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xr:revisionPtr revIDLastSave="0" documentId="13_ncr:1_{911FC84F-A906-7D47-85BE-27DC9D0BA40F}"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1" i="12" l="1"/>
  <c r="J19" i="13"/>
  <c r="L9" i="13"/>
  <c r="H22" i="20"/>
  <c r="F22" i="20"/>
  <c r="F21" i="20"/>
  <c r="F23" i="20" s="1"/>
  <c r="E24" i="20" s="1"/>
  <c r="L32" i="13" s="1"/>
  <c r="E80" i="20" l="1"/>
  <c r="E82" i="20"/>
  <c r="E84" i="20" l="1"/>
  <c r="E86" i="20"/>
  <c r="E43" i="20"/>
  <c r="H32" i="13"/>
  <c r="E32" i="12" s="1"/>
  <c r="N11" i="13"/>
  <c r="H11" i="13" s="1"/>
  <c r="E14" i="12" s="1"/>
  <c r="J30" i="13"/>
  <c r="H30" i="13" s="1"/>
  <c r="E30" i="12" s="1"/>
  <c r="L8" i="13"/>
  <c r="H23" i="13"/>
  <c r="E22" i="12" s="1"/>
  <c r="H24" i="13"/>
  <c r="E23" i="12" s="1"/>
  <c r="H25" i="13"/>
  <c r="E24" i="12"/>
  <c r="H26" i="13"/>
  <c r="E25" i="12" s="1"/>
  <c r="H10" i="13"/>
  <c r="E15" i="12" s="1"/>
  <c r="H21" i="13"/>
  <c r="H22" i="13"/>
  <c r="E21" i="12" s="1"/>
  <c r="H20" i="13"/>
  <c r="H8" i="13" l="1"/>
  <c r="E12" i="12" s="1"/>
  <c r="L7" i="13"/>
  <c r="E44" i="20"/>
  <c r="J18" i="13" s="1"/>
  <c r="E51" i="20"/>
  <c r="H19" i="13" s="1"/>
  <c r="E20" i="12" s="1"/>
  <c r="H9" i="13"/>
  <c r="E13" i="12" s="1"/>
  <c r="H7" i="13"/>
  <c r="H18" i="13" l="1"/>
  <c r="E19" i="12" s="1"/>
</calcChain>
</file>

<file path=xl/sharedStrings.xml><?xml version="1.0" encoding="utf-8"?>
<sst xmlns="http://schemas.openxmlformats.org/spreadsheetml/2006/main" count="243" uniqueCount="178">
  <si>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</si>
  <si>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</si>
  <si>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</si>
  <si>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</si>
  <si>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</si>
  <si>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</si>
  <si>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</si>
  <si>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</si>
  <si>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</si>
  <si>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</si>
  <si>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</si>
  <si>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</si>
  <si>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</si>
  <si>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</si>
  <si>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</si>
  <si>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</si>
  <si>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</si>
  <si>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</si>
  <si>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</si>
  <si>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</si>
  <si>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</si>
  <si>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</si>
  <si>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</si>
  <si>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</si>
  <si>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</si>
  <si>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</si>
  <si>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</si>
  <si>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</si>
  <si>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</si>
  <si>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</si>
  <si>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</si>
  <si>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</si>
  <si>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</si>
  <si>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</si>
  <si>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</si>
  <si>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</si>
  <si>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</si>
  <si>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</si>
  <si>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</si>
  <si>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</si>
  <si>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</si>
  <si>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</si>
  <si>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</si>
  <si>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</si>
  <si>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</si>
  <si>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</si>
  <si>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</si>
  <si>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</si>
  <si>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</si>
  <si>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</si>
  <si>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</si>
  <si>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</si>
  <si>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</si>
  <si>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</si>
  <si>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</si>
  <si>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</si>
  <si>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</si>
  <si>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</si>
  <si>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</si>
  <si>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</si>
  <si>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</si>
  <si>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</si>
  <si>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</si>
  <si>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</si>
  <si>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</si>
  <si>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</si>
  <si>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</si>
  <si>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</si>
  <si>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</si>
  <si>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</si>
  <si>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</si>
  <si>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</si>
  <si>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</si>
  <si>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</si>
  <si>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</si>
  <si>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</si>
  <si>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</si>
  <si>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</si>
  <si>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</si>
  <si>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</si>
  <si>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</si>
  <si>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</si>
  <si>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</si>
  <si>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</si>
  <si>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</si>
  <si>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</si>
  <si>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</si>
  <si>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</si>
  <si>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</si>
  <si>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</si>
  <si>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</si>
  <si>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</si>
  <si>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</si>
  <si>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</si>
  <si>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</si>
  <si>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</si>
  <si>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</si>
  <si>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</si>
  <si>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euro/kwe</t>
  </si>
  <si>
    <t>yrs</t>
  </si>
  <si>
    <t>hydrogen_output_capacity</t>
  </si>
  <si>
    <t>output.hydrogen</t>
  </si>
  <si>
    <t>Quintel</t>
  </si>
  <si>
    <t>hrs</t>
  </si>
  <si>
    <t>FLH</t>
  </si>
  <si>
    <t>m2</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</si>
  <si>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</si>
  <si>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</si>
  <si>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bunkers_flexibility_p2g_electricity.converter</t>
  </si>
  <si>
    <t>Marlieke Verweij</t>
  </si>
  <si>
    <t xml:space="preserve">Storage costs </t>
  </si>
  <si>
    <t>Northern Gas Networks (2017): H21 Leeds City Gate</t>
  </si>
  <si>
    <t>Intraday Salt Caverns:</t>
  </si>
  <si>
    <t>Mm3 / 5.2 GW</t>
  </si>
  <si>
    <t>storage needed (calculated in study: The Take-off of Synthetic Kerosene Production in the Netherlands by Quintel Intelligence)</t>
  </si>
  <si>
    <t>euro/ GBP</t>
  </si>
  <si>
    <t>GBP / unit</t>
  </si>
  <si>
    <t>euro / unit</t>
  </si>
  <si>
    <t>hydrogen storage</t>
  </si>
  <si>
    <t>Northern Gas Networks:H21 Leeds City Gate</t>
  </si>
  <si>
    <t>https://www.northerngasnetworks.co.uk/wp-content/uploads/2017/04/H21-Executive-Summary-Interactive-PDF-July-2016-V2.pdf</t>
  </si>
  <si>
    <t>Mm3</t>
  </si>
  <si>
    <t>GBP per</t>
  </si>
  <si>
    <t>GBP per Mm3</t>
  </si>
  <si>
    <t>per p2g unit</t>
  </si>
  <si>
    <t>Enea, p.40</t>
  </si>
  <si>
    <t>Enea, p.33-34</t>
  </si>
  <si>
    <t>CAPEX</t>
  </si>
  <si>
    <t>of CAPEX</t>
  </si>
  <si>
    <t>investment excl storage</t>
  </si>
  <si>
    <t>of CAPEX/year equals fixed OPEX, excluding stack replacement</t>
  </si>
  <si>
    <t>fixed o&amp;m, excluding stack replacement</t>
  </si>
  <si>
    <t>investment incl storage (see below)</t>
  </si>
  <si>
    <t>Cell stack replacement</t>
  </si>
  <si>
    <t>Hours of operation per year</t>
  </si>
  <si>
    <t>hours/year</t>
  </si>
  <si>
    <t>assumption</t>
  </si>
  <si>
    <t>Cell stack replacement after</t>
  </si>
  <si>
    <t>hours</t>
  </si>
  <si>
    <t>Replacement every</t>
  </si>
  <si>
    <t>Replacements in lifetime</t>
  </si>
  <si>
    <t>(first cell stack is included in initial investment)</t>
  </si>
  <si>
    <t>Replacement costs</t>
  </si>
  <si>
    <t>Replacement costs per year</t>
  </si>
  <si>
    <t>variable_operation_and_maintenance_costs_per_full_load_hour</t>
  </si>
  <si>
    <t>Assumption. In reality stack replacement is correlated with FLH, but only information about replacement costs per hour of operation (not per full load hour) is available</t>
  </si>
  <si>
    <t>decommissioning costs</t>
  </si>
  <si>
    <t>Assumed in total CAPEX</t>
  </si>
  <si>
    <t>Hydrogenics</t>
  </si>
  <si>
    <t>ft</t>
  </si>
  <si>
    <t>container per</t>
  </si>
  <si>
    <t>unit</t>
  </si>
  <si>
    <t>per 40 ft container</t>
  </si>
  <si>
    <t>ft per</t>
  </si>
  <si>
    <t>DOE Assumptions</t>
  </si>
  <si>
    <t>For reference,  the DOE model for PEM Electrolysis (note this is not alkaline electrolysis)</t>
  </si>
  <si>
    <t>yr</t>
  </si>
  <si>
    <t>construction time</t>
  </si>
  <si>
    <t>Assumed in:</t>
  </si>
  <si>
    <t>Department of Energy</t>
  </si>
  <si>
    <t>Hydrogen and Fuel Cells Program</t>
  </si>
  <si>
    <t>01D_Current_Forecourt_Hydrogen_Production_from_PEM_Electrolysis_version_3.1</t>
  </si>
  <si>
    <t>input_Sheet_template</t>
  </si>
  <si>
    <t>ENEA consulting</t>
  </si>
  <si>
    <t>https://refman.energytransitionmodel.com/publications/2089</t>
  </si>
  <si>
    <t>initial investment</t>
  </si>
  <si>
    <t>fixed operating cost</t>
  </si>
  <si>
    <t>variable operating cost</t>
  </si>
  <si>
    <t>Aalborg University</t>
  </si>
  <si>
    <t>DK</t>
  </si>
  <si>
    <t>http://refman.et-model.com/publications/2025</t>
  </si>
  <si>
    <t>DOE: Hydrogen and Fuel cells program</t>
  </si>
  <si>
    <t>US</t>
  </si>
  <si>
    <r>
      <t>http://refman.et-model.com/publications/201</t>
    </r>
    <r>
      <rPr>
        <sz val="12"/>
        <color theme="1"/>
        <rFont val="Calibri"/>
        <family val="2"/>
        <scheme val="minor"/>
      </rPr>
      <t>9</t>
    </r>
  </si>
  <si>
    <t>http://www.hydrogen.energy.gov/h2a_prod_studies.html</t>
  </si>
  <si>
    <t>https://refman.energytransitionmodel.com/publications/2088</t>
  </si>
  <si>
    <t>ENEA</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</si>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</sst>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3"/>
      <color rgb="FF333333"/>
      <name val="Arial"/>
      <family val="2"/>
    </font>
    <font>
      <sz val="12"/>
      <color theme="1"/>
      <name val="Calibri"/>
      <family val="2"/>
    </font>
    <font>
      <b/>
      <sz val="12"/>
      <name val="Calibri"/>
      <family val="2"/>
    </font>
    <font>
      <b/>
      <u/>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92">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7">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6" fillId="0" borderId="0" xfId="0" applyFont="1" applyFill="1" applyBorder="1"/>
    <xf numFmtId="0" fontId="21" fillId="2" borderId="0" xfId="0" applyFont="1" applyFill="1" applyBorder="1"/>
    <xf numFmtId="0" fontId="25" fillId="0" borderId="0" xfId="0" applyFont="1" applyFill="1" applyBorder="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2" fontId="19" fillId="2" borderId="0" xfId="0" applyNumberFormat="1" applyFont="1" applyFill="1" applyBorder="1" applyAlignment="1" applyProtection="1">
      <alignment horizontal="right" vertical="center"/>
    </xf>
    <xf numFmtId="2" fontId="19" fillId="2" borderId="0" xfId="0" applyNumberFormat="1" applyFont="1" applyFill="1"/>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0" fontId="18" fillId="0" borderId="0" xfId="0" applyFont="1" applyFill="1"/>
    <xf numFmtId="1" fontId="19" fillId="2" borderId="0" xfId="0" applyNumberFormat="1" applyFont="1" applyFill="1" applyBorder="1" applyAlignment="1" applyProtection="1">
      <alignment horizontal="right" vertical="center"/>
    </xf>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4" fillId="2" borderId="17" xfId="0" applyFont="1" applyFill="1" applyBorder="1"/>
    <xf numFmtId="0" fontId="15" fillId="2" borderId="2" xfId="0" applyFont="1" applyFill="1" applyBorder="1"/>
    <xf numFmtId="0" fontId="24" fillId="2" borderId="7" xfId="0" applyFont="1" applyFill="1" applyBorder="1"/>
    <xf numFmtId="0" fontId="15" fillId="2" borderId="0" xfId="0" applyFont="1" applyFill="1" applyBorder="1"/>
    <xf numFmtId="0" fontId="31"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24" fillId="2" borderId="19" xfId="0" applyFont="1" applyFill="1" applyBorder="1"/>
    <xf numFmtId="0" fontId="20" fillId="2" borderId="5" xfId="0" applyFont="1" applyFill="1" applyBorder="1"/>
    <xf numFmtId="0" fontId="25" fillId="2" borderId="0" xfId="0" applyFont="1" applyFill="1" applyBorder="1"/>
    <xf numFmtId="0" fontId="30" fillId="2" borderId="16" xfId="0" applyFont="1" applyFill="1" applyBorder="1"/>
    <xf numFmtId="0" fontId="29" fillId="2" borderId="19" xfId="0" applyFont="1" applyFill="1" applyBorder="1"/>
    <xf numFmtId="0" fontId="14" fillId="2" borderId="0" xfId="0" applyFont="1" applyFill="1" applyBorder="1"/>
    <xf numFmtId="17" fontId="16"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0" borderId="0" xfId="0" applyFont="1" applyFill="1"/>
    <xf numFmtId="167" fontId="11" fillId="2" borderId="18" xfId="0" applyNumberFormat="1" applyFont="1" applyFill="1" applyBorder="1"/>
    <xf numFmtId="9" fontId="29" fillId="2" borderId="0" xfId="0" applyNumberFormat="1" applyFont="1" applyFill="1"/>
    <xf numFmtId="166" fontId="20" fillId="2" borderId="6" xfId="0" applyNumberFormat="1" applyFont="1" applyFill="1" applyBorder="1"/>
    <xf numFmtId="166" fontId="11" fillId="0" borderId="0" xfId="0" applyNumberFormat="1" applyFont="1" applyFill="1" applyBorder="1"/>
    <xf numFmtId="166" fontId="25" fillId="0" borderId="0" xfId="0" applyNumberFormat="1" applyFont="1" applyFill="1" applyBorder="1"/>
    <xf numFmtId="166" fontId="20" fillId="0" borderId="0" xfId="0" applyNumberFormat="1" applyFont="1" applyFill="1" applyBorder="1"/>
    <xf numFmtId="166" fontId="20" fillId="2" borderId="5" xfId="0" applyNumberFormat="1" applyFont="1" applyFill="1" applyBorder="1"/>
    <xf numFmtId="0" fontId="10" fillId="0" borderId="0" xfId="0" applyFont="1" applyFill="1" applyBorder="1"/>
    <xf numFmtId="0" fontId="32"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0" borderId="0" xfId="0" applyNumberFormat="1" applyFont="1" applyFill="1" applyBorder="1"/>
    <xf numFmtId="166" fontId="8" fillId="2" borderId="18" xfId="0" applyNumberFormat="1" applyFont="1" applyFill="1" applyBorder="1"/>
    <xf numFmtId="166" fontId="7" fillId="0" borderId="0" xfId="0" applyNumberFormat="1" applyFont="1" applyFill="1" applyBorder="1"/>
    <xf numFmtId="0" fontId="35" fillId="12" borderId="0" xfId="0" applyFont="1" applyFill="1"/>
    <xf numFmtId="165" fontId="29" fillId="2" borderId="0" xfId="0" applyNumberFormat="1" applyFont="1" applyFill="1"/>
    <xf numFmtId="0" fontId="35" fillId="12" borderId="6" xfId="0" applyFont="1" applyFill="1" applyBorder="1"/>
    <xf numFmtId="0" fontId="6" fillId="0" borderId="0" xfId="0" applyFont="1" applyFill="1" applyBorder="1"/>
    <xf numFmtId="2" fontId="19"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2" fillId="12" borderId="18" xfId="0" applyFont="1" applyFill="1" applyBorder="1"/>
    <xf numFmtId="166" fontId="5" fillId="2" borderId="18" xfId="0" applyNumberFormat="1" applyFont="1" applyFill="1" applyBorder="1"/>
    <xf numFmtId="0" fontId="19" fillId="0" borderId="0" xfId="0" applyFont="1" applyFill="1"/>
    <xf numFmtId="0" fontId="29" fillId="0" borderId="0" xfId="0" applyFont="1" applyFill="1"/>
    <xf numFmtId="2" fontId="4" fillId="2" borderId="18" xfId="0" applyNumberFormat="1" applyFont="1" applyFill="1" applyBorder="1" applyAlignment="1" applyProtection="1">
      <alignment horizontal="right" vertical="center"/>
    </xf>
    <xf numFmtId="0" fontId="4" fillId="0" borderId="0" xfId="0" applyFont="1" applyFill="1"/>
    <xf numFmtId="0" fontId="4" fillId="2" borderId="18" xfId="0" applyFont="1" applyFill="1" applyBorder="1"/>
    <xf numFmtId="0" fontId="36" fillId="0" borderId="0" xfId="0" applyFont="1"/>
    <xf numFmtId="0" fontId="37" fillId="0" borderId="0" xfId="0" applyFont="1"/>
    <xf numFmtId="0" fontId="3" fillId="0" borderId="0" xfId="0" applyNumberFormat="1" applyFont="1" applyFill="1" applyBorder="1" applyAlignment="1" applyProtection="1">
      <alignment horizontal="left" vertical="center" indent="2"/>
    </xf>
    <xf numFmtId="0" fontId="3" fillId="2" borderId="0" xfId="0" applyFont="1" applyFill="1"/>
    <xf numFmtId="0" fontId="3" fillId="2" borderId="0" xfId="0" applyFont="1" applyFill="1" applyBorder="1"/>
    <xf numFmtId="9" fontId="35" fillId="12" borderId="0" xfId="0" applyNumberFormat="1" applyFont="1" applyFill="1"/>
    <xf numFmtId="0" fontId="38" fillId="12" borderId="0" xfId="0" applyFont="1" applyFill="1"/>
    <xf numFmtId="0" fontId="35" fillId="12" borderId="0" xfId="0" applyFont="1" applyFill="1" applyAlignment="1">
      <alignment vertical="top"/>
    </xf>
    <xf numFmtId="0" fontId="30" fillId="2" borderId="0" xfId="0" applyFont="1" applyFill="1" applyBorder="1"/>
    <xf numFmtId="0" fontId="29" fillId="2" borderId="0" xfId="0" applyFont="1" applyFill="1" applyAlignment="1">
      <alignment horizontal="left"/>
    </xf>
    <xf numFmtId="0" fontId="39" fillId="2" borderId="0" xfId="0" applyFont="1" applyFill="1"/>
    <xf numFmtId="0" fontId="2" fillId="2" borderId="0" xfId="0" applyFont="1" applyFill="1"/>
    <xf numFmtId="49" fontId="2" fillId="2" borderId="0" xfId="0" applyNumberFormat="1" applyFont="1" applyFill="1"/>
    <xf numFmtId="0" fontId="2" fillId="0" borderId="0" xfId="0" applyFont="1" applyFill="1" applyBorder="1" applyAlignment="1">
      <alignment vertical="top"/>
    </xf>
    <xf numFmtId="0" fontId="2" fillId="2" borderId="0" xfId="0" applyFont="1" applyFill="1" applyBorder="1" applyAlignment="1">
      <alignment vertical="top"/>
    </xf>
    <xf numFmtId="17" fontId="2" fillId="2" borderId="0" xfId="0" applyNumberFormat="1" applyFont="1" applyFill="1" applyBorder="1" applyAlignment="1">
      <alignment horizontal="right"/>
    </xf>
    <xf numFmtId="0" fontId="2" fillId="2" borderId="0" xfId="0" applyFont="1" applyFill="1" applyBorder="1"/>
    <xf numFmtId="168" fontId="11" fillId="2" borderId="18" xfId="0" applyNumberFormat="1" applyFont="1" applyFill="1" applyBorder="1" applyAlignment="1" applyProtection="1">
      <alignment horizontal="right" vertical="center"/>
    </xf>
    <xf numFmtId="2" fontId="20" fillId="2" borderId="18" xfId="0" applyNumberFormat="1" applyFont="1" applyFill="1" applyBorder="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38" fillId="12" borderId="0" xfId="0" applyFont="1" applyFill="1" applyAlignment="1">
      <alignment horizontal="center" vertical="top" wrapText="1"/>
    </xf>
  </cellXfs>
  <cellStyles count="4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EB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9</xdr:col>
      <xdr:colOff>317500</xdr:colOff>
      <xdr:row>81</xdr:row>
      <xdr:rowOff>199786</xdr:rowOff>
    </xdr:from>
    <xdr:to>
      <xdr:col>15</xdr:col>
      <xdr:colOff>1752600</xdr:colOff>
      <xdr:row>109</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6324600" y="12620386"/>
          <a:ext cx="6756400" cy="5553314"/>
        </a:xfrm>
        <a:prstGeom prst="rect">
          <a:avLst/>
        </a:prstGeom>
      </xdr:spPr>
    </xdr:pic>
    <xdr:clientData/>
  </xdr:twoCellAnchor>
  <xdr:twoCellAnchor editAs="oneCell">
    <xdr:from>
      <xdr:col>9</xdr:col>
      <xdr:colOff>48456</xdr:colOff>
      <xdr:row>23</xdr:row>
      <xdr:rowOff>0</xdr:rowOff>
    </xdr:from>
    <xdr:to>
      <xdr:col>16</xdr:col>
      <xdr:colOff>558800</xdr:colOff>
      <xdr:row>34</xdr:row>
      <xdr:rowOff>161616</xdr:rowOff>
    </xdr:to>
    <xdr:pic>
      <xdr:nvPicPr>
        <xdr:cNvPr id="6" name="Picture 5">
          <a:extLst>
            <a:ext uri="{FF2B5EF4-FFF2-40B4-BE49-F238E27FC236}">
              <a16:creationId xmlns:a16="http://schemas.microsoft.com/office/drawing/2014/main" id="{36BBE615-4530-3A44-B978-8F3AB68193C1}"/>
            </a:ext>
          </a:extLst>
        </xdr:cNvPr>
        <xdr:cNvPicPr>
          <a:picLocks noChangeAspect="1"/>
        </xdr:cNvPicPr>
      </xdr:nvPicPr>
      <xdr:blipFill>
        <a:blip xmlns:r="http://schemas.openxmlformats.org/officeDocument/2006/relationships" r:embed="rId2"/>
        <a:stretch>
          <a:fillRect/>
        </a:stretch>
      </xdr:blipFill>
      <xdr:spPr>
        <a:xfrm>
          <a:off x="6487356" y="5477185"/>
          <a:ext cx="9997244" cy="2396816"/>
        </a:xfrm>
        <a:prstGeom prst="rect">
          <a:avLst/>
        </a:prstGeom>
      </xdr:spPr>
    </xdr:pic>
    <xdr:clientData/>
  </xdr:twoCellAnchor>
  <xdr:twoCellAnchor editAs="oneCell">
    <xdr:from>
      <xdr:col>10</xdr:col>
      <xdr:colOff>469900</xdr:colOff>
      <xdr:row>37</xdr:row>
      <xdr:rowOff>190500</xdr:rowOff>
    </xdr:from>
    <xdr:to>
      <xdr:col>16</xdr:col>
      <xdr:colOff>114300</xdr:colOff>
      <xdr:row>63</xdr:row>
      <xdr:rowOff>38100</xdr:rowOff>
    </xdr:to>
    <xdr:pic>
      <xdr:nvPicPr>
        <xdr:cNvPr id="7" name="Picture 6">
          <a:extLst>
            <a:ext uri="{FF2B5EF4-FFF2-40B4-BE49-F238E27FC236}">
              <a16:creationId xmlns:a16="http://schemas.microsoft.com/office/drawing/2014/main" id="{ADC22574-D9CF-E94B-85F8-203D4899ED42}"/>
            </a:ext>
          </a:extLst>
        </xdr:cNvPr>
        <xdr:cNvPicPr>
          <a:picLocks noChangeAspect="1"/>
        </xdr:cNvPicPr>
      </xdr:nvPicPr>
      <xdr:blipFill>
        <a:blip xmlns:r="http://schemas.openxmlformats.org/officeDocument/2006/relationships" r:embed="rId3"/>
        <a:stretch>
          <a:fillRect/>
        </a:stretch>
      </xdr:blipFill>
      <xdr:spPr>
        <a:xfrm>
          <a:off x="8102600" y="8534400"/>
          <a:ext cx="8305800" cy="5143500"/>
        </a:xfrm>
        <a:prstGeom prst="rect">
          <a:avLst/>
        </a:prstGeom>
      </xdr:spPr>
    </xdr:pic>
    <xdr:clientData/>
  </xdr:twoCellAnchor>
  <xdr:twoCellAnchor editAs="oneCell">
    <xdr:from>
      <xdr:col>10</xdr:col>
      <xdr:colOff>558800</xdr:colOff>
      <xdr:row>64</xdr:row>
      <xdr:rowOff>101600</xdr:rowOff>
    </xdr:from>
    <xdr:to>
      <xdr:col>16</xdr:col>
      <xdr:colOff>152400</xdr:colOff>
      <xdr:row>71</xdr:row>
      <xdr:rowOff>25400</xdr:rowOff>
    </xdr:to>
    <xdr:pic>
      <xdr:nvPicPr>
        <xdr:cNvPr id="8" name="Picture 7">
          <a:extLst>
            <a:ext uri="{FF2B5EF4-FFF2-40B4-BE49-F238E27FC236}">
              <a16:creationId xmlns:a16="http://schemas.microsoft.com/office/drawing/2014/main" id="{3EDEC360-BAA7-B345-B3BC-F09CE127C468}"/>
            </a:ext>
          </a:extLst>
        </xdr:cNvPr>
        <xdr:cNvPicPr>
          <a:picLocks noChangeAspect="1"/>
        </xdr:cNvPicPr>
      </xdr:nvPicPr>
      <xdr:blipFill>
        <a:blip xmlns:r="http://schemas.openxmlformats.org/officeDocument/2006/relationships" r:embed="rId4"/>
        <a:stretch>
          <a:fillRect/>
        </a:stretch>
      </xdr:blipFill>
      <xdr:spPr>
        <a:xfrm>
          <a:off x="8191500" y="13944600"/>
          <a:ext cx="8255000" cy="1955800"/>
        </a:xfrm>
        <a:prstGeom prst="rect">
          <a:avLst/>
        </a:prstGeom>
      </xdr:spPr>
    </xdr:pic>
    <xdr:clientData/>
  </xdr:twoCellAnchor>
  <xdr:twoCellAnchor editAs="oneCell">
    <xdr:from>
      <xdr:col>11</xdr:col>
      <xdr:colOff>38100</xdr:colOff>
      <xdr:row>70</xdr:row>
      <xdr:rowOff>177800</xdr:rowOff>
    </xdr:from>
    <xdr:to>
      <xdr:col>16</xdr:col>
      <xdr:colOff>322392</xdr:colOff>
      <xdr:row>74</xdr:row>
      <xdr:rowOff>114300</xdr:rowOff>
    </xdr:to>
    <xdr:pic>
      <xdr:nvPicPr>
        <xdr:cNvPr id="9" name="Picture 8">
          <a:extLst>
            <a:ext uri="{FF2B5EF4-FFF2-40B4-BE49-F238E27FC236}">
              <a16:creationId xmlns:a16="http://schemas.microsoft.com/office/drawing/2014/main" id="{B953D051-F195-9949-BB14-2A88D1868D40}"/>
            </a:ext>
          </a:extLst>
        </xdr:cNvPr>
        <xdr:cNvPicPr>
          <a:picLocks noChangeAspect="1"/>
        </xdr:cNvPicPr>
      </xdr:nvPicPr>
      <xdr:blipFill>
        <a:blip xmlns:r="http://schemas.openxmlformats.org/officeDocument/2006/relationships" r:embed="rId5"/>
        <a:stretch>
          <a:fillRect/>
        </a:stretch>
      </xdr:blipFill>
      <xdr:spPr>
        <a:xfrm>
          <a:off x="8496300" y="15849600"/>
          <a:ext cx="8120192" cy="749300"/>
        </a:xfrm>
        <a:prstGeom prst="rect">
          <a:avLst/>
        </a:prstGeom>
      </xdr:spPr>
    </xdr:pic>
    <xdr:clientData/>
  </xdr:twoCellAnchor>
  <xdr:oneCellAnchor>
    <xdr:from>
      <xdr:col>6</xdr:col>
      <xdr:colOff>228600</xdr:colOff>
      <xdr:row>6</xdr:row>
      <xdr:rowOff>50800</xdr:rowOff>
    </xdr:from>
    <xdr:ext cx="3632200" cy="1104900"/>
    <xdr:sp macro="" textlink="">
      <xdr:nvSpPr>
        <xdr:cNvPr id="11" name="TextBox 10">
          <a:extLst>
            <a:ext uri="{FF2B5EF4-FFF2-40B4-BE49-F238E27FC236}">
              <a16:creationId xmlns:a16="http://schemas.microsoft.com/office/drawing/2014/main" id="{030D9037-67E3-FF4D-8343-B3A563F1C31F}"/>
            </a:ext>
          </a:extLst>
        </xdr:cNvPr>
        <xdr:cNvSpPr txBox="1"/>
      </xdr:nvSpPr>
      <xdr:spPr>
        <a:xfrm>
          <a:off x="4559300" y="1282700"/>
          <a:ext cx="3632200" cy="1104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Alkaline electrolysis as of now has larger capacities,</a:t>
          </a:r>
          <a:r>
            <a:rPr lang="en-US" sz="1100" baseline="0"/>
            <a:t> higher efficiencies and is cheaper than PEM electrolysis. In the future, however, since it is easier to upscale and more progress is to be made, PEM electrolysis will probably be the preferred option. We model an alkaline electrolyzer.</a:t>
          </a:r>
          <a:endParaRPr lang="en-US" sz="1100"/>
        </a:p>
      </xdr:txBody>
    </xdr:sp>
    <xdr:clientData/>
  </xdr:oneCellAnchor>
  <xdr:oneCellAnchor>
    <xdr:from>
      <xdr:col>1</xdr:col>
      <xdr:colOff>241300</xdr:colOff>
      <xdr:row>7</xdr:row>
      <xdr:rowOff>12700</xdr:rowOff>
    </xdr:from>
    <xdr:ext cx="3632200" cy="436786"/>
    <xdr:sp macro="" textlink="">
      <xdr:nvSpPr>
        <xdr:cNvPr id="12" name="TextBox 11">
          <a:extLst>
            <a:ext uri="{FF2B5EF4-FFF2-40B4-BE49-F238E27FC236}">
              <a16:creationId xmlns:a16="http://schemas.microsoft.com/office/drawing/2014/main" id="{87FAA5FF-49A8-F34E-8B48-EEC61B052664}"/>
            </a:ext>
          </a:extLst>
        </xdr:cNvPr>
        <xdr:cNvSpPr txBox="1"/>
      </xdr:nvSpPr>
      <xdr:spPr>
        <a:xfrm>
          <a:off x="508000" y="1447800"/>
          <a:ext cx="3632200" cy="43678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electrolysis plant is based on a 10 MW alkaline electrolyser.</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42578125" style="31" customWidth="1"/>
    <col min="2" max="2" width="11.42578125" style="22" customWidth="1"/>
    <col min="3" max="3" width="38.42578125" style="22" customWidth="1"/>
    <col min="4" max="16384" width="10.85546875" style="22"/>
  </cols>
  <sheetData>
    <row r="1" spans="1:3" s="29" customFormat="1">
      <c r="A1" s="27"/>
      <c r="B1" s="28"/>
      <c r="C1" s="28"/>
    </row>
    <row r="2" spans="1:3" ht="21">
      <c r="A2" s="1"/>
      <c r="B2" s="30" t="s">
        <v>10</v>
      </c>
      <c r="C2" s="30"/>
    </row>
    <row r="3" spans="1:3">
      <c r="A3" s="1"/>
      <c r="B3" s="8"/>
      <c r="C3" s="8"/>
    </row>
    <row r="4" spans="1:3">
      <c r="A4" s="1"/>
      <c r="B4" s="2" t="s">
        <v>11</v>
      </c>
      <c r="C4" s="3" t="s">
        <v>108</v>
      </c>
    </row>
    <row r="5" spans="1:3">
      <c r="A5" s="1"/>
      <c r="B5" s="4" t="s">
        <v>41</v>
      </c>
      <c r="C5" s="5" t="s">
        <v>109</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4"/>
  <sheetViews>
    <sheetView tabSelected="1" topLeftCell="A6" workbookViewId="0">
      <selection activeCell="I26" sqref="I26"/>
    </sheetView>
  </sheetViews>
  <sheetFormatPr baseColWidth="10" defaultColWidth="10.85546875" defaultRowHeight="16"/>
  <cols>
    <col min="1" max="2" width="3.42578125" style="35" customWidth="1"/>
    <col min="3" max="3" width="51.42578125" style="35" customWidth="1"/>
    <col min="4" max="4" width="9.42578125" style="35" customWidth="1"/>
    <col min="5" max="5" width="15.42578125" style="35" customWidth="1"/>
    <col min="6" max="6" width="4.42578125" style="35" customWidth="1"/>
    <col min="7" max="7" width="37.85546875" style="35" customWidth="1"/>
    <col min="8" max="8" width="5.140625" style="35" customWidth="1"/>
    <col min="9" max="9" width="42.42578125" style="35" customWidth="1"/>
    <col min="10" max="10" width="5.42578125" style="35" customWidth="1"/>
    <col min="11" max="16384" width="10.85546875" style="35"/>
  </cols>
  <sheetData>
    <row r="1" spans="1:11">
      <c r="D1" s="36"/>
    </row>
    <row r="2" spans="1:11">
      <c r="B2" s="177" t="s">
        <v>107</v>
      </c>
      <c r="C2" s="178"/>
      <c r="D2" s="178"/>
      <c r="E2" s="179"/>
      <c r="F2" s="36"/>
      <c r="G2" s="36"/>
    </row>
    <row r="3" spans="1:11">
      <c r="B3" s="180"/>
      <c r="C3" s="181"/>
      <c r="D3" s="181"/>
      <c r="E3" s="182"/>
      <c r="F3" s="36"/>
      <c r="G3" s="36"/>
    </row>
    <row r="4" spans="1:11">
      <c r="B4" s="180"/>
      <c r="C4" s="181"/>
      <c r="D4" s="181"/>
      <c r="E4" s="182"/>
      <c r="F4" s="36"/>
      <c r="G4" s="36"/>
    </row>
    <row r="5" spans="1:11">
      <c r="B5" s="183"/>
      <c r="C5" s="184"/>
      <c r="D5" s="184"/>
      <c r="E5" s="185"/>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00" t="s">
        <v>53</v>
      </c>
      <c r="D12" s="21" t="s">
        <v>2</v>
      </c>
      <c r="E12" s="176">
        <f>'Research data'!H8</f>
        <v>0.66</v>
      </c>
      <c r="F12" s="39"/>
      <c r="G12" s="100" t="s">
        <v>48</v>
      </c>
      <c r="H12" s="32"/>
      <c r="I12" s="157"/>
      <c r="J12" s="14"/>
      <c r="K12" s="26"/>
    </row>
    <row r="13" spans="1:11" ht="17" thickBot="1">
      <c r="A13" s="103"/>
      <c r="B13" s="104"/>
      <c r="C13" s="147" t="s">
        <v>96</v>
      </c>
      <c r="D13" s="23" t="s">
        <v>54</v>
      </c>
      <c r="E13" s="41">
        <f>'Research data'!H9</f>
        <v>10</v>
      </c>
      <c r="F13" s="100"/>
      <c r="G13" s="147" t="s">
        <v>97</v>
      </c>
      <c r="H13" s="100"/>
      <c r="I13" s="157"/>
      <c r="J13" s="106"/>
      <c r="K13" s="36"/>
    </row>
    <row r="14" spans="1:11" ht="17" thickBot="1">
      <c r="A14" s="103"/>
      <c r="B14" s="104"/>
      <c r="C14" s="131" t="s">
        <v>82</v>
      </c>
      <c r="D14" s="23"/>
      <c r="E14" s="41">
        <f>'Research data'!H11</f>
        <v>7533.6</v>
      </c>
      <c r="F14" s="100"/>
      <c r="G14" s="100"/>
      <c r="H14" s="100"/>
      <c r="I14" s="157"/>
      <c r="J14" s="106"/>
      <c r="K14" s="36"/>
    </row>
    <row r="15" spans="1:11" ht="17" thickBot="1">
      <c r="B15" s="104"/>
      <c r="C15" s="100" t="s">
        <v>55</v>
      </c>
      <c r="D15" s="23" t="s">
        <v>2</v>
      </c>
      <c r="E15" s="176">
        <f>'Research data'!H10</f>
        <v>0.99</v>
      </c>
      <c r="F15" s="100"/>
      <c r="G15" s="100"/>
      <c r="H15" s="100"/>
      <c r="I15" s="157"/>
      <c r="J15" s="106"/>
    </row>
    <row r="16" spans="1:11" ht="17" thickBot="1">
      <c r="B16" s="104"/>
      <c r="C16" s="100" t="s">
        <v>56</v>
      </c>
      <c r="D16" s="23" t="s">
        <v>2</v>
      </c>
      <c r="E16" s="107">
        <v>0</v>
      </c>
      <c r="F16" s="100"/>
      <c r="G16" s="100"/>
      <c r="H16" s="100"/>
      <c r="I16" s="102"/>
      <c r="J16" s="106"/>
    </row>
    <row r="17" spans="1:10">
      <c r="B17" s="40"/>
      <c r="C17" s="36"/>
      <c r="D17" s="36"/>
      <c r="E17" s="36"/>
      <c r="F17" s="36"/>
      <c r="G17" s="36"/>
      <c r="H17" s="36"/>
      <c r="I17" s="36"/>
      <c r="J17" s="91"/>
    </row>
    <row r="18" spans="1:10" ht="17" thickBot="1">
      <c r="B18" s="40"/>
      <c r="C18" s="13" t="s">
        <v>43</v>
      </c>
      <c r="D18" s="36"/>
      <c r="E18" s="36"/>
      <c r="F18" s="36"/>
      <c r="G18" s="36"/>
      <c r="H18" s="36"/>
      <c r="I18" s="36"/>
      <c r="J18" s="91"/>
    </row>
    <row r="19" spans="1:10" ht="17" thickBot="1">
      <c r="B19" s="40"/>
      <c r="C19" s="39" t="s">
        <v>22</v>
      </c>
      <c r="D19" s="23" t="s">
        <v>20</v>
      </c>
      <c r="E19" s="41">
        <f>'Research data'!H18</f>
        <v>10312195.512820512</v>
      </c>
      <c r="F19" s="39"/>
      <c r="G19" s="39" t="s">
        <v>6</v>
      </c>
      <c r="H19" s="39"/>
      <c r="I19" s="151"/>
      <c r="J19" s="91"/>
    </row>
    <row r="20" spans="1:10" ht="15" customHeight="1" thickBot="1">
      <c r="B20" s="40"/>
      <c r="C20" s="39" t="s">
        <v>23</v>
      </c>
      <c r="D20" s="23" t="s">
        <v>50</v>
      </c>
      <c r="E20" s="41">
        <f>'Research data'!H19</f>
        <v>126000</v>
      </c>
      <c r="F20" s="39"/>
      <c r="G20" s="134" t="s">
        <v>92</v>
      </c>
      <c r="H20" s="39"/>
      <c r="I20" s="151"/>
      <c r="J20" s="91"/>
    </row>
    <row r="21" spans="1:10" ht="17" thickBot="1">
      <c r="B21" s="126"/>
      <c r="C21" s="133" t="s">
        <v>86</v>
      </c>
      <c r="D21" s="128" t="s">
        <v>80</v>
      </c>
      <c r="E21" s="41">
        <f>'Research data'!H22</f>
        <v>0</v>
      </c>
      <c r="F21" s="129"/>
      <c r="G21" s="127" t="s">
        <v>81</v>
      </c>
      <c r="H21" s="129"/>
      <c r="I21" s="151"/>
      <c r="J21" s="130"/>
    </row>
    <row r="22" spans="1:10" ht="17" thickBot="1">
      <c r="B22" s="126"/>
      <c r="C22" s="133" t="s">
        <v>84</v>
      </c>
      <c r="D22" s="128"/>
      <c r="E22" s="41">
        <f>'Research data'!H23</f>
        <v>0</v>
      </c>
      <c r="F22" s="129"/>
      <c r="G22" s="133" t="s">
        <v>88</v>
      </c>
      <c r="H22" s="129"/>
      <c r="I22" s="142"/>
      <c r="J22" s="130"/>
    </row>
    <row r="23" spans="1:10" ht="17" thickBot="1">
      <c r="B23" s="126"/>
      <c r="C23" s="133" t="s">
        <v>85</v>
      </c>
      <c r="D23" s="128"/>
      <c r="E23" s="41">
        <f>'Research data'!H24</f>
        <v>0</v>
      </c>
      <c r="F23" s="129"/>
      <c r="G23" s="133" t="s">
        <v>89</v>
      </c>
      <c r="H23" s="129"/>
      <c r="I23" s="142"/>
      <c r="J23" s="130"/>
    </row>
    <row r="24" spans="1:10" ht="17" thickBot="1">
      <c r="B24" s="126"/>
      <c r="C24" s="143" t="s">
        <v>95</v>
      </c>
      <c r="D24" s="128"/>
      <c r="E24" s="41">
        <f>'Research data'!H25</f>
        <v>0</v>
      </c>
      <c r="F24" s="129"/>
      <c r="G24" s="133" t="s">
        <v>90</v>
      </c>
      <c r="H24" s="129"/>
      <c r="I24" s="152"/>
      <c r="J24" s="130"/>
    </row>
    <row r="25" spans="1:10" ht="17" thickBot="1">
      <c r="B25" s="126"/>
      <c r="C25" s="133" t="s">
        <v>87</v>
      </c>
      <c r="D25" s="128"/>
      <c r="E25" s="41">
        <f>'Research data'!H26</f>
        <v>0</v>
      </c>
      <c r="F25" s="129"/>
      <c r="G25" s="134" t="s">
        <v>91</v>
      </c>
      <c r="H25" s="129"/>
      <c r="I25" s="142"/>
      <c r="J25" s="130"/>
    </row>
    <row r="26" spans="1:10" ht="17" thickBot="1">
      <c r="A26" s="103"/>
      <c r="B26" s="104"/>
      <c r="C26" s="100" t="s">
        <v>60</v>
      </c>
      <c r="D26" s="23" t="s">
        <v>61</v>
      </c>
      <c r="E26" s="105">
        <v>7.0000000000000007E-2</v>
      </c>
      <c r="F26" s="100"/>
      <c r="G26" s="100" t="s">
        <v>62</v>
      </c>
      <c r="H26" s="100"/>
      <c r="I26" s="157" t="s">
        <v>177</v>
      </c>
      <c r="J26" s="106"/>
    </row>
    <row r="27" spans="1:10" ht="17" thickBot="1">
      <c r="A27" s="103"/>
      <c r="B27" s="104"/>
      <c r="C27" s="100" t="s">
        <v>63</v>
      </c>
      <c r="D27" s="23" t="s">
        <v>64</v>
      </c>
      <c r="E27" s="107">
        <v>0</v>
      </c>
      <c r="F27" s="100"/>
      <c r="G27" s="100"/>
      <c r="H27" s="100"/>
      <c r="I27" s="102"/>
      <c r="J27" s="106"/>
    </row>
    <row r="28" spans="1:10">
      <c r="A28" s="103"/>
      <c r="B28" s="104"/>
      <c r="C28" s="100"/>
      <c r="D28" s="23"/>
      <c r="E28" s="110"/>
      <c r="F28" s="100"/>
      <c r="G28" s="100"/>
      <c r="H28" s="100"/>
      <c r="I28" s="108"/>
      <c r="J28" s="106"/>
    </row>
    <row r="29" spans="1:10" ht="17" thickBot="1">
      <c r="A29" s="103"/>
      <c r="B29" s="104"/>
      <c r="C29" s="13" t="s">
        <v>5</v>
      </c>
      <c r="D29" s="92"/>
      <c r="E29" s="110"/>
      <c r="F29" s="108"/>
      <c r="H29" s="108"/>
      <c r="I29" s="108"/>
      <c r="J29" s="106"/>
    </row>
    <row r="30" spans="1:10" ht="17" thickBot="1">
      <c r="A30" s="103"/>
      <c r="B30" s="104"/>
      <c r="C30" s="100" t="s">
        <v>24</v>
      </c>
      <c r="D30" s="23" t="s">
        <v>1</v>
      </c>
      <c r="E30" s="107">
        <f>'Research data'!H30</f>
        <v>25</v>
      </c>
      <c r="F30" s="100"/>
      <c r="G30" s="100" t="s">
        <v>69</v>
      </c>
      <c r="H30" s="100"/>
      <c r="I30" s="151"/>
      <c r="J30" s="106"/>
    </row>
    <row r="31" spans="1:10" ht="17" thickBot="1">
      <c r="A31" s="103"/>
      <c r="B31" s="104"/>
      <c r="C31" s="100" t="s">
        <v>67</v>
      </c>
      <c r="D31" s="23" t="s">
        <v>1</v>
      </c>
      <c r="E31" s="107">
        <f>Notes!E118</f>
        <v>1</v>
      </c>
      <c r="F31" s="100"/>
      <c r="G31" s="100" t="s">
        <v>68</v>
      </c>
      <c r="H31" s="100"/>
      <c r="I31" s="102"/>
      <c r="J31" s="106"/>
    </row>
    <row r="32" spans="1:10" ht="17" thickBot="1">
      <c r="A32" s="103"/>
      <c r="B32" s="104"/>
      <c r="C32" s="100" t="s">
        <v>65</v>
      </c>
      <c r="D32" s="23" t="s">
        <v>66</v>
      </c>
      <c r="E32" s="124">
        <f>'Research data'!H32</f>
        <v>2.3814399999999999E-2</v>
      </c>
      <c r="F32" s="100"/>
      <c r="G32" s="100" t="s">
        <v>75</v>
      </c>
      <c r="H32" s="100"/>
      <c r="I32" s="157"/>
      <c r="J32" s="106"/>
    </row>
    <row r="33" spans="1:10" ht="17" thickBot="1">
      <c r="A33" s="103"/>
      <c r="B33" s="104"/>
      <c r="C33" s="100" t="s">
        <v>21</v>
      </c>
      <c r="D33" s="23" t="s">
        <v>2</v>
      </c>
      <c r="E33" s="107">
        <v>0</v>
      </c>
      <c r="F33" s="100"/>
      <c r="G33" s="100"/>
      <c r="H33" s="100"/>
      <c r="I33" s="157"/>
      <c r="J33" s="106"/>
    </row>
    <row r="34" spans="1:10" ht="17" thickBot="1">
      <c r="A34" s="103"/>
      <c r="B34" s="111"/>
      <c r="C34" s="112"/>
      <c r="D34" s="112"/>
      <c r="E34" s="112"/>
      <c r="F34" s="112"/>
      <c r="G34" s="112"/>
      <c r="H34" s="112"/>
      <c r="I34" s="112"/>
      <c r="J34" s="113"/>
    </row>
    <row r="35" spans="1:10">
      <c r="A35" s="103"/>
      <c r="B35" s="103"/>
      <c r="C35" s="103"/>
      <c r="D35" s="103"/>
      <c r="E35" s="103"/>
      <c r="F35" s="103"/>
      <c r="G35" s="103"/>
      <c r="H35" s="103"/>
      <c r="I35" s="103"/>
      <c r="J35" s="103"/>
    </row>
    <row r="36" spans="1:10">
      <c r="A36" s="103"/>
      <c r="B36" s="103"/>
      <c r="C36" s="103"/>
      <c r="D36" s="103"/>
      <c r="E36" s="103"/>
      <c r="F36" s="103"/>
      <c r="G36" s="103"/>
      <c r="H36" s="103"/>
      <c r="I36" s="103"/>
      <c r="J36" s="103"/>
    </row>
    <row r="37" spans="1:10">
      <c r="A37" s="103"/>
      <c r="B37" s="103"/>
      <c r="C37" s="103"/>
      <c r="D37" s="103"/>
      <c r="E37" s="103"/>
      <c r="F37" s="103"/>
      <c r="G37" s="103"/>
      <c r="H37" s="103"/>
      <c r="I37" s="103"/>
      <c r="J37" s="103"/>
    </row>
    <row r="38" spans="1:10">
      <c r="A38" s="103"/>
      <c r="B38" s="103"/>
      <c r="E38" s="103"/>
      <c r="F38" s="103"/>
      <c r="G38" s="103"/>
      <c r="H38" s="103"/>
      <c r="I38" s="103"/>
      <c r="J38" s="103"/>
    </row>
    <row r="39" spans="1:10">
      <c r="A39" s="103"/>
      <c r="B39" s="103"/>
      <c r="C39" s="103"/>
      <c r="D39" s="103"/>
      <c r="E39" s="103"/>
      <c r="F39" s="103"/>
      <c r="G39" s="103"/>
      <c r="H39" s="103"/>
      <c r="I39" s="103"/>
      <c r="J39" s="103"/>
    </row>
    <row r="40" spans="1:10">
      <c r="A40" s="103"/>
      <c r="B40" s="103"/>
      <c r="C40" s="103"/>
      <c r="D40" s="103"/>
      <c r="E40" s="103"/>
      <c r="F40" s="103"/>
      <c r="G40" s="103"/>
      <c r="H40" s="103"/>
      <c r="I40" s="103"/>
      <c r="J40" s="103"/>
    </row>
    <row r="41" spans="1:10">
      <c r="A41" s="103"/>
      <c r="B41" s="103"/>
      <c r="C41" s="103"/>
      <c r="D41" s="103"/>
      <c r="E41" s="103"/>
      <c r="F41" s="103"/>
      <c r="G41" s="103"/>
      <c r="H41" s="103"/>
      <c r="I41" s="103"/>
      <c r="J41" s="103"/>
    </row>
    <row r="42" spans="1:10">
      <c r="A42" s="103"/>
      <c r="B42" s="103"/>
      <c r="C42" s="103"/>
      <c r="D42" s="103"/>
      <c r="E42" s="103"/>
      <c r="F42" s="103"/>
      <c r="G42" s="103"/>
      <c r="H42" s="103"/>
      <c r="I42" s="103"/>
      <c r="J42" s="103"/>
    </row>
    <row r="43" spans="1:10">
      <c r="A43" s="103"/>
    </row>
    <row r="44" spans="1:10">
      <c r="A44" s="10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S41"/>
  <sheetViews>
    <sheetView workbookViewId="0">
      <selection activeCell="P24" sqref="P24"/>
    </sheetView>
  </sheetViews>
  <sheetFormatPr baseColWidth="10" defaultColWidth="10.855468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21.28515625" style="42" customWidth="1"/>
    <col min="11" max="11" width="2.42578125" style="42" customWidth="1"/>
    <col min="12" max="12" width="15.85546875" style="42" customWidth="1"/>
    <col min="13" max="13" width="2.7109375" style="42" customWidth="1"/>
    <col min="14" max="14" width="15.85546875" style="42" customWidth="1"/>
    <col min="15" max="15" width="2.42578125" style="42" customWidth="1"/>
    <col min="16" max="16" width="23.42578125" style="42" customWidth="1"/>
    <col min="17" max="17" width="11" style="42" customWidth="1"/>
    <col min="18" max="18" width="2.42578125" style="42" customWidth="1"/>
    <col min="19" max="19" width="22.42578125" style="42" customWidth="1"/>
    <col min="20" max="16384" width="10.85546875" style="42"/>
  </cols>
  <sheetData>
    <row r="2" spans="1:19" ht="17" thickBot="1"/>
    <row r="3" spans="1:19">
      <c r="B3" s="43"/>
      <c r="C3" s="44"/>
      <c r="D3" s="44"/>
      <c r="E3" s="44"/>
      <c r="F3" s="44"/>
      <c r="G3" s="44"/>
      <c r="H3" s="44"/>
      <c r="I3" s="44"/>
      <c r="J3" s="44"/>
      <c r="K3" s="44"/>
      <c r="L3" s="44"/>
      <c r="M3" s="44"/>
      <c r="N3" s="44"/>
      <c r="O3" s="44"/>
      <c r="P3" s="44"/>
      <c r="Q3" s="44"/>
      <c r="R3" s="44"/>
      <c r="S3" s="44"/>
    </row>
    <row r="4" spans="1:19" s="26" customFormat="1">
      <c r="B4" s="25"/>
      <c r="C4" s="88" t="s">
        <v>19</v>
      </c>
      <c r="D4" s="9"/>
      <c r="E4" s="9"/>
      <c r="F4" s="88" t="s">
        <v>8</v>
      </c>
      <c r="G4" s="88"/>
      <c r="H4" s="88" t="s">
        <v>49</v>
      </c>
      <c r="I4" s="88"/>
      <c r="J4" s="88" t="s">
        <v>176</v>
      </c>
      <c r="K4" s="88"/>
      <c r="L4" s="88" t="s">
        <v>176</v>
      </c>
      <c r="M4" s="88"/>
      <c r="N4" s="88" t="s">
        <v>102</v>
      </c>
      <c r="O4" s="88"/>
      <c r="P4" s="88" t="s">
        <v>45</v>
      </c>
    </row>
    <row r="5" spans="1:19" ht="18" customHeight="1">
      <c r="B5" s="45"/>
      <c r="C5" s="49"/>
      <c r="D5" s="49"/>
      <c r="E5" s="49"/>
      <c r="F5" s="46"/>
      <c r="G5" s="46"/>
      <c r="H5" s="47"/>
      <c r="I5" s="47"/>
      <c r="J5" s="47"/>
      <c r="K5" s="47"/>
      <c r="L5" s="47"/>
      <c r="M5" s="47"/>
      <c r="N5" s="47"/>
      <c r="O5" s="47"/>
      <c r="P5" s="54"/>
    </row>
    <row r="6" spans="1:19" ht="18" customHeight="1" thickBot="1">
      <c r="B6" s="45"/>
      <c r="C6" s="12" t="s">
        <v>44</v>
      </c>
      <c r="D6" s="12"/>
      <c r="E6" s="12"/>
      <c r="F6" s="12"/>
      <c r="G6" s="34"/>
      <c r="H6" s="10"/>
      <c r="I6" s="10"/>
      <c r="J6" s="10"/>
      <c r="K6" s="10"/>
      <c r="L6" s="10"/>
      <c r="M6" s="10"/>
      <c r="N6" s="10"/>
      <c r="O6" s="10"/>
      <c r="P6" s="52"/>
    </row>
    <row r="7" spans="1:19" ht="17" thickBot="1">
      <c r="B7" s="45"/>
      <c r="C7" s="160" t="s">
        <v>100</v>
      </c>
      <c r="D7" s="50"/>
      <c r="E7" s="50"/>
      <c r="F7" s="98"/>
      <c r="G7" s="89"/>
      <c r="H7" s="148">
        <f>L7</f>
        <v>6.6000000000000005</v>
      </c>
      <c r="I7" s="47"/>
      <c r="K7" s="47"/>
      <c r="L7" s="148">
        <f>L8*L9</f>
        <v>6.6000000000000005</v>
      </c>
      <c r="M7" s="47"/>
      <c r="N7" s="47"/>
      <c r="O7" s="47"/>
      <c r="P7" s="99"/>
    </row>
    <row r="8" spans="1:19" ht="17" thickBot="1">
      <c r="B8" s="45"/>
      <c r="C8" s="101" t="s">
        <v>53</v>
      </c>
      <c r="D8" s="50"/>
      <c r="E8" s="50"/>
      <c r="F8" s="98" t="s">
        <v>2</v>
      </c>
      <c r="G8" s="89"/>
      <c r="H8" s="148">
        <f>L8</f>
        <v>0.66</v>
      </c>
      <c r="I8" s="47"/>
      <c r="K8" s="47"/>
      <c r="L8" s="148">
        <f>Notes!E30</f>
        <v>0.66</v>
      </c>
      <c r="M8" s="47"/>
      <c r="N8" s="47"/>
      <c r="O8" s="47"/>
      <c r="P8" s="52"/>
    </row>
    <row r="9" spans="1:19" ht="17" thickBot="1">
      <c r="B9" s="45"/>
      <c r="C9" s="147" t="s">
        <v>96</v>
      </c>
      <c r="D9" s="50"/>
      <c r="E9" s="50"/>
      <c r="F9" s="115" t="s">
        <v>54</v>
      </c>
      <c r="G9" s="89"/>
      <c r="H9" s="148">
        <f>L9</f>
        <v>10</v>
      </c>
      <c r="I9" s="47"/>
      <c r="K9" s="47"/>
      <c r="L9" s="148">
        <f>Notes!E26</f>
        <v>10</v>
      </c>
      <c r="M9" s="47"/>
      <c r="N9" s="47"/>
      <c r="O9" s="47"/>
      <c r="P9" s="99"/>
    </row>
    <row r="10" spans="1:19" ht="17" thickBot="1">
      <c r="A10" s="103"/>
      <c r="B10" s="104"/>
      <c r="C10" s="100" t="s">
        <v>55</v>
      </c>
      <c r="D10" s="50"/>
      <c r="E10" s="50"/>
      <c r="F10" s="23" t="s">
        <v>2</v>
      </c>
      <c r="G10" s="89"/>
      <c r="H10" s="105">
        <f>N10</f>
        <v>0.99</v>
      </c>
      <c r="I10" s="100"/>
      <c r="K10" s="103"/>
      <c r="N10" s="120">
        <v>0.99</v>
      </c>
      <c r="O10" s="103"/>
      <c r="P10" s="132"/>
      <c r="Q10" s="103"/>
    </row>
    <row r="11" spans="1:19" ht="17" thickBot="1">
      <c r="A11" s="103"/>
      <c r="B11" s="104"/>
      <c r="C11" s="131" t="s">
        <v>82</v>
      </c>
      <c r="D11" s="101"/>
      <c r="E11" s="101"/>
      <c r="F11" s="23" t="s">
        <v>83</v>
      </c>
      <c r="H11" s="105">
        <f>N11</f>
        <v>7533.6</v>
      </c>
      <c r="I11" s="100"/>
      <c r="J11" s="48"/>
      <c r="K11" s="103"/>
      <c r="M11" s="116"/>
      <c r="N11" s="155">
        <f>Notes!E17</f>
        <v>7533.6</v>
      </c>
      <c r="O11" s="103"/>
      <c r="P11" s="132"/>
      <c r="Q11" s="103"/>
    </row>
    <row r="12" spans="1:19" ht="17" thickBot="1">
      <c r="A12" s="103"/>
      <c r="B12" s="104"/>
      <c r="C12" s="100" t="s">
        <v>57</v>
      </c>
      <c r="D12" s="34"/>
      <c r="E12" s="34"/>
      <c r="F12" s="23" t="s">
        <v>2</v>
      </c>
      <c r="H12" s="105"/>
      <c r="I12" s="100"/>
      <c r="J12" s="150"/>
      <c r="K12" s="103"/>
      <c r="L12" s="103"/>
      <c r="M12" s="103"/>
      <c r="N12" s="103"/>
      <c r="O12" s="103"/>
      <c r="P12" s="132"/>
      <c r="Q12" s="103"/>
    </row>
    <row r="13" spans="1:19" ht="17" thickBot="1">
      <c r="A13" s="103"/>
      <c r="B13" s="104"/>
      <c r="C13" s="100" t="s">
        <v>58</v>
      </c>
      <c r="D13" s="34"/>
      <c r="E13" s="34"/>
      <c r="F13" s="23" t="s">
        <v>2</v>
      </c>
      <c r="H13" s="105"/>
      <c r="I13" s="100"/>
      <c r="J13" s="150"/>
      <c r="K13" s="103"/>
      <c r="L13" s="103"/>
      <c r="M13" s="103"/>
      <c r="N13" s="103"/>
      <c r="O13" s="103"/>
      <c r="P13" s="132"/>
      <c r="Q13" s="103"/>
    </row>
    <row r="14" spans="1:19" ht="17" thickBot="1">
      <c r="A14" s="103"/>
      <c r="B14" s="104"/>
      <c r="C14" s="100" t="s">
        <v>56</v>
      </c>
      <c r="D14" s="12"/>
      <c r="E14" s="12"/>
      <c r="F14" s="23" t="s">
        <v>2</v>
      </c>
      <c r="G14" s="11"/>
      <c r="H14" s="105"/>
      <c r="J14" s="48"/>
      <c r="P14" s="132"/>
      <c r="Q14" s="103"/>
    </row>
    <row r="15" spans="1:19">
      <c r="B15" s="45"/>
      <c r="H15" s="48"/>
      <c r="I15" s="100"/>
      <c r="J15" s="150"/>
      <c r="K15" s="103"/>
      <c r="L15" s="53"/>
      <c r="M15" s="53"/>
      <c r="N15" s="53"/>
      <c r="O15" s="47"/>
      <c r="P15" s="132"/>
    </row>
    <row r="16" spans="1:19">
      <c r="A16" s="103"/>
      <c r="B16" s="104"/>
      <c r="C16" s="34"/>
      <c r="F16" s="34"/>
      <c r="H16" s="11"/>
      <c r="I16" s="117"/>
      <c r="J16" s="116"/>
      <c r="K16" s="117"/>
      <c r="L16" s="117"/>
      <c r="M16" s="117"/>
      <c r="N16" s="117"/>
      <c r="O16" s="116"/>
      <c r="P16" s="54"/>
    </row>
    <row r="17" spans="1:16" ht="17" thickBot="1">
      <c r="A17" s="103"/>
      <c r="B17" s="104"/>
      <c r="C17" s="12" t="s">
        <v>42</v>
      </c>
      <c r="F17" s="12"/>
      <c r="H17" s="11"/>
      <c r="I17" s="11"/>
      <c r="J17" s="11"/>
      <c r="K17" s="11"/>
      <c r="L17" s="11"/>
      <c r="M17" s="11"/>
      <c r="N17" s="11"/>
      <c r="O17" s="116"/>
      <c r="P17" s="99"/>
    </row>
    <row r="18" spans="1:16" ht="17" thickBot="1">
      <c r="A18" s="103"/>
      <c r="B18" s="104"/>
      <c r="C18" s="119" t="s">
        <v>77</v>
      </c>
      <c r="D18" s="114"/>
      <c r="E18" s="114"/>
      <c r="F18" s="119" t="s">
        <v>20</v>
      </c>
      <c r="H18" s="120">
        <f>J18</f>
        <v>10312195.512820512</v>
      </c>
      <c r="I18" s="116"/>
      <c r="J18" s="148">
        <f>Notes!E44</f>
        <v>10312195.512820512</v>
      </c>
      <c r="K18" s="116"/>
      <c r="P18" s="99"/>
    </row>
    <row r="19" spans="1:16" ht="17" thickBot="1">
      <c r="A19" s="103"/>
      <c r="B19" s="104"/>
      <c r="C19" s="119" t="s">
        <v>78</v>
      </c>
      <c r="F19" s="121" t="s">
        <v>50</v>
      </c>
      <c r="H19" s="120">
        <f>J19</f>
        <v>126000</v>
      </c>
      <c r="J19" s="148">
        <f>Notes!F64</f>
        <v>126000</v>
      </c>
      <c r="L19" s="116"/>
      <c r="M19" s="116"/>
      <c r="N19" s="116"/>
      <c r="O19" s="116"/>
      <c r="P19" s="123"/>
    </row>
    <row r="20" spans="1:16" ht="17" thickBot="1">
      <c r="A20" s="103"/>
      <c r="B20" s="104"/>
      <c r="C20" s="119" t="s">
        <v>79</v>
      </c>
      <c r="F20" s="121" t="s">
        <v>20</v>
      </c>
      <c r="H20" s="149">
        <f>J20</f>
        <v>0</v>
      </c>
      <c r="J20" s="148"/>
      <c r="L20" s="116"/>
      <c r="M20" s="116"/>
      <c r="N20" s="116"/>
      <c r="O20" s="116"/>
      <c r="P20" s="123"/>
    </row>
    <row r="21" spans="1:16" ht="17" thickBot="1">
      <c r="A21" s="103"/>
      <c r="B21" s="104"/>
      <c r="C21" s="119" t="s">
        <v>79</v>
      </c>
      <c r="F21" s="115" t="s">
        <v>51</v>
      </c>
      <c r="H21" s="149">
        <f>J21</f>
        <v>0</v>
      </c>
      <c r="J21" s="149"/>
      <c r="L21" s="116"/>
      <c r="M21" s="116"/>
      <c r="N21" s="116"/>
      <c r="O21" s="109"/>
      <c r="P21" s="123"/>
    </row>
    <row r="22" spans="1:16" ht="17" thickBot="1">
      <c r="A22" s="103"/>
      <c r="B22" s="104"/>
      <c r="C22" s="119" t="s">
        <v>79</v>
      </c>
      <c r="F22" s="115" t="s">
        <v>59</v>
      </c>
      <c r="H22" s="149">
        <f>Notes!E238</f>
        <v>0</v>
      </c>
      <c r="J22" s="149"/>
      <c r="L22" s="117"/>
      <c r="M22" s="117"/>
      <c r="N22" s="117"/>
      <c r="O22" s="109"/>
      <c r="P22" s="123"/>
    </row>
    <row r="23" spans="1:16" ht="17" thickBot="1">
      <c r="A23" s="136"/>
      <c r="B23" s="137"/>
      <c r="C23" s="135" t="s">
        <v>84</v>
      </c>
      <c r="D23" s="136"/>
      <c r="E23" s="136"/>
      <c r="F23" s="135" t="s">
        <v>20</v>
      </c>
      <c r="G23" s="136"/>
      <c r="H23" s="138">
        <f>J23</f>
        <v>0</v>
      </c>
      <c r="I23" s="139"/>
      <c r="J23" s="138">
        <v>0</v>
      </c>
      <c r="K23" s="139"/>
      <c r="O23" s="136"/>
      <c r="P23" s="140" t="s">
        <v>94</v>
      </c>
    </row>
    <row r="24" spans="1:16" ht="17" thickBot="1">
      <c r="A24" s="136"/>
      <c r="B24" s="137"/>
      <c r="C24" s="135" t="s">
        <v>85</v>
      </c>
      <c r="D24" s="136"/>
      <c r="E24" s="136"/>
      <c r="F24" s="135" t="s">
        <v>20</v>
      </c>
      <c r="G24" s="136"/>
      <c r="H24" s="138">
        <f>J24</f>
        <v>0</v>
      </c>
      <c r="I24" s="139"/>
      <c r="J24" s="138">
        <v>0</v>
      </c>
      <c r="K24" s="139"/>
      <c r="O24" s="136"/>
      <c r="P24" s="156" t="s">
        <v>106</v>
      </c>
    </row>
    <row r="25" spans="1:16" ht="17" thickBot="1">
      <c r="A25" s="103"/>
      <c r="B25" s="104"/>
      <c r="C25" s="135" t="s">
        <v>93</v>
      </c>
      <c r="F25" s="135" t="s">
        <v>20</v>
      </c>
      <c r="H25" s="120">
        <f>J25</f>
        <v>0</v>
      </c>
      <c r="I25" s="109"/>
      <c r="J25" s="120">
        <v>0</v>
      </c>
      <c r="K25" s="109"/>
      <c r="L25" s="109"/>
      <c r="M25" s="109"/>
      <c r="N25" s="109"/>
      <c r="O25" s="109"/>
      <c r="P25" s="156" t="s">
        <v>106</v>
      </c>
    </row>
    <row r="26" spans="1:16" ht="17" thickBot="1">
      <c r="A26" s="136"/>
      <c r="B26" s="137"/>
      <c r="C26" s="141" t="s">
        <v>87</v>
      </c>
      <c r="D26" s="136"/>
      <c r="E26" s="136"/>
      <c r="F26" s="135" t="s">
        <v>80</v>
      </c>
      <c r="G26" s="136"/>
      <c r="H26" s="138">
        <f>J26</f>
        <v>0</v>
      </c>
      <c r="I26" s="139"/>
      <c r="J26" s="138">
        <v>0</v>
      </c>
      <c r="K26" s="139"/>
      <c r="O26" s="136"/>
      <c r="P26" s="132" t="s">
        <v>94</v>
      </c>
    </row>
    <row r="27" spans="1:16">
      <c r="H27" s="48"/>
      <c r="J27" s="48"/>
      <c r="P27" s="52"/>
    </row>
    <row r="28" spans="1:16">
      <c r="B28" s="45"/>
      <c r="H28" s="48"/>
      <c r="J28" s="48"/>
      <c r="P28" s="99"/>
    </row>
    <row r="29" spans="1:16" ht="17" thickBot="1">
      <c r="A29" s="103"/>
      <c r="B29" s="104"/>
      <c r="C29" s="34" t="s">
        <v>5</v>
      </c>
      <c r="F29" s="34"/>
      <c r="H29" s="11"/>
      <c r="I29" s="11"/>
      <c r="J29" s="11"/>
      <c r="K29" s="11"/>
      <c r="L29" s="11"/>
      <c r="M29" s="11"/>
      <c r="N29" s="11"/>
      <c r="O29" s="11"/>
      <c r="P29" s="132"/>
    </row>
    <row r="30" spans="1:16" ht="17" thickBot="1">
      <c r="A30" s="103"/>
      <c r="B30" s="104"/>
      <c r="C30" s="118" t="s">
        <v>3</v>
      </c>
      <c r="F30" s="115" t="s">
        <v>1</v>
      </c>
      <c r="H30" s="120">
        <f>J30</f>
        <v>25</v>
      </c>
      <c r="I30" s="116"/>
      <c r="J30" s="148">
        <f>Notes!E34</f>
        <v>25</v>
      </c>
      <c r="K30" s="116"/>
      <c r="L30" s="116"/>
      <c r="M30" s="116"/>
      <c r="N30" s="116"/>
      <c r="O30" s="117"/>
      <c r="P30" s="132"/>
    </row>
    <row r="31" spans="1:16" ht="17" thickBot="1">
      <c r="A31" s="103"/>
      <c r="B31" s="104"/>
      <c r="C31" s="101" t="s">
        <v>76</v>
      </c>
      <c r="F31" s="115" t="s">
        <v>1</v>
      </c>
      <c r="H31" s="120"/>
      <c r="I31" s="117"/>
      <c r="K31" s="117"/>
      <c r="L31" s="116"/>
      <c r="M31" s="116"/>
      <c r="N31" s="116"/>
      <c r="O31" s="117"/>
      <c r="P31" s="132"/>
    </row>
    <row r="32" spans="1:16" ht="17" thickBot="1">
      <c r="A32" s="103"/>
      <c r="B32" s="104"/>
      <c r="C32" s="114" t="s">
        <v>75</v>
      </c>
      <c r="F32" s="115" t="s">
        <v>66</v>
      </c>
      <c r="H32" s="120">
        <f>L32</f>
        <v>2.3814399999999999E-2</v>
      </c>
      <c r="I32" s="117"/>
      <c r="K32" s="117"/>
      <c r="L32" s="175">
        <f>Notes!E24</f>
        <v>2.3814399999999999E-2</v>
      </c>
      <c r="M32" s="116"/>
      <c r="N32" s="116"/>
      <c r="O32" s="11"/>
      <c r="P32" s="123"/>
    </row>
    <row r="33" spans="1:16" ht="17" thickBot="1">
      <c r="A33" s="103"/>
      <c r="B33" s="104"/>
      <c r="C33" s="97" t="s">
        <v>21</v>
      </c>
      <c r="F33" s="12"/>
      <c r="H33" s="51">
        <v>0</v>
      </c>
      <c r="J33" s="48"/>
      <c r="P33" s="99"/>
    </row>
    <row r="34" spans="1:16" ht="17" thickBot="1">
      <c r="A34" s="103"/>
      <c r="B34" s="104"/>
      <c r="C34" s="100" t="s">
        <v>70</v>
      </c>
      <c r="H34" s="105"/>
      <c r="J34" s="48"/>
      <c r="P34" s="132"/>
    </row>
    <row r="35" spans="1:16" ht="17" thickBot="1">
      <c r="A35" s="103"/>
      <c r="B35" s="104"/>
      <c r="C35" s="100" t="s">
        <v>71</v>
      </c>
      <c r="H35" s="105"/>
      <c r="J35" s="48"/>
      <c r="P35" s="132"/>
    </row>
    <row r="36" spans="1:16" ht="17" thickBot="1">
      <c r="A36" s="103"/>
      <c r="B36" s="104"/>
      <c r="C36" s="100" t="s">
        <v>72</v>
      </c>
      <c r="H36" s="105"/>
      <c r="J36" s="48"/>
      <c r="P36" s="132"/>
    </row>
    <row r="37" spans="1:16" ht="17" thickBot="1">
      <c r="A37" s="103"/>
      <c r="B37" s="104"/>
      <c r="C37" s="100" t="s">
        <v>73</v>
      </c>
      <c r="H37" s="105"/>
      <c r="J37" s="48"/>
      <c r="P37" s="132"/>
    </row>
    <row r="38" spans="1:16" ht="17" thickBot="1">
      <c r="A38" s="103"/>
      <c r="B38" s="104"/>
      <c r="C38" s="100" t="s">
        <v>74</v>
      </c>
      <c r="H38" s="105"/>
      <c r="J38" s="48"/>
      <c r="P38" s="132"/>
    </row>
    <row r="39" spans="1:16">
      <c r="C39" s="153"/>
    </row>
    <row r="40" spans="1:16">
      <c r="C40" s="153"/>
    </row>
    <row r="41" spans="1:16">
      <c r="C41"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3"/>
  <sheetViews>
    <sheetView workbookViewId="0">
      <selection activeCell="E27" sqref="E27"/>
    </sheetView>
  </sheetViews>
  <sheetFormatPr baseColWidth="10" defaultColWidth="33.140625" defaultRowHeight="16"/>
  <cols>
    <col min="1" max="1" width="3.42578125" style="56" customWidth="1"/>
    <col min="2" max="2" width="6.42578125" style="56" customWidth="1"/>
    <col min="3" max="3" width="27.85546875" style="56" customWidth="1"/>
    <col min="4" max="4" width="29.42578125" style="56" customWidth="1"/>
    <col min="5" max="5" width="10.140625" style="56" customWidth="1"/>
    <col min="6" max="7" width="13.140625" style="56" customWidth="1"/>
    <col min="8" max="8" width="12.42578125" style="60" customWidth="1"/>
    <col min="9" max="9" width="31.42578125" style="60" customWidth="1"/>
    <col min="10" max="10" width="98.42578125" style="56" customWidth="1"/>
    <col min="11" max="16384" width="33.140625" style="56"/>
  </cols>
  <sheetData>
    <row r="1" spans="2:10" ht="17" thickBot="1"/>
    <row r="2" spans="2:10">
      <c r="B2" s="57"/>
      <c r="C2" s="58"/>
      <c r="D2" s="58"/>
      <c r="E2" s="58"/>
      <c r="F2" s="58"/>
      <c r="G2" s="58"/>
      <c r="H2" s="61"/>
      <c r="I2" s="61"/>
      <c r="J2" s="58"/>
    </row>
    <row r="3" spans="2:10">
      <c r="B3" s="59"/>
      <c r="C3" s="13" t="s">
        <v>15</v>
      </c>
      <c r="D3" s="13"/>
      <c r="E3" s="13"/>
      <c r="F3" s="13"/>
      <c r="G3" s="13"/>
      <c r="H3" s="18"/>
      <c r="I3" s="18"/>
      <c r="J3" s="55"/>
    </row>
    <row r="4" spans="2:10">
      <c r="B4" s="59"/>
      <c r="C4" s="55"/>
      <c r="D4" s="55"/>
      <c r="E4" s="55"/>
      <c r="F4" s="55"/>
      <c r="G4" s="55"/>
      <c r="H4" s="62"/>
      <c r="I4" s="62"/>
      <c r="J4" s="55"/>
    </row>
    <row r="5" spans="2:10">
      <c r="B5" s="63"/>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69" t="s">
        <v>24</v>
      </c>
      <c r="D7" s="169" t="s">
        <v>163</v>
      </c>
      <c r="E7" s="169"/>
      <c r="F7" s="169">
        <v>2016</v>
      </c>
      <c r="G7" s="169">
        <v>2015</v>
      </c>
      <c r="H7" s="170"/>
      <c r="I7" s="170"/>
      <c r="J7" s="169" t="s">
        <v>164</v>
      </c>
    </row>
    <row r="8" spans="2:10">
      <c r="B8" s="59"/>
      <c r="C8" s="171" t="s">
        <v>165</v>
      </c>
      <c r="D8" s="169"/>
      <c r="E8" s="169"/>
      <c r="F8" s="169"/>
      <c r="G8" s="169"/>
      <c r="H8" s="170"/>
      <c r="I8" s="170"/>
      <c r="J8" s="169"/>
    </row>
    <row r="9" spans="2:10">
      <c r="B9" s="59"/>
      <c r="C9" s="172" t="s">
        <v>166</v>
      </c>
      <c r="D9" s="169"/>
      <c r="E9" s="169"/>
      <c r="F9" s="169"/>
      <c r="G9" s="169"/>
      <c r="H9" s="170"/>
      <c r="I9" s="170"/>
      <c r="J9" s="169"/>
    </row>
    <row r="10" spans="2:10">
      <c r="B10" s="59"/>
      <c r="C10" s="169" t="s">
        <v>167</v>
      </c>
      <c r="D10" s="169"/>
      <c r="E10" s="169"/>
      <c r="F10" s="169"/>
      <c r="G10" s="169"/>
      <c r="H10" s="170"/>
      <c r="I10" s="170"/>
      <c r="J10" s="169"/>
    </row>
    <row r="11" spans="2:10">
      <c r="B11" s="59"/>
      <c r="C11" s="171" t="s">
        <v>101</v>
      </c>
      <c r="D11" s="169"/>
      <c r="E11" s="169"/>
      <c r="F11" s="169"/>
      <c r="G11" s="169"/>
      <c r="H11" s="170"/>
      <c r="I11" s="170"/>
      <c r="J11" s="169"/>
    </row>
    <row r="12" spans="2:10">
      <c r="B12" s="59"/>
      <c r="C12" s="169"/>
      <c r="D12" s="169"/>
      <c r="E12" s="169"/>
      <c r="F12" s="169"/>
      <c r="G12" s="169"/>
      <c r="H12" s="170"/>
      <c r="I12" s="170"/>
      <c r="J12" s="169"/>
    </row>
    <row r="13" spans="2:10">
      <c r="B13" s="59"/>
      <c r="C13" s="169" t="s">
        <v>55</v>
      </c>
      <c r="D13" s="169" t="s">
        <v>168</v>
      </c>
      <c r="E13" s="169" t="s">
        <v>169</v>
      </c>
      <c r="F13" s="169">
        <v>2013</v>
      </c>
      <c r="G13" s="169">
        <v>2013</v>
      </c>
      <c r="H13" s="173">
        <v>42373</v>
      </c>
      <c r="I13" s="170" t="s">
        <v>170</v>
      </c>
      <c r="J13" s="169"/>
    </row>
    <row r="14" spans="2:10">
      <c r="B14" s="59"/>
      <c r="C14" s="169"/>
      <c r="D14" s="169"/>
      <c r="E14" s="169"/>
      <c r="F14" s="169"/>
      <c r="G14" s="169"/>
      <c r="H14" s="170"/>
      <c r="I14" s="170"/>
      <c r="J14" s="169"/>
    </row>
    <row r="15" spans="2:10">
      <c r="B15" s="59"/>
      <c r="C15" s="169" t="s">
        <v>157</v>
      </c>
      <c r="D15" s="169" t="s">
        <v>171</v>
      </c>
      <c r="E15" s="174" t="s">
        <v>172</v>
      </c>
      <c r="F15" s="174">
        <v>2015</v>
      </c>
      <c r="G15" s="174">
        <v>2010</v>
      </c>
      <c r="H15" s="173">
        <v>42349</v>
      </c>
      <c r="I15" s="170" t="s">
        <v>173</v>
      </c>
      <c r="J15" s="174" t="s">
        <v>174</v>
      </c>
    </row>
    <row r="16" spans="2:10">
      <c r="B16" s="59"/>
      <c r="C16" s="169"/>
      <c r="D16" s="169"/>
      <c r="E16" s="169"/>
      <c r="F16" s="169"/>
      <c r="G16" s="169"/>
      <c r="H16" s="170"/>
      <c r="I16" s="170"/>
      <c r="J16" s="169"/>
    </row>
    <row r="17" spans="2:10">
      <c r="B17" s="59"/>
      <c r="C17" s="169"/>
      <c r="D17" s="169"/>
      <c r="E17" s="169"/>
      <c r="F17" s="169"/>
      <c r="G17" s="169"/>
      <c r="H17" s="170"/>
      <c r="I17" s="170"/>
      <c r="J17" s="169"/>
    </row>
    <row r="18" spans="2:10">
      <c r="B18" s="59"/>
      <c r="C18" s="169"/>
      <c r="D18" s="169"/>
      <c r="E18" s="169"/>
      <c r="F18" s="169"/>
      <c r="G18" s="169"/>
      <c r="H18" s="170"/>
      <c r="I18" s="170"/>
      <c r="J18" s="169"/>
    </row>
    <row r="19" spans="2:10">
      <c r="B19" s="59"/>
      <c r="C19" s="169" t="s">
        <v>65</v>
      </c>
      <c r="D19" s="169" t="s">
        <v>148</v>
      </c>
      <c r="E19" s="169"/>
      <c r="F19" s="169">
        <v>2017</v>
      </c>
      <c r="G19" s="169">
        <v>2017</v>
      </c>
      <c r="H19" s="173"/>
      <c r="I19" s="170" t="s">
        <v>175</v>
      </c>
      <c r="J19" s="169"/>
    </row>
    <row r="20" spans="2:10">
      <c r="B20" s="59"/>
      <c r="C20" s="169"/>
      <c r="D20" s="169"/>
      <c r="E20" s="169"/>
      <c r="F20" s="169"/>
      <c r="G20" s="169"/>
      <c r="H20" s="170"/>
      <c r="I20" s="170"/>
      <c r="J20" s="169"/>
    </row>
    <row r="21" spans="2:10">
      <c r="B21" s="59"/>
      <c r="C21" s="122"/>
      <c r="D21" s="55"/>
      <c r="E21" s="55"/>
      <c r="F21" s="55"/>
      <c r="G21" s="55"/>
      <c r="H21" s="55"/>
      <c r="I21" s="95"/>
      <c r="J21" s="55"/>
    </row>
    <row r="22" spans="2:10">
      <c r="B22" s="59"/>
      <c r="C22" s="161" t="s">
        <v>118</v>
      </c>
      <c r="D22" s="162" t="s">
        <v>119</v>
      </c>
      <c r="E22" s="108"/>
      <c r="F22" s="55">
        <v>2017</v>
      </c>
      <c r="G22" s="55">
        <v>2017</v>
      </c>
      <c r="H22" s="96">
        <v>43070</v>
      </c>
      <c r="I22" s="55"/>
      <c r="J22" s="108" t="s">
        <v>120</v>
      </c>
    </row>
    <row r="23" spans="2:10">
      <c r="B23" s="59"/>
    </row>
  </sheetData>
  <phoneticPr fontId="33" type="noConversion"/>
  <hyperlinks>
    <hyperlink ref="J7" r:id="rId1" display="http://www.ce.nl/?go=home.downloadPub&amp;id=1674&amp;file=Power_to_products.pdf"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3"/>
  <sheetViews>
    <sheetView topLeftCell="A25" workbookViewId="0">
      <selection activeCell="E46" sqref="E46:J48"/>
    </sheetView>
  </sheetViews>
  <sheetFormatPr baseColWidth="10" defaultColWidth="10.85546875" defaultRowHeight="16"/>
  <cols>
    <col min="1" max="2" width="3.42578125" style="64" customWidth="1"/>
    <col min="3" max="3" width="9.42578125" style="64" customWidth="1"/>
    <col min="4" max="4" width="10.42578125" style="64" customWidth="1"/>
    <col min="5" max="5" width="18" style="64" customWidth="1"/>
    <col min="6" max="6" width="11.85546875" style="64" customWidth="1"/>
    <col min="7" max="13" width="10.85546875" style="64"/>
    <col min="14" max="14" width="15.7109375" style="64" customWidth="1"/>
    <col min="15" max="15" width="10.85546875" style="64"/>
    <col min="16" max="16" width="54.7109375" style="64" customWidth="1"/>
    <col min="17" max="16384" width="10.85546875" style="64"/>
  </cols>
  <sheetData>
    <row r="1" spans="1:15" ht="17" thickBot="1"/>
    <row r="2" spans="1:15">
      <c r="B2" s="65"/>
      <c r="C2" s="66"/>
      <c r="D2" s="66"/>
      <c r="E2" s="66"/>
      <c r="F2" s="66"/>
      <c r="G2" s="66"/>
      <c r="H2" s="66"/>
      <c r="I2" s="66"/>
      <c r="J2" s="66"/>
      <c r="K2" s="66"/>
      <c r="L2" s="66"/>
      <c r="M2" s="66"/>
      <c r="N2" s="67"/>
    </row>
    <row r="3" spans="1:15">
      <c r="A3" s="68"/>
      <c r="B3" s="93"/>
      <c r="C3" s="72" t="s">
        <v>0</v>
      </c>
      <c r="D3" s="72" t="s">
        <v>52</v>
      </c>
      <c r="E3" s="72" t="s">
        <v>25</v>
      </c>
      <c r="F3" s="72"/>
      <c r="G3" s="72"/>
      <c r="H3" s="69"/>
      <c r="I3" s="69"/>
      <c r="J3" s="69"/>
      <c r="K3" s="69"/>
      <c r="L3" s="69"/>
      <c r="M3" s="69"/>
      <c r="N3" s="94"/>
    </row>
    <row r="4" spans="1:15">
      <c r="B4" s="70"/>
      <c r="C4" s="71"/>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71"/>
      <c r="D9" s="71"/>
      <c r="E9" s="71"/>
      <c r="F9" s="71"/>
      <c r="G9" s="71"/>
      <c r="H9" s="71"/>
      <c r="I9" s="71"/>
      <c r="J9" s="71"/>
      <c r="K9" s="71"/>
      <c r="L9" s="71"/>
      <c r="M9" s="71"/>
      <c r="N9" s="71"/>
      <c r="O9" s="71"/>
    </row>
    <row r="10" spans="1:15">
      <c r="B10" s="70"/>
      <c r="C10" s="71"/>
      <c r="D10" s="71"/>
      <c r="E10" s="71"/>
      <c r="F10" s="71"/>
      <c r="G10" s="71"/>
      <c r="H10" s="71"/>
      <c r="I10" s="71"/>
      <c r="J10" s="71"/>
      <c r="K10" s="71"/>
      <c r="L10" s="71"/>
      <c r="M10" s="71"/>
      <c r="N10" s="71"/>
      <c r="O10" s="71"/>
    </row>
    <row r="11" spans="1:15">
      <c r="B11" s="70"/>
      <c r="C11" s="71"/>
      <c r="D11" s="71"/>
      <c r="E11" s="71"/>
      <c r="F11" s="71"/>
      <c r="G11" s="71"/>
      <c r="H11" s="71"/>
      <c r="I11" s="71"/>
      <c r="J11" s="71"/>
      <c r="K11" s="71"/>
      <c r="L11" s="71"/>
      <c r="M11" s="71"/>
      <c r="N11" s="71"/>
      <c r="O11" s="71"/>
    </row>
    <row r="12" spans="1:15">
      <c r="B12" s="70"/>
      <c r="C12" s="71"/>
      <c r="D12" s="71"/>
      <c r="E12" s="71"/>
      <c r="F12" s="71"/>
      <c r="G12" s="71"/>
      <c r="H12" s="71"/>
      <c r="I12" s="71"/>
      <c r="J12" s="71"/>
      <c r="K12" s="71"/>
      <c r="L12" s="71"/>
      <c r="M12" s="71"/>
      <c r="N12" s="71"/>
      <c r="O12" s="71"/>
    </row>
    <row r="13" spans="1:15">
      <c r="B13" s="70"/>
      <c r="C13" s="71"/>
      <c r="D13" s="71"/>
      <c r="E13" s="71"/>
      <c r="F13" s="71"/>
      <c r="G13" s="71"/>
      <c r="H13" s="71"/>
      <c r="I13" s="71"/>
      <c r="J13" s="71"/>
      <c r="K13" s="71"/>
      <c r="L13" s="71"/>
      <c r="M13" s="71"/>
      <c r="N13" s="71"/>
      <c r="O13" s="71"/>
    </row>
    <row r="14" spans="1:15">
      <c r="B14" s="70"/>
      <c r="C14" s="71"/>
      <c r="D14" s="71"/>
      <c r="E14" s="71"/>
      <c r="F14" s="71"/>
      <c r="G14" s="71"/>
      <c r="H14" s="71"/>
      <c r="I14" s="71"/>
      <c r="J14" s="71"/>
      <c r="K14" s="71"/>
      <c r="L14" s="71"/>
      <c r="M14" s="71"/>
      <c r="N14" s="71"/>
      <c r="O14" s="71"/>
    </row>
    <row r="15" spans="1:15">
      <c r="B15" s="70"/>
      <c r="E15" s="71"/>
      <c r="F15" s="71"/>
      <c r="G15" s="71"/>
      <c r="H15" s="71"/>
      <c r="I15" s="71"/>
      <c r="J15" s="71"/>
      <c r="K15" s="71"/>
      <c r="L15" s="71"/>
      <c r="M15" s="71"/>
      <c r="N15" s="71"/>
      <c r="O15" s="71"/>
    </row>
    <row r="16" spans="1:15">
      <c r="B16" s="70"/>
      <c r="C16" s="71"/>
      <c r="D16" s="71"/>
      <c r="E16" s="71"/>
      <c r="F16" s="71"/>
      <c r="G16" s="71"/>
      <c r="H16" s="71"/>
      <c r="I16" s="71"/>
      <c r="J16" s="71"/>
      <c r="K16" s="71"/>
      <c r="L16" s="71"/>
      <c r="M16" s="71"/>
      <c r="N16" s="71"/>
      <c r="O16" s="71"/>
    </row>
    <row r="17" spans="2:15">
      <c r="B17" s="70"/>
      <c r="C17" s="71" t="s">
        <v>102</v>
      </c>
      <c r="D17" s="71"/>
      <c r="E17" s="64">
        <v>7533.6</v>
      </c>
      <c r="F17" s="64" t="s">
        <v>103</v>
      </c>
      <c r="G17" s="64" t="s">
        <v>104</v>
      </c>
      <c r="I17" s="71"/>
      <c r="J17" s="71"/>
      <c r="K17" s="71"/>
      <c r="L17" s="71"/>
      <c r="M17" s="71"/>
      <c r="N17" s="71"/>
      <c r="O17" s="71"/>
    </row>
    <row r="18" spans="2:15">
      <c r="B18" s="70"/>
      <c r="C18" s="71"/>
      <c r="D18" s="71"/>
      <c r="I18" s="71"/>
      <c r="J18" s="71"/>
      <c r="K18" s="71"/>
      <c r="L18" s="71"/>
      <c r="M18" s="71"/>
      <c r="N18" s="71"/>
      <c r="O18" s="71"/>
    </row>
    <row r="19" spans="2:15">
      <c r="B19" s="70"/>
      <c r="C19" s="166" t="s">
        <v>148</v>
      </c>
      <c r="D19" s="71"/>
      <c r="F19" s="64">
        <v>40</v>
      </c>
      <c r="G19" s="64" t="s">
        <v>149</v>
      </c>
      <c r="H19" s="64" t="s">
        <v>150</v>
      </c>
      <c r="I19" s="71"/>
      <c r="J19" s="71"/>
      <c r="K19" s="71"/>
      <c r="L19" s="71"/>
      <c r="M19" s="71"/>
      <c r="N19" s="71"/>
      <c r="O19" s="71"/>
    </row>
    <row r="20" spans="2:15">
      <c r="B20" s="70"/>
      <c r="C20" s="71"/>
      <c r="D20" s="71"/>
      <c r="F20" s="64">
        <v>0.5</v>
      </c>
      <c r="G20" s="64" t="s">
        <v>54</v>
      </c>
      <c r="H20" s="64" t="s">
        <v>151</v>
      </c>
      <c r="I20" s="71"/>
      <c r="J20" s="71"/>
      <c r="K20" s="71"/>
      <c r="L20" s="71"/>
      <c r="M20" s="71"/>
      <c r="N20" s="71"/>
      <c r="O20" s="71"/>
    </row>
    <row r="21" spans="2:15">
      <c r="B21" s="70"/>
      <c r="C21" s="71"/>
      <c r="F21" s="64">
        <f>12.2*2.44</f>
        <v>29.767999999999997</v>
      </c>
      <c r="G21" s="64" t="s">
        <v>105</v>
      </c>
      <c r="H21" s="64" t="s">
        <v>152</v>
      </c>
      <c r="I21" s="71"/>
      <c r="J21" s="71"/>
      <c r="K21" s="71"/>
      <c r="L21" s="71"/>
      <c r="M21" s="71"/>
      <c r="N21" s="71"/>
      <c r="O21" s="71"/>
    </row>
    <row r="22" spans="2:15">
      <c r="B22" s="70"/>
      <c r="F22" s="64">
        <f>F19*(E26/F20)</f>
        <v>800</v>
      </c>
      <c r="G22" s="64" t="s">
        <v>153</v>
      </c>
      <c r="H22" s="167">
        <f>E26</f>
        <v>10</v>
      </c>
      <c r="I22" s="71" t="s">
        <v>54</v>
      </c>
      <c r="J22" s="71"/>
      <c r="K22" s="71"/>
      <c r="L22" s="71"/>
      <c r="M22" s="71"/>
      <c r="N22" s="71"/>
      <c r="O22" s="71"/>
    </row>
    <row r="23" spans="2:15">
      <c r="B23" s="70"/>
      <c r="F23" s="64">
        <f>F22*F21</f>
        <v>23814.399999999998</v>
      </c>
      <c r="G23" s="64" t="s">
        <v>105</v>
      </c>
      <c r="I23" s="71"/>
      <c r="J23" s="71"/>
      <c r="K23" s="71"/>
      <c r="L23" s="71"/>
      <c r="M23" s="71"/>
      <c r="N23" s="71"/>
      <c r="O23" s="71"/>
    </row>
    <row r="24" spans="2:15">
      <c r="B24" s="70"/>
      <c r="C24" s="71"/>
      <c r="D24" s="71"/>
      <c r="E24" s="64">
        <f>F23/1000000</f>
        <v>2.3814399999999999E-2</v>
      </c>
      <c r="F24" s="71" t="s">
        <v>66</v>
      </c>
      <c r="G24" s="71" t="s">
        <v>65</v>
      </c>
      <c r="H24" s="71"/>
      <c r="I24" s="71"/>
      <c r="J24" s="71"/>
      <c r="K24" s="71"/>
      <c r="L24" s="71"/>
      <c r="M24" s="71"/>
      <c r="N24" s="71"/>
      <c r="O24" s="71"/>
    </row>
    <row r="25" spans="2:15">
      <c r="B25" s="70"/>
      <c r="C25" s="71" t="s">
        <v>125</v>
      </c>
      <c r="D25" s="71"/>
      <c r="E25" s="71"/>
      <c r="F25" s="71"/>
      <c r="G25" s="71"/>
      <c r="H25" s="71"/>
      <c r="I25" s="71"/>
      <c r="J25" s="71"/>
      <c r="K25" s="71"/>
      <c r="L25" s="71"/>
      <c r="M25" s="71"/>
      <c r="N25" s="71"/>
      <c r="O25" s="71"/>
    </row>
    <row r="26" spans="2:15">
      <c r="B26" s="70"/>
      <c r="C26" s="71"/>
      <c r="D26" s="71"/>
      <c r="E26" s="64">
        <v>10</v>
      </c>
      <c r="F26" s="64" t="s">
        <v>54</v>
      </c>
      <c r="G26" s="71" t="s">
        <v>96</v>
      </c>
      <c r="H26" s="71"/>
      <c r="I26" s="71"/>
      <c r="J26" s="71"/>
      <c r="K26" s="71"/>
      <c r="L26" s="71"/>
      <c r="M26" s="71"/>
      <c r="N26" s="71"/>
      <c r="O26" s="71"/>
    </row>
    <row r="27" spans="2:15">
      <c r="B27" s="70"/>
      <c r="C27" s="71"/>
      <c r="D27" s="71"/>
      <c r="E27" s="71"/>
      <c r="F27" s="71"/>
      <c r="G27" s="71"/>
      <c r="H27" s="71"/>
      <c r="I27" s="71"/>
      <c r="J27" s="71"/>
      <c r="K27" s="71"/>
      <c r="L27" s="71"/>
      <c r="M27" s="71"/>
      <c r="N27" s="71"/>
      <c r="O27" s="71"/>
    </row>
    <row r="28" spans="2:15">
      <c r="B28" s="70"/>
      <c r="C28" s="71"/>
      <c r="D28" s="71"/>
      <c r="E28" s="71"/>
      <c r="F28" s="71"/>
      <c r="G28" s="71"/>
      <c r="H28" s="71"/>
      <c r="I28" s="71"/>
      <c r="J28" s="71"/>
      <c r="K28" s="71"/>
      <c r="L28" s="71"/>
      <c r="M28" s="71"/>
      <c r="N28" s="71"/>
      <c r="O28" s="71"/>
    </row>
    <row r="29" spans="2:15">
      <c r="B29" s="70"/>
      <c r="C29" s="71"/>
      <c r="E29" s="71"/>
      <c r="F29" s="71"/>
      <c r="G29" s="71"/>
      <c r="H29" s="71"/>
      <c r="I29" s="71"/>
      <c r="J29" s="71"/>
      <c r="K29" s="71"/>
      <c r="L29" s="71"/>
      <c r="M29" s="71"/>
      <c r="N29" s="71"/>
      <c r="O29" s="71"/>
    </row>
    <row r="30" spans="2:15">
      <c r="B30" s="70"/>
      <c r="E30" s="71">
        <v>0.66</v>
      </c>
      <c r="F30" s="71"/>
      <c r="G30" s="144" t="s">
        <v>101</v>
      </c>
      <c r="H30" s="144"/>
      <c r="I30" s="71"/>
      <c r="J30" s="71"/>
      <c r="K30" s="71"/>
      <c r="L30" s="71"/>
      <c r="M30" s="71"/>
      <c r="N30" s="71"/>
      <c r="O30" s="71"/>
    </row>
    <row r="31" spans="2:15">
      <c r="B31" s="70"/>
      <c r="C31" s="71"/>
      <c r="D31" s="71"/>
      <c r="E31" s="71"/>
      <c r="F31" s="71"/>
      <c r="G31" s="144"/>
      <c r="H31" s="144"/>
      <c r="I31" s="71"/>
      <c r="J31" s="71"/>
      <c r="K31" s="71"/>
      <c r="L31" s="71"/>
      <c r="M31" s="71"/>
      <c r="N31" s="71"/>
      <c r="O31" s="71"/>
    </row>
    <row r="32" spans="2:15">
      <c r="B32" s="70"/>
      <c r="C32" s="71"/>
      <c r="D32" s="71"/>
      <c r="I32" s="71"/>
      <c r="J32" s="71"/>
      <c r="K32" s="71"/>
      <c r="L32" s="71"/>
      <c r="M32" s="71"/>
      <c r="N32" s="71"/>
      <c r="O32" s="71"/>
    </row>
    <row r="33" spans="2:15">
      <c r="B33" s="70"/>
      <c r="C33" s="71"/>
      <c r="D33" s="71"/>
      <c r="I33" s="71"/>
      <c r="J33" s="71"/>
      <c r="K33" s="71"/>
      <c r="L33" s="71"/>
      <c r="M33" s="71"/>
      <c r="N33" s="71"/>
      <c r="O33" s="71"/>
    </row>
    <row r="34" spans="2:15">
      <c r="B34" s="70"/>
      <c r="C34" s="71"/>
      <c r="D34" s="71"/>
      <c r="E34" s="64">
        <v>25</v>
      </c>
      <c r="F34" s="64" t="s">
        <v>99</v>
      </c>
      <c r="G34" s="64" t="s">
        <v>24</v>
      </c>
      <c r="I34" s="144"/>
      <c r="J34" s="71"/>
      <c r="K34" s="71"/>
      <c r="L34" s="71"/>
      <c r="M34" s="71"/>
      <c r="N34" s="71"/>
      <c r="O34" s="71"/>
    </row>
    <row r="35" spans="2:15">
      <c r="B35" s="70"/>
      <c r="C35" s="71"/>
      <c r="D35" s="71"/>
      <c r="G35" s="154"/>
      <c r="H35" s="154"/>
      <c r="I35" s="144"/>
      <c r="J35" s="71"/>
      <c r="K35" s="71"/>
      <c r="L35" s="71"/>
      <c r="M35" s="71"/>
      <c r="N35" s="71"/>
      <c r="O35" s="71"/>
    </row>
    <row r="36" spans="2:15">
      <c r="B36" s="70"/>
      <c r="C36" s="71"/>
      <c r="D36" s="71"/>
      <c r="I36" s="144"/>
      <c r="J36" s="71"/>
      <c r="K36" s="71"/>
      <c r="L36" s="71"/>
      <c r="M36" s="71"/>
      <c r="N36" s="71"/>
      <c r="O36" s="71"/>
    </row>
    <row r="37" spans="2:15">
      <c r="B37" s="70"/>
      <c r="C37" s="71"/>
      <c r="D37" s="71"/>
      <c r="I37" s="144"/>
      <c r="J37" s="71"/>
      <c r="K37" s="71"/>
      <c r="L37" s="71"/>
      <c r="M37" s="71"/>
      <c r="N37" s="71"/>
      <c r="O37" s="71"/>
    </row>
    <row r="38" spans="2:15">
      <c r="B38" s="70"/>
      <c r="C38" s="71"/>
      <c r="D38" s="71"/>
      <c r="I38" s="144"/>
      <c r="J38" s="71"/>
      <c r="K38" s="71"/>
      <c r="L38" s="71"/>
      <c r="M38" s="71"/>
      <c r="N38" s="71"/>
      <c r="O38" s="71"/>
    </row>
    <row r="39" spans="2:15">
      <c r="B39" s="70"/>
      <c r="C39" s="71" t="s">
        <v>126</v>
      </c>
      <c r="D39" s="71">
        <v>89</v>
      </c>
      <c r="I39" s="144"/>
      <c r="J39" s="71"/>
      <c r="K39" s="71"/>
      <c r="L39" s="71"/>
      <c r="M39" s="71"/>
      <c r="N39" s="71"/>
      <c r="O39" s="71"/>
    </row>
    <row r="40" spans="2:15">
      <c r="B40" s="70"/>
      <c r="C40" s="71"/>
      <c r="K40" s="71"/>
      <c r="L40" s="71"/>
      <c r="M40" s="71"/>
      <c r="N40" s="71"/>
      <c r="O40" s="71"/>
    </row>
    <row r="41" spans="2:15">
      <c r="B41" s="70"/>
      <c r="C41" s="71"/>
      <c r="K41" s="71"/>
      <c r="L41" s="71"/>
      <c r="M41" s="71"/>
      <c r="N41" s="71"/>
      <c r="O41" s="71"/>
    </row>
    <row r="42" spans="2:15">
      <c r="B42" s="70"/>
      <c r="C42" s="71"/>
      <c r="D42" s="64" t="s">
        <v>127</v>
      </c>
      <c r="E42" s="64">
        <v>1000</v>
      </c>
      <c r="F42" s="64" t="s">
        <v>98</v>
      </c>
      <c r="K42" s="71"/>
      <c r="L42" s="71"/>
      <c r="M42" s="71"/>
      <c r="N42" s="71"/>
      <c r="O42" s="71"/>
    </row>
    <row r="43" spans="2:15">
      <c r="B43" s="70"/>
      <c r="C43" s="71"/>
      <c r="E43" s="64">
        <f>E26*E42*1000</f>
        <v>10000000</v>
      </c>
      <c r="F43" s="64" t="s">
        <v>20</v>
      </c>
      <c r="G43" s="64" t="s">
        <v>129</v>
      </c>
      <c r="K43" s="71"/>
      <c r="L43" s="71"/>
      <c r="M43" s="71"/>
      <c r="N43" s="71"/>
      <c r="O43" s="71"/>
    </row>
    <row r="44" spans="2:15">
      <c r="B44" s="70"/>
      <c r="C44" s="71"/>
      <c r="E44" s="64">
        <f>E43+E86</f>
        <v>10312195.512820512</v>
      </c>
      <c r="F44" s="64" t="s">
        <v>20</v>
      </c>
      <c r="G44" s="64" t="s">
        <v>132</v>
      </c>
      <c r="K44" s="71"/>
      <c r="L44" s="71"/>
      <c r="M44" s="71"/>
      <c r="N44" s="71"/>
      <c r="O44" s="71"/>
    </row>
    <row r="45" spans="2:15">
      <c r="B45" s="70"/>
      <c r="C45" s="71"/>
      <c r="K45" s="71"/>
      <c r="L45" s="71"/>
      <c r="M45" s="71"/>
      <c r="N45" s="71"/>
      <c r="O45" s="71"/>
    </row>
    <row r="46" spans="2:15">
      <c r="B46" s="70"/>
      <c r="C46" s="71"/>
      <c r="F46" s="125"/>
      <c r="K46" s="71"/>
      <c r="L46" s="71"/>
      <c r="M46" s="71"/>
      <c r="N46" s="71"/>
      <c r="O46" s="71"/>
    </row>
    <row r="47" spans="2:15">
      <c r="B47" s="70"/>
      <c r="C47" s="71"/>
      <c r="K47" s="71"/>
      <c r="L47" s="71"/>
      <c r="M47" s="71"/>
      <c r="N47" s="71"/>
      <c r="O47" s="71"/>
    </row>
    <row r="48" spans="2:15">
      <c r="B48" s="70"/>
      <c r="C48" s="71"/>
      <c r="K48" s="71"/>
      <c r="L48" s="71"/>
      <c r="M48" s="71"/>
      <c r="N48" s="71"/>
      <c r="O48" s="71"/>
    </row>
    <row r="49" spans="2:15" ht="17" customHeight="1">
      <c r="B49" s="70"/>
      <c r="C49" s="71"/>
      <c r="K49" s="71"/>
      <c r="L49" s="71"/>
      <c r="M49" s="71"/>
      <c r="N49" s="71"/>
      <c r="O49" s="71"/>
    </row>
    <row r="50" spans="2:15">
      <c r="B50" s="70"/>
      <c r="C50" s="71"/>
      <c r="E50" s="64">
        <v>1.4999999999999999E-2</v>
      </c>
      <c r="F50" s="64" t="s">
        <v>61</v>
      </c>
      <c r="G50" s="64" t="s">
        <v>130</v>
      </c>
      <c r="K50" s="71"/>
      <c r="L50" s="71"/>
      <c r="M50" s="71"/>
      <c r="N50" s="71"/>
      <c r="O50" s="71"/>
    </row>
    <row r="51" spans="2:15">
      <c r="B51" s="70"/>
      <c r="C51" s="71"/>
      <c r="E51" s="64">
        <f>E50*E43/E34</f>
        <v>6000</v>
      </c>
      <c r="F51" s="64" t="s">
        <v>20</v>
      </c>
      <c r="G51" s="64" t="s">
        <v>131</v>
      </c>
      <c r="K51" s="71"/>
      <c r="L51" s="71"/>
      <c r="M51" s="71"/>
      <c r="N51" s="71"/>
      <c r="O51" s="71"/>
    </row>
    <row r="52" spans="2:15">
      <c r="B52" s="70"/>
      <c r="C52" s="71"/>
      <c r="K52" s="71"/>
      <c r="L52" s="71"/>
      <c r="M52" s="71"/>
      <c r="N52" s="71"/>
      <c r="O52" s="71"/>
    </row>
    <row r="53" spans="2:15">
      <c r="B53" s="70"/>
      <c r="C53" s="71"/>
      <c r="E53" s="144" t="s">
        <v>133</v>
      </c>
      <c r="F53" s="163">
        <v>0.3</v>
      </c>
      <c r="G53" s="144" t="s">
        <v>128</v>
      </c>
      <c r="H53" s="144"/>
      <c r="I53" s="144"/>
      <c r="J53" s="144"/>
      <c r="K53" s="71"/>
      <c r="L53" s="71"/>
      <c r="M53" s="71"/>
      <c r="N53" s="71"/>
      <c r="O53" s="71"/>
    </row>
    <row r="54" spans="2:15">
      <c r="B54" s="70"/>
      <c r="C54" s="71"/>
      <c r="E54" s="144"/>
      <c r="F54" s="144">
        <v>3000000</v>
      </c>
      <c r="G54" s="144" t="s">
        <v>20</v>
      </c>
      <c r="H54" s="144"/>
      <c r="I54" s="144"/>
      <c r="J54" s="144"/>
      <c r="K54" s="71"/>
      <c r="L54" s="71"/>
      <c r="M54" s="71"/>
      <c r="N54" s="71"/>
      <c r="O54" s="71"/>
    </row>
    <row r="55" spans="2:15">
      <c r="B55" s="70"/>
      <c r="C55" s="71"/>
      <c r="E55" s="144"/>
      <c r="F55" s="144"/>
      <c r="G55" s="144"/>
      <c r="H55" s="144"/>
      <c r="I55" s="144"/>
      <c r="J55" s="144"/>
      <c r="K55" s="71"/>
      <c r="L55" s="71"/>
      <c r="M55" s="71"/>
      <c r="N55" s="71"/>
      <c r="O55" s="71"/>
    </row>
    <row r="56" spans="2:15">
      <c r="B56" s="70"/>
      <c r="C56" s="71"/>
      <c r="E56" s="144" t="s">
        <v>134</v>
      </c>
      <c r="F56" s="144">
        <v>4800</v>
      </c>
      <c r="G56" s="144" t="s">
        <v>135</v>
      </c>
      <c r="H56" s="164" t="s">
        <v>136</v>
      </c>
      <c r="I56" s="144"/>
      <c r="J56" s="144"/>
      <c r="K56" s="71"/>
      <c r="L56" s="71"/>
      <c r="M56" s="71"/>
      <c r="N56" s="71"/>
      <c r="O56" s="71"/>
    </row>
    <row r="57" spans="2:15">
      <c r="B57" s="70"/>
      <c r="C57" s="71"/>
      <c r="E57" s="144" t="s">
        <v>137</v>
      </c>
      <c r="F57" s="144">
        <v>60000</v>
      </c>
      <c r="G57" s="144" t="s">
        <v>138</v>
      </c>
      <c r="H57" s="144"/>
      <c r="I57" s="144"/>
      <c r="J57" s="144"/>
      <c r="K57" s="71"/>
      <c r="L57" s="71"/>
      <c r="M57" s="71"/>
      <c r="N57" s="71"/>
      <c r="O57" s="71"/>
    </row>
    <row r="58" spans="2:15">
      <c r="B58" s="70"/>
      <c r="C58" s="71"/>
      <c r="E58" s="144" t="s">
        <v>139</v>
      </c>
      <c r="F58" s="144">
        <v>12.5</v>
      </c>
      <c r="G58" s="144" t="s">
        <v>1</v>
      </c>
      <c r="H58" s="144"/>
      <c r="I58" s="144"/>
      <c r="J58" s="144"/>
      <c r="K58" s="71"/>
      <c r="L58" s="71"/>
      <c r="M58" s="71"/>
      <c r="N58" s="71"/>
      <c r="O58" s="71"/>
    </row>
    <row r="59" spans="2:15">
      <c r="B59" s="70"/>
      <c r="C59" s="71"/>
      <c r="E59" s="144"/>
      <c r="F59" s="144"/>
      <c r="G59" s="144"/>
      <c r="H59" s="144"/>
      <c r="I59" s="144"/>
      <c r="J59" s="144"/>
      <c r="K59" s="71"/>
      <c r="L59" s="71"/>
      <c r="M59" s="71"/>
      <c r="N59" s="71"/>
      <c r="O59" s="71"/>
    </row>
    <row r="60" spans="2:15">
      <c r="B60" s="70"/>
      <c r="C60" s="71"/>
      <c r="E60" s="144" t="s">
        <v>140</v>
      </c>
      <c r="F60" s="144">
        <v>1</v>
      </c>
      <c r="G60" s="144" t="s">
        <v>141</v>
      </c>
      <c r="H60" s="144"/>
      <c r="I60" s="144"/>
      <c r="J60" s="144"/>
      <c r="K60" s="71"/>
      <c r="L60" s="71"/>
      <c r="M60" s="71"/>
      <c r="N60" s="71"/>
      <c r="O60" s="71"/>
    </row>
    <row r="61" spans="2:15">
      <c r="B61" s="70"/>
      <c r="C61" s="71"/>
      <c r="E61" s="144" t="s">
        <v>142</v>
      </c>
      <c r="F61" s="144">
        <v>3000000</v>
      </c>
      <c r="G61" s="144"/>
      <c r="H61" s="144"/>
      <c r="I61" s="144"/>
      <c r="J61" s="144"/>
      <c r="K61" s="71"/>
      <c r="L61" s="71"/>
      <c r="M61" s="71"/>
      <c r="N61" s="71"/>
      <c r="O61" s="71"/>
    </row>
    <row r="62" spans="2:15">
      <c r="B62" s="70"/>
      <c r="C62" s="71"/>
      <c r="E62" s="144" t="s">
        <v>143</v>
      </c>
      <c r="F62" s="144">
        <v>120000</v>
      </c>
      <c r="G62" s="144"/>
      <c r="H62" s="144"/>
      <c r="I62" s="144"/>
      <c r="J62" s="144"/>
      <c r="K62" s="71"/>
      <c r="L62" s="71"/>
      <c r="M62" s="71"/>
      <c r="N62" s="71"/>
      <c r="O62" s="71"/>
    </row>
    <row r="63" spans="2:15">
      <c r="B63" s="70"/>
      <c r="C63" s="71"/>
      <c r="E63" s="144"/>
      <c r="F63" s="144"/>
      <c r="G63" s="144"/>
      <c r="H63" s="144"/>
      <c r="I63" s="144"/>
      <c r="J63" s="144"/>
      <c r="K63" s="71"/>
      <c r="L63" s="71"/>
      <c r="M63" s="71"/>
      <c r="N63" s="71"/>
      <c r="O63" s="71"/>
    </row>
    <row r="64" spans="2:15">
      <c r="B64" s="70"/>
      <c r="C64" s="71"/>
      <c r="E64" s="144" t="s">
        <v>23</v>
      </c>
      <c r="F64" s="144">
        <v>126000</v>
      </c>
      <c r="G64" s="144"/>
      <c r="H64" s="144"/>
      <c r="I64" s="144"/>
      <c r="J64" s="144"/>
      <c r="K64" s="71"/>
      <c r="L64" s="71"/>
      <c r="M64" s="71"/>
      <c r="N64" s="71"/>
      <c r="O64" s="71"/>
    </row>
    <row r="65" spans="2:15" ht="64" customHeight="1">
      <c r="B65" s="70"/>
      <c r="C65" s="71"/>
      <c r="E65" s="165" t="s">
        <v>144</v>
      </c>
      <c r="F65" s="165">
        <v>0</v>
      </c>
      <c r="G65" s="186" t="s">
        <v>145</v>
      </c>
      <c r="H65" s="186"/>
      <c r="I65" s="186"/>
      <c r="J65" s="186"/>
      <c r="K65" s="71"/>
      <c r="L65" s="71"/>
      <c r="M65" s="71"/>
      <c r="N65" s="71"/>
      <c r="O65" s="71"/>
    </row>
    <row r="66" spans="2:15">
      <c r="B66" s="70"/>
      <c r="C66" s="71"/>
      <c r="E66" s="144"/>
      <c r="F66" s="144"/>
      <c r="G66" s="144"/>
      <c r="H66" s="144"/>
      <c r="I66" s="144"/>
      <c r="J66" s="144"/>
      <c r="K66" s="71"/>
      <c r="L66" s="71"/>
      <c r="M66" s="71"/>
      <c r="N66" s="71"/>
      <c r="O66" s="71"/>
    </row>
    <row r="67" spans="2:15">
      <c r="B67" s="70"/>
      <c r="C67" s="71"/>
      <c r="E67" s="144"/>
      <c r="F67" s="144"/>
      <c r="G67" s="144"/>
      <c r="H67" s="144"/>
      <c r="I67" s="144"/>
      <c r="J67" s="144"/>
      <c r="K67" s="71"/>
      <c r="L67" s="71"/>
      <c r="M67" s="71"/>
      <c r="N67" s="71"/>
      <c r="O67" s="71"/>
    </row>
    <row r="68" spans="2:15">
      <c r="B68" s="70"/>
      <c r="C68" s="71"/>
      <c r="E68" s="144" t="s">
        <v>60</v>
      </c>
      <c r="F68" s="163">
        <v>0.08</v>
      </c>
      <c r="G68" s="144"/>
      <c r="H68" s="144"/>
      <c r="I68" s="144"/>
      <c r="J68" s="144"/>
      <c r="K68" s="71"/>
      <c r="L68" s="71"/>
      <c r="M68" s="71"/>
      <c r="N68" s="71"/>
      <c r="O68" s="71"/>
    </row>
    <row r="69" spans="2:15">
      <c r="B69" s="70"/>
      <c r="C69" s="71"/>
      <c r="E69" s="144" t="s">
        <v>146</v>
      </c>
      <c r="F69" s="144">
        <v>0</v>
      </c>
      <c r="G69" s="144" t="s">
        <v>147</v>
      </c>
      <c r="H69" s="144"/>
      <c r="I69" s="144"/>
      <c r="J69" s="144"/>
      <c r="K69" s="71"/>
      <c r="L69" s="71"/>
      <c r="M69" s="71"/>
      <c r="N69" s="71"/>
      <c r="O69" s="71"/>
    </row>
    <row r="70" spans="2:15">
      <c r="B70" s="70"/>
      <c r="C70" s="71"/>
      <c r="K70" s="71"/>
      <c r="L70" s="71"/>
      <c r="M70" s="71"/>
      <c r="N70" s="71"/>
      <c r="O70" s="71"/>
    </row>
    <row r="71" spans="2:15">
      <c r="B71" s="70"/>
      <c r="C71" s="71"/>
      <c r="K71" s="71"/>
      <c r="L71" s="71"/>
      <c r="M71" s="71"/>
      <c r="N71" s="71"/>
      <c r="O71" s="71"/>
    </row>
    <row r="72" spans="2:15">
      <c r="B72" s="70"/>
      <c r="C72" s="71"/>
      <c r="K72" s="71"/>
      <c r="L72" s="71"/>
      <c r="M72" s="71"/>
      <c r="N72" s="71"/>
      <c r="O72" s="71"/>
    </row>
    <row r="73" spans="2:15">
      <c r="B73" s="70"/>
      <c r="C73" s="71"/>
      <c r="K73" s="71"/>
      <c r="L73" s="71"/>
      <c r="M73" s="71"/>
      <c r="N73" s="71"/>
      <c r="O73" s="71"/>
    </row>
    <row r="74" spans="2:15">
      <c r="B74" s="70"/>
      <c r="K74" s="71"/>
      <c r="L74" s="71"/>
      <c r="M74" s="71"/>
      <c r="N74" s="71"/>
      <c r="O74" s="71"/>
    </row>
    <row r="75" spans="2:15">
      <c r="B75" s="70"/>
      <c r="K75" s="71"/>
      <c r="L75" s="71"/>
      <c r="M75" s="71"/>
      <c r="N75" s="71"/>
      <c r="O75" s="71"/>
    </row>
    <row r="76" spans="2:15">
      <c r="B76" s="70"/>
      <c r="N76" s="71"/>
      <c r="O76" s="71"/>
    </row>
    <row r="77" spans="2:15" ht="17">
      <c r="B77" s="70"/>
      <c r="C77" s="158" t="s">
        <v>110</v>
      </c>
      <c r="F77" s="159" t="s">
        <v>111</v>
      </c>
      <c r="N77" s="71"/>
      <c r="O77" s="71"/>
    </row>
    <row r="78" spans="2:15">
      <c r="B78" s="70"/>
      <c r="N78" s="71"/>
      <c r="O78" s="71"/>
    </row>
    <row r="79" spans="2:15">
      <c r="B79" s="70"/>
      <c r="C79" s="68" t="s">
        <v>112</v>
      </c>
      <c r="D79" s="68"/>
      <c r="E79" s="64">
        <v>77000000</v>
      </c>
      <c r="F79" s="64" t="s">
        <v>122</v>
      </c>
      <c r="G79" s="64">
        <v>1.2</v>
      </c>
      <c r="H79" s="64" t="s">
        <v>121</v>
      </c>
      <c r="N79" s="71"/>
      <c r="O79" s="71"/>
    </row>
    <row r="80" spans="2:15">
      <c r="B80" s="70"/>
      <c r="E80" s="64">
        <f>E79/G79</f>
        <v>64166666.666666672</v>
      </c>
      <c r="F80" s="64" t="s">
        <v>123</v>
      </c>
      <c r="N80" s="71"/>
      <c r="O80" s="71"/>
    </row>
    <row r="81" spans="2:16">
      <c r="B81" s="70"/>
      <c r="E81" s="64">
        <v>2.2000000000000002</v>
      </c>
      <c r="F81" s="64" t="s">
        <v>113</v>
      </c>
      <c r="H81" s="64" t="s">
        <v>114</v>
      </c>
      <c r="O81" s="71"/>
      <c r="P81" s="71"/>
    </row>
    <row r="82" spans="2:16">
      <c r="B82" s="70"/>
      <c r="E82" s="64">
        <f>E81/(5200/E26)</f>
        <v>4.2307692307692315E-3</v>
      </c>
      <c r="F82" s="64" t="s">
        <v>121</v>
      </c>
      <c r="G82" s="64" t="s">
        <v>124</v>
      </c>
      <c r="N82" s="71"/>
      <c r="O82" s="71"/>
    </row>
    <row r="83" spans="2:16">
      <c r="B83" s="70"/>
      <c r="N83" s="71"/>
      <c r="O83" s="71"/>
    </row>
    <row r="84" spans="2:16">
      <c r="B84" s="70"/>
      <c r="E84" s="64">
        <f>E80*E82</f>
        <v>271474.35897435906</v>
      </c>
      <c r="F84" s="64" t="s">
        <v>116</v>
      </c>
      <c r="N84" s="71"/>
      <c r="O84" s="71"/>
    </row>
    <row r="85" spans="2:16">
      <c r="B85" s="70"/>
      <c r="E85" s="64">
        <v>1.1499999999999999</v>
      </c>
      <c r="F85" s="64" t="s">
        <v>115</v>
      </c>
      <c r="N85" s="71"/>
      <c r="O85" s="71"/>
    </row>
    <row r="86" spans="2:16">
      <c r="B86" s="70"/>
      <c r="E86" s="64">
        <f>E84*E85</f>
        <v>312195.51282051287</v>
      </c>
      <c r="F86" s="64" t="s">
        <v>117</v>
      </c>
      <c r="N86" s="71"/>
      <c r="O86" s="71"/>
    </row>
    <row r="87" spans="2:16">
      <c r="B87" s="70"/>
      <c r="N87" s="71"/>
      <c r="O87" s="71"/>
    </row>
    <row r="88" spans="2:16">
      <c r="B88" s="70"/>
      <c r="N88" s="71"/>
      <c r="O88" s="71"/>
    </row>
    <row r="89" spans="2:16">
      <c r="B89" s="70"/>
      <c r="N89" s="71"/>
      <c r="O89" s="71"/>
    </row>
    <row r="90" spans="2:16">
      <c r="B90" s="70"/>
      <c r="N90" s="71"/>
      <c r="O90" s="71"/>
    </row>
    <row r="91" spans="2:16">
      <c r="B91" s="70"/>
      <c r="N91" s="71"/>
      <c r="O91" s="71"/>
    </row>
    <row r="92" spans="2:16">
      <c r="B92" s="70"/>
      <c r="N92" s="71"/>
      <c r="O92" s="71"/>
    </row>
    <row r="93" spans="2:16">
      <c r="B93" s="70"/>
      <c r="N93" s="71"/>
      <c r="O93" s="71"/>
    </row>
    <row r="94" spans="2:16">
      <c r="B94" s="70"/>
      <c r="N94" s="71"/>
      <c r="O94" s="71"/>
    </row>
    <row r="95" spans="2:16">
      <c r="B95" s="70"/>
      <c r="N95" s="71"/>
      <c r="O95" s="71"/>
    </row>
    <row r="96" spans="2:16">
      <c r="B96" s="70"/>
      <c r="N96" s="71"/>
      <c r="O96" s="71"/>
    </row>
    <row r="97" spans="2:15">
      <c r="B97" s="70"/>
      <c r="N97" s="71"/>
      <c r="O97" s="71"/>
    </row>
    <row r="98" spans="2:15">
      <c r="B98" s="70"/>
      <c r="N98" s="71"/>
      <c r="O98" s="71"/>
    </row>
    <row r="99" spans="2:15">
      <c r="B99" s="70"/>
      <c r="N99" s="71"/>
      <c r="O99" s="71"/>
    </row>
    <row r="100" spans="2:15">
      <c r="B100" s="70"/>
      <c r="N100" s="71"/>
      <c r="O100" s="71"/>
    </row>
    <row r="101" spans="2:15">
      <c r="B101" s="70"/>
      <c r="N101" s="71"/>
      <c r="O101" s="71"/>
    </row>
    <row r="102" spans="2:15">
      <c r="B102" s="70"/>
      <c r="N102" s="71"/>
      <c r="O102" s="71"/>
    </row>
    <row r="103" spans="2:15">
      <c r="B103" s="70"/>
      <c r="N103" s="71"/>
      <c r="O103" s="71"/>
    </row>
    <row r="104" spans="2:15">
      <c r="B104" s="70"/>
      <c r="N104" s="71"/>
      <c r="O104" s="71"/>
    </row>
    <row r="105" spans="2:15">
      <c r="B105" s="70"/>
      <c r="C105" s="71"/>
      <c r="N105" s="71"/>
      <c r="O105" s="71"/>
    </row>
    <row r="106" spans="2:15">
      <c r="B106" s="70"/>
      <c r="C106" s="71"/>
      <c r="D106" s="71"/>
      <c r="N106" s="71"/>
      <c r="O106" s="71"/>
    </row>
    <row r="107" spans="2:15">
      <c r="B107" s="70"/>
      <c r="C107" s="71"/>
      <c r="N107" s="71"/>
      <c r="O107" s="71"/>
    </row>
    <row r="108" spans="2:15">
      <c r="B108" s="70"/>
      <c r="E108" s="145"/>
      <c r="N108" s="71"/>
      <c r="O108" s="71"/>
    </row>
    <row r="109" spans="2:15">
      <c r="B109" s="70"/>
      <c r="N109" s="71"/>
      <c r="O109" s="71"/>
    </row>
    <row r="110" spans="2:15">
      <c r="B110" s="70"/>
      <c r="N110" s="71"/>
      <c r="O110" s="71"/>
    </row>
    <row r="111" spans="2:15">
      <c r="B111" s="70"/>
      <c r="F111" s="125"/>
      <c r="N111" s="71"/>
      <c r="O111" s="71"/>
    </row>
    <row r="112" spans="2:15">
      <c r="B112" s="70"/>
      <c r="N112" s="71"/>
      <c r="O112" s="71"/>
    </row>
    <row r="113" spans="2:15">
      <c r="B113" s="70"/>
      <c r="C113" s="68" t="s">
        <v>154</v>
      </c>
      <c r="N113" s="71"/>
      <c r="O113" s="71"/>
    </row>
    <row r="114" spans="2:15">
      <c r="B114" s="70"/>
      <c r="C114" s="168" t="s">
        <v>155</v>
      </c>
      <c r="N114" s="71"/>
      <c r="O114" s="71"/>
    </row>
    <row r="115" spans="2:15">
      <c r="B115" s="70"/>
    </row>
    <row r="116" spans="2:15">
      <c r="B116" s="70"/>
    </row>
    <row r="117" spans="2:15">
      <c r="B117" s="70"/>
    </row>
    <row r="118" spans="2:15">
      <c r="B118" s="70"/>
      <c r="E118" s="64">
        <v>1</v>
      </c>
      <c r="F118" s="64" t="s">
        <v>156</v>
      </c>
      <c r="G118" s="64" t="s">
        <v>157</v>
      </c>
      <c r="K118" s="64" t="s">
        <v>158</v>
      </c>
      <c r="L118" s="71" t="s">
        <v>159</v>
      </c>
    </row>
    <row r="119" spans="2:15">
      <c r="B119" s="70"/>
      <c r="L119" s="71" t="s">
        <v>160</v>
      </c>
    </row>
    <row r="120" spans="2:15">
      <c r="B120" s="70"/>
      <c r="L120" s="71" t="s">
        <v>161</v>
      </c>
    </row>
    <row r="121" spans="2:15">
      <c r="B121" s="70"/>
      <c r="L121" s="71" t="s">
        <v>162</v>
      </c>
    </row>
    <row r="122" spans="2:15">
      <c r="B122" s="70"/>
    </row>
    <row r="123" spans="2:15">
      <c r="B123" s="70"/>
      <c r="L123" s="71"/>
    </row>
    <row r="124" spans="2:15">
      <c r="B124" s="70"/>
      <c r="E124" s="71"/>
      <c r="F124" s="71"/>
      <c r="G124" s="71"/>
      <c r="H124" s="71"/>
      <c r="L124" s="71"/>
    </row>
    <row r="125" spans="2:15">
      <c r="B125" s="70"/>
      <c r="G125" s="71"/>
      <c r="L125" s="71"/>
    </row>
    <row r="126" spans="2:15">
      <c r="B126" s="70"/>
    </row>
    <row r="127" spans="2:15">
      <c r="B127" s="70"/>
    </row>
    <row r="128" spans="2:15">
      <c r="B128" s="70"/>
    </row>
    <row r="129" spans="2:2">
      <c r="B129" s="70"/>
    </row>
    <row r="130" spans="2:2">
      <c r="B130" s="70"/>
    </row>
    <row r="131" spans="2:2">
      <c r="B131" s="70"/>
    </row>
    <row r="132" spans="2:2">
      <c r="B132" s="70"/>
    </row>
    <row r="133" spans="2:2">
      <c r="B133" s="70"/>
    </row>
    <row r="134" spans="2:2">
      <c r="B134" s="70"/>
    </row>
    <row r="135" spans="2:2">
      <c r="B135" s="70"/>
    </row>
    <row r="136" spans="2:2">
      <c r="B136" s="70"/>
    </row>
    <row r="137" spans="2:2">
      <c r="B137" s="70"/>
    </row>
    <row r="138" spans="2:2">
      <c r="B138" s="70"/>
    </row>
    <row r="139" spans="2:2">
      <c r="B139" s="70"/>
    </row>
    <row r="140" spans="2:2">
      <c r="B140" s="70"/>
    </row>
    <row r="141" spans="2:2">
      <c r="B141" s="70"/>
    </row>
    <row r="142" spans="2:2">
      <c r="B142" s="70"/>
    </row>
    <row r="143" spans="2:2">
      <c r="B143" s="70"/>
    </row>
    <row r="144" spans="2:2">
      <c r="B144" s="70"/>
    </row>
    <row r="145" spans="2:2">
      <c r="B145" s="70"/>
    </row>
    <row r="146" spans="2:2">
      <c r="B146" s="70"/>
    </row>
    <row r="147" spans="2:2">
      <c r="B147" s="70"/>
    </row>
    <row r="148" spans="2:2">
      <c r="B148" s="70"/>
    </row>
    <row r="149" spans="2:2">
      <c r="B149" s="70"/>
    </row>
    <row r="150" spans="2:2">
      <c r="B150" s="70"/>
    </row>
    <row r="151" spans="2:2">
      <c r="B151" s="70"/>
    </row>
    <row r="152" spans="2:2">
      <c r="B152" s="70"/>
    </row>
    <row r="153" spans="2:2">
      <c r="B153" s="70"/>
    </row>
    <row r="154" spans="2:2">
      <c r="B154" s="70"/>
    </row>
    <row r="155" spans="2:2">
      <c r="B155" s="70"/>
    </row>
    <row r="156" spans="2:2">
      <c r="B156" s="70"/>
    </row>
    <row r="157" spans="2:2">
      <c r="B157" s="70"/>
    </row>
    <row r="158" spans="2:2">
      <c r="B158" s="70"/>
    </row>
    <row r="159" spans="2:2">
      <c r="B159" s="70"/>
    </row>
    <row r="160" spans="2:2">
      <c r="B160" s="70"/>
    </row>
    <row r="161" spans="1:2">
      <c r="B161" s="70"/>
    </row>
    <row r="162" spans="1:2">
      <c r="B162" s="70"/>
    </row>
    <row r="163" spans="1:2">
      <c r="B163" s="70"/>
    </row>
    <row r="164" spans="1:2">
      <c r="B164" s="70"/>
    </row>
    <row r="165" spans="1:2">
      <c r="B165" s="70"/>
    </row>
    <row r="166" spans="1:2">
      <c r="B166" s="70"/>
    </row>
    <row r="167" spans="1:2">
      <c r="B167" s="70"/>
    </row>
    <row r="168" spans="1:2">
      <c r="B168" s="70"/>
    </row>
    <row r="169" spans="1:2">
      <c r="B169" s="70"/>
    </row>
    <row r="170" spans="1:2">
      <c r="B170" s="70"/>
    </row>
    <row r="171" spans="1:2">
      <c r="B171" s="70"/>
    </row>
    <row r="172" spans="1:2">
      <c r="B172" s="70"/>
    </row>
    <row r="173" spans="1:2">
      <c r="B173" s="70"/>
    </row>
    <row r="174" spans="1:2">
      <c r="B174" s="70"/>
    </row>
    <row r="175" spans="1:2">
      <c r="B175" s="70"/>
    </row>
    <row r="176" spans="1:2">
      <c r="A176" s="144"/>
      <c r="B176" s="146"/>
    </row>
    <row r="177" spans="1:2">
      <c r="A177" s="144"/>
      <c r="B177" s="146"/>
    </row>
    <row r="178" spans="1:2">
      <c r="A178" s="144"/>
      <c r="B178" s="146"/>
    </row>
    <row r="179" spans="1:2">
      <c r="A179" s="144"/>
      <c r="B179" s="146"/>
    </row>
    <row r="180" spans="1:2">
      <c r="A180" s="144"/>
      <c r="B180" s="146"/>
    </row>
    <row r="181" spans="1:2">
      <c r="A181" s="144"/>
      <c r="B181" s="146"/>
    </row>
    <row r="182" spans="1:2">
      <c r="A182" s="144"/>
      <c r="B182" s="146"/>
    </row>
    <row r="183" spans="1:2">
      <c r="A183" s="144"/>
      <c r="B183" s="146"/>
    </row>
    <row r="184" spans="1:2">
      <c r="A184" s="144"/>
      <c r="B184" s="146"/>
    </row>
    <row r="185" spans="1:2">
      <c r="A185" s="144"/>
      <c r="B185" s="146"/>
    </row>
    <row r="186" spans="1:2">
      <c r="A186" s="144"/>
      <c r="B186" s="146"/>
    </row>
    <row r="187" spans="1:2">
      <c r="A187" s="144"/>
      <c r="B187" s="146"/>
    </row>
    <row r="188" spans="1:2">
      <c r="A188" s="144"/>
      <c r="B188" s="146"/>
    </row>
    <row r="189" spans="1:2">
      <c r="A189" s="144"/>
      <c r="B189" s="146"/>
    </row>
    <row r="190" spans="1:2">
      <c r="A190" s="144"/>
      <c r="B190" s="146"/>
    </row>
    <row r="191" spans="1:2">
      <c r="A191" s="144"/>
      <c r="B191" s="146"/>
    </row>
    <row r="192" spans="1:2">
      <c r="A192" s="144"/>
      <c r="B192" s="146"/>
    </row>
    <row r="193" spans="1:2">
      <c r="A193" s="144"/>
      <c r="B193" s="146"/>
    </row>
    <row r="194" spans="1:2">
      <c r="A194" s="144"/>
      <c r="B194" s="146"/>
    </row>
    <row r="195" spans="1:2">
      <c r="A195" s="144"/>
      <c r="B195" s="146"/>
    </row>
    <row r="196" spans="1:2">
      <c r="A196" s="144"/>
      <c r="B196" s="146"/>
    </row>
    <row r="197" spans="1:2">
      <c r="A197" s="144"/>
      <c r="B197" s="146"/>
    </row>
    <row r="198" spans="1:2">
      <c r="A198" s="144"/>
      <c r="B198" s="146"/>
    </row>
    <row r="199" spans="1:2">
      <c r="A199" s="144"/>
      <c r="B199" s="146"/>
    </row>
    <row r="200" spans="1:2">
      <c r="A200" s="144"/>
      <c r="B200" s="146"/>
    </row>
    <row r="201" spans="1:2">
      <c r="A201" s="144"/>
      <c r="B201" s="146"/>
    </row>
    <row r="202" spans="1:2">
      <c r="A202" s="144"/>
      <c r="B202" s="146"/>
    </row>
    <row r="203" spans="1:2">
      <c r="A203" s="144"/>
      <c r="B203" s="146"/>
    </row>
    <row r="204" spans="1:2">
      <c r="A204" s="144"/>
      <c r="B204" s="146"/>
    </row>
    <row r="205" spans="1:2">
      <c r="A205" s="144"/>
      <c r="B205" s="146"/>
    </row>
    <row r="206" spans="1:2">
      <c r="A206" s="144"/>
      <c r="B206" s="146"/>
    </row>
    <row r="207" spans="1:2">
      <c r="A207" s="144"/>
      <c r="B207" s="146"/>
    </row>
    <row r="208" spans="1:2">
      <c r="A208" s="144"/>
      <c r="B208" s="146"/>
    </row>
    <row r="209" spans="1:2">
      <c r="A209" s="144"/>
      <c r="B209" s="146"/>
    </row>
    <row r="210" spans="1:2">
      <c r="A210" s="144"/>
      <c r="B210" s="146"/>
    </row>
    <row r="211" spans="1:2">
      <c r="A211" s="144"/>
      <c r="B211" s="146"/>
    </row>
    <row r="212" spans="1:2">
      <c r="A212" s="144"/>
      <c r="B212" s="146"/>
    </row>
    <row r="213" spans="1:2">
      <c r="A213" s="144"/>
      <c r="B213" s="146"/>
    </row>
    <row r="214" spans="1:2">
      <c r="A214" s="144"/>
      <c r="B214" s="146"/>
    </row>
    <row r="215" spans="1:2">
      <c r="A215" s="144"/>
      <c r="B215" s="146"/>
    </row>
    <row r="216" spans="1:2">
      <c r="A216" s="144"/>
      <c r="B216" s="146"/>
    </row>
    <row r="217" spans="1:2">
      <c r="A217" s="144"/>
      <c r="B217" s="146"/>
    </row>
    <row r="218" spans="1:2">
      <c r="A218" s="144"/>
      <c r="B218" s="146"/>
    </row>
    <row r="219" spans="1:2">
      <c r="A219" s="144"/>
      <c r="B219" s="146"/>
    </row>
    <row r="220" spans="1:2">
      <c r="A220" s="144"/>
      <c r="B220" s="146"/>
    </row>
    <row r="221" spans="1:2">
      <c r="A221" s="144"/>
      <c r="B221" s="146"/>
    </row>
    <row r="222" spans="1:2">
      <c r="A222" s="144"/>
      <c r="B222" s="146"/>
    </row>
    <row r="223" spans="1:2">
      <c r="A223" s="144"/>
      <c r="B223" s="146"/>
    </row>
    <row r="224" spans="1:2">
      <c r="A224" s="144"/>
      <c r="B224" s="146"/>
    </row>
    <row r="225" spans="1:2">
      <c r="A225" s="144"/>
      <c r="B225" s="146"/>
    </row>
    <row r="226" spans="1:2">
      <c r="A226" s="144"/>
      <c r="B226" s="146"/>
    </row>
    <row r="227" spans="1:2">
      <c r="A227" s="144"/>
      <c r="B227" s="146"/>
    </row>
    <row r="228" spans="1:2">
      <c r="A228" s="144"/>
      <c r="B228" s="146"/>
    </row>
    <row r="229" spans="1:2">
      <c r="A229" s="144"/>
      <c r="B229" s="146"/>
    </row>
    <row r="230" spans="1:2">
      <c r="A230" s="144"/>
      <c r="B230" s="146"/>
    </row>
    <row r="231" spans="1:2">
      <c r="A231" s="144"/>
      <c r="B231" s="146"/>
    </row>
    <row r="232" spans="1:2">
      <c r="A232" s="144"/>
      <c r="B232" s="146"/>
    </row>
    <row r="233" spans="1:2">
      <c r="A233" s="144"/>
      <c r="B233" s="146"/>
    </row>
    <row r="234" spans="1:2">
      <c r="A234" s="144"/>
      <c r="B234" s="146"/>
    </row>
    <row r="235" spans="1:2">
      <c r="A235" s="144"/>
      <c r="B235" s="146"/>
    </row>
    <row r="236" spans="1:2">
      <c r="A236" s="144"/>
      <c r="B236" s="146"/>
    </row>
    <row r="237" spans="1:2">
      <c r="A237" s="144"/>
      <c r="B237" s="146"/>
    </row>
    <row r="238" spans="1:2">
      <c r="A238" s="144"/>
      <c r="B238" s="146"/>
    </row>
    <row r="239" spans="1:2">
      <c r="A239" s="144"/>
      <c r="B239" s="146"/>
    </row>
    <row r="240" spans="1:2">
      <c r="A240" s="144"/>
      <c r="B240" s="146"/>
    </row>
    <row r="241" spans="1:2">
      <c r="A241" s="144"/>
      <c r="B241" s="146"/>
    </row>
    <row r="242" spans="1:2">
      <c r="A242" s="144"/>
      <c r="B242" s="146"/>
    </row>
    <row r="243" spans="1:2">
      <c r="A243" s="144"/>
      <c r="B243" s="146"/>
    </row>
    <row r="244" spans="1:2">
      <c r="A244" s="144"/>
      <c r="B244" s="146"/>
    </row>
    <row r="245" spans="1:2">
      <c r="A245" s="144"/>
      <c r="B245" s="146"/>
    </row>
    <row r="246" spans="1:2">
      <c r="A246" s="144"/>
      <c r="B246" s="146"/>
    </row>
    <row r="247" spans="1:2">
      <c r="A247" s="144"/>
      <c r="B247" s="146"/>
    </row>
    <row r="248" spans="1:2">
      <c r="A248" s="144"/>
      <c r="B248" s="146"/>
    </row>
    <row r="249" spans="1:2">
      <c r="A249" s="144"/>
      <c r="B249" s="146"/>
    </row>
    <row r="250" spans="1:2">
      <c r="A250" s="144"/>
      <c r="B250" s="146"/>
    </row>
    <row r="251" spans="1:2">
      <c r="A251" s="144"/>
      <c r="B251" s="146"/>
    </row>
    <row r="252" spans="1:2">
      <c r="A252" s="144"/>
      <c r="B252" s="146"/>
    </row>
    <row r="253" spans="1:2">
      <c r="A253" s="144"/>
      <c r="B253" s="146"/>
    </row>
    <row r="254" spans="1:2">
      <c r="A254" s="144"/>
      <c r="B254" s="146"/>
    </row>
    <row r="255" spans="1:2">
      <c r="A255" s="144"/>
      <c r="B255" s="146"/>
    </row>
    <row r="256" spans="1:2">
      <c r="A256" s="144"/>
      <c r="B256" s="146"/>
    </row>
    <row r="257" spans="1:2">
      <c r="A257" s="144"/>
      <c r="B257" s="146"/>
    </row>
    <row r="258" spans="1:2">
      <c r="A258" s="144"/>
      <c r="B258" s="146"/>
    </row>
    <row r="259" spans="1:2">
      <c r="A259" s="144"/>
      <c r="B259" s="146"/>
    </row>
    <row r="260" spans="1:2">
      <c r="A260" s="144"/>
      <c r="B260" s="146"/>
    </row>
    <row r="261" spans="1:2">
      <c r="A261" s="144"/>
      <c r="B261" s="146"/>
    </row>
    <row r="262" spans="1:2">
      <c r="A262" s="144"/>
      <c r="B262" s="146"/>
    </row>
    <row r="263" spans="1:2">
      <c r="A263" s="144"/>
      <c r="B263" s="146"/>
    </row>
    <row r="264" spans="1:2">
      <c r="A264" s="144"/>
      <c r="B264" s="146"/>
    </row>
    <row r="265" spans="1:2">
      <c r="A265" s="144"/>
      <c r="B265" s="146"/>
    </row>
    <row r="266" spans="1:2">
      <c r="A266" s="144"/>
      <c r="B266" s="146"/>
    </row>
    <row r="267" spans="1:2">
      <c r="A267" s="144"/>
      <c r="B267" s="146"/>
    </row>
    <row r="268" spans="1:2">
      <c r="A268" s="144"/>
      <c r="B268" s="146"/>
    </row>
    <row r="269" spans="1:2">
      <c r="A269" s="144"/>
      <c r="B269" s="146"/>
    </row>
    <row r="270" spans="1:2">
      <c r="A270" s="144"/>
      <c r="B270" s="146"/>
    </row>
    <row r="271" spans="1:2">
      <c r="A271" s="144"/>
      <c r="B271" s="146"/>
    </row>
    <row r="272" spans="1:2">
      <c r="A272" s="144"/>
      <c r="B272" s="146"/>
    </row>
    <row r="273" spans="1:2">
      <c r="A273" s="144"/>
      <c r="B273" s="146"/>
    </row>
  </sheetData>
  <mergeCells count="1">
    <mergeCell ref="G65:J6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2020-01-14T08:58:12Z</dcterms:modified>
</cp:coreProperties>
</file>