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
    </mc:Choice>
  </mc:AlternateContent>
  <xr:revisionPtr revIDLastSave="0" documentId="13_ncr:1_{1E220464-61B3-2A4B-8AD2-F2465787E999}" xr6:coauthVersionLast="34" xr6:coauthVersionMax="34" xr10:uidLastSave="{00000000-0000-0000-0000-000000000000}"/>
  <bookViews>
    <workbookView xWindow="25600" yWindow="460" windowWidth="25600" windowHeight="26800" tabRatio="762" activeTab="4"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7901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41" i="20" l="1"/>
  <c r="E28" i="20" l="1"/>
  <c r="E29" i="20" s="1"/>
  <c r="E32" i="20" s="1"/>
  <c r="E33" i="20" l="1"/>
  <c r="J20" i="13" s="1"/>
  <c r="J10" i="13" l="1"/>
  <c r="J31" i="13" l="1"/>
  <c r="K8" i="13" l="1"/>
  <c r="H8" i="13" s="1"/>
  <c r="E13" i="12" s="1"/>
  <c r="E98" i="20"/>
  <c r="E192" i="20" s="1"/>
  <c r="H24" i="13"/>
  <c r="E24" i="12" s="1"/>
  <c r="O25" i="13"/>
  <c r="H25" i="13" s="1"/>
  <c r="E25" i="12" s="1"/>
  <c r="E133" i="20"/>
  <c r="H27" i="13"/>
  <c r="E27" i="12"/>
  <c r="E115" i="20"/>
  <c r="Q12" i="13" s="1"/>
  <c r="H12" i="13" s="1"/>
  <c r="E16" i="12" s="1"/>
  <c r="E165" i="20"/>
  <c r="O33" i="13" s="1"/>
  <c r="H33" i="13" s="1"/>
  <c r="E34" i="12" s="1"/>
  <c r="E114" i="20"/>
  <c r="O11" i="13" s="1"/>
  <c r="H11" i="13" s="1"/>
  <c r="E17" i="12" s="1"/>
  <c r="J9" i="13"/>
  <c r="H9" i="13" s="1"/>
  <c r="E14" i="12" s="1"/>
  <c r="O32" i="13"/>
  <c r="H32" i="13" s="1"/>
  <c r="E33" i="12" s="1"/>
  <c r="H31" i="13"/>
  <c r="E32" i="12" s="1"/>
  <c r="K7" i="13"/>
  <c r="H7" i="13" s="1"/>
  <c r="E12" i="12" s="1"/>
  <c r="E171" i="20" l="1"/>
  <c r="E222" i="20"/>
  <c r="E228" i="20" s="1"/>
  <c r="E159" i="20"/>
  <c r="E160" i="20" s="1"/>
  <c r="O26" i="13" s="1"/>
  <c r="H26" i="13" s="1"/>
  <c r="E26" i="12" s="1"/>
  <c r="E226" i="20"/>
  <c r="E227" i="20" l="1"/>
  <c r="H21" i="13"/>
  <c r="H10" i="13"/>
  <c r="E15" i="12" s="1"/>
  <c r="O23" i="13"/>
  <c r="H22" i="13"/>
  <c r="H23" i="13"/>
  <c r="E23" i="12" s="1"/>
  <c r="H20" i="13" l="1"/>
  <c r="E22" i="12" s="1"/>
  <c r="J19" i="13"/>
  <c r="H19" i="13" s="1"/>
  <c r="E21" i="12" s="1"/>
</calcChain>
</file>

<file path=xl/sharedStrings.xml><?xml version="1.0" encoding="utf-8"?>
<sst xmlns="http://schemas.openxmlformats.org/spreadsheetml/2006/main" count="279" uniqueCount="176">
  <si>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</si>
  <si>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</si>
  <si>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</si>
  <si>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</si>
  <si>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</si>
  <si>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</si>
  <si>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</si>
  <si>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</si>
  <si>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</si>
  <si>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</si>
  <si>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</si>
  <si>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</si>
  <si>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</si>
  <si>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</si>
  <si>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</si>
  <si>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</si>
  <si>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</si>
  <si>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</si>
  <si>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</si>
  <si>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</si>
  <si>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</si>
  <si>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</si>
  <si>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</si>
  <si>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</si>
  <si>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</si>
  <si>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</si>
  <si>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</si>
  <si>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</si>
  <si>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</si>
  <si>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</si>
  <si>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</si>
  <si>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</si>
  <si>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</si>
  <si>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</si>
  <si>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</si>
  <si>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</si>
  <si>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</si>
  <si>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</si>
  <si>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</si>
  <si>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</si>
  <si>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</si>
  <si>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</si>
  <si>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</si>
  <si>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</si>
  <si>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</si>
  <si>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</si>
  <si>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</si>
  <si>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</si>
  <si>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Rob Terwel</t>
  </si>
  <si>
    <t>Efficiency</t>
  </si>
  <si>
    <t>Values</t>
  </si>
  <si>
    <t>euro/yr</t>
  </si>
  <si>
    <t>Exchange rate</t>
  </si>
  <si>
    <t>Date</t>
  </si>
  <si>
    <t>dollar_per_euro</t>
  </si>
  <si>
    <t>USD/EUR</t>
  </si>
  <si>
    <t>Running Month Average</t>
  </si>
  <si>
    <t>http://www.ecb.europa.eu/stats/exchange/eurofxref/html/eurofxref-graph-usd.en.html</t>
  </si>
  <si>
    <t>MJ/yr</t>
  </si>
  <si>
    <t>USD/yr</t>
  </si>
  <si>
    <t>US</t>
  </si>
  <si>
    <t>euro/MJ</t>
  </si>
  <si>
    <t>Page</t>
  </si>
  <si>
    <r>
      <t>output.</t>
    </r>
    <r>
      <rPr>
        <sz val="12"/>
        <color theme="1"/>
        <rFont val="Calibri"/>
        <family val="2"/>
        <scheme val="minor"/>
      </rPr>
      <t>hydrogen</t>
    </r>
  </si>
  <si>
    <t>input.electricity</t>
  </si>
  <si>
    <t>input.network_gas</t>
  </si>
  <si>
    <t>DOE</t>
  </si>
  <si>
    <t>MW</t>
  </si>
  <si>
    <t>fixed operating cost</t>
  </si>
  <si>
    <t>USD/eur</t>
  </si>
  <si>
    <t>availability</t>
  </si>
  <si>
    <t>forecasting_error</t>
  </si>
  <si>
    <t>part_load_efficiency_penalty</t>
  </si>
  <si>
    <t>part_load_operating_point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</si>
  <si>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</si>
  <si>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</si>
  <si>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</si>
  <si>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</si>
  <si>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</si>
  <si>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</si>
  <si>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</si>
  <si>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</si>
  <si>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</si>
  <si>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</si>
  <si>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</si>
  <si>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hours_prep_nl</t>
  </si>
  <si>
    <t>hours_prod_nl</t>
  </si>
  <si>
    <t>hours_place_nl</t>
  </si>
  <si>
    <t>hours_maint_nl</t>
  </si>
  <si>
    <t>hours_remov_nl</t>
  </si>
  <si>
    <t>Land use of plant</t>
  </si>
  <si>
    <t>Construction time</t>
  </si>
  <si>
    <t xml:space="preserve">         Initial investment costs </t>
  </si>
  <si>
    <t xml:space="preserve">        Fixed operational and maintenance costs </t>
  </si>
  <si>
    <t xml:space="preserve">        Variable operational and maintenance costs</t>
  </si>
  <si>
    <t>Rotterdam Climate Iniative</t>
  </si>
  <si>
    <t>initial investment</t>
  </si>
  <si>
    <t>output.hydrogen</t>
  </si>
  <si>
    <t>land use per plant</t>
  </si>
  <si>
    <t>construction time</t>
  </si>
  <si>
    <t>DOE: Hydrogen Analysis Center</t>
  </si>
  <si>
    <t>input share of electricity</t>
  </si>
  <si>
    <t>input share of network gas</t>
  </si>
  <si>
    <t>DOE: Hydrogen and Fuel cells program</t>
  </si>
  <si>
    <t>http://www.hydrogen.energy.gov/h2a_prod_studies.html</t>
  </si>
  <si>
    <t xml:space="preserve">Hydrogen and Fuel Cells </t>
  </si>
  <si>
    <t>Scaled to output_capacity</t>
  </si>
  <si>
    <t>User set parameters</t>
  </si>
  <si>
    <t>2012 USD</t>
  </si>
  <si>
    <t>261300 kg/day production</t>
  </si>
  <si>
    <t>No taxes</t>
  </si>
  <si>
    <t>technical lifetime</t>
  </si>
  <si>
    <t>variable operating cost</t>
  </si>
  <si>
    <t>does not include feedstock and utility cost, as the ETM calculates that already</t>
  </si>
  <si>
    <t>USD</t>
  </si>
  <si>
    <t>yr</t>
  </si>
  <si>
    <t>acres</t>
  </si>
  <si>
    <t>DOE: Hydrogen and Fuel Cells Program</t>
  </si>
  <si>
    <t>Operating Capacity Factor</t>
  </si>
  <si>
    <t>yearly production</t>
  </si>
  <si>
    <t>USD-euro conversion ratio</t>
  </si>
  <si>
    <t>http://refman.et-model.com/publications/2010</t>
  </si>
  <si>
    <t>Availability</t>
  </si>
  <si>
    <t>variable operating and maintenance costs per year</t>
  </si>
  <si>
    <t>fixed operating and maintenance costs per year</t>
  </si>
  <si>
    <t>variable operating and maintenance costs per MJ</t>
  </si>
  <si>
    <t>variable operating and maintenance costs per FLH</t>
  </si>
  <si>
    <t>Compendium of Hydrogen Energy Volume 4: Hydrogen Use, Safety and the Hydrogen Economy</t>
  </si>
  <si>
    <t>p.347</t>
  </si>
  <si>
    <t>FLH/yr</t>
  </si>
  <si>
    <t>No distribution rights</t>
  </si>
  <si>
    <t>euro/flh</t>
  </si>
  <si>
    <r>
      <t xml:space="preserve">Variable operation and maintenance costs per </t>
    </r>
    <r>
      <rPr>
        <sz val="12"/>
        <color theme="1"/>
        <rFont val="Calibri"/>
        <family val="2"/>
        <scheme val="minor"/>
      </rPr>
      <t>flh</t>
    </r>
  </si>
  <si>
    <t>DOE: Hydrogen and Fuel Cells program</t>
  </si>
  <si>
    <t>https://books.google.nl/books?id=vhCpBAAAQBAJ&amp;pg=PA347&amp;lpg=PA347&amp;dq=full+load+hours+steam+methane+reforming&amp;source=bl&amp;ots=4v3UClwj-V&amp;sig=kk_--d-ffZvh_zyjmBJdAbd14rM&amp;hl=en&amp;sa=X&amp;ved=0ahUKEwiA-KzQoKbJAhXK73IKHb1YCJIQ6AEIIDAA#v=onepage&amp;q=full%20load%20hours%20steam%20methane%20reforming&amp;f=false</t>
  </si>
  <si>
    <t>full_load_hours</t>
  </si>
  <si>
    <t>Compendium of Hydrogen Energy Volume 4</t>
  </si>
  <si>
    <t>hrs/yr</t>
  </si>
  <si>
    <t>Compendium of Hydrogen Energy Vol. 4</t>
  </si>
  <si>
    <t>http://refman.et-model.com/publications/2012</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</si>
  <si>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</si>
  <si>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</si>
  <si>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</si>
  <si>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</si>
  <si>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</si>
  <si>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</si>
  <si>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</si>
  <si>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</si>
  <si>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scheme val="minor"/>
      </rPr>
      <t xml:space="preserve"> (incl. ccs)</t>
    </r>
  </si>
  <si>
    <t>No inflation</t>
  </si>
  <si>
    <t>Decommissioning_costs</t>
  </si>
  <si>
    <t>of depreciable capital investment</t>
  </si>
  <si>
    <t>decommissioning  factor</t>
  </si>
  <si>
    <t>total depreciable capital costs</t>
  </si>
  <si>
    <t>decommissioning costs</t>
  </si>
  <si>
    <t>without ccs</t>
  </si>
  <si>
    <t>Without ccs</t>
  </si>
  <si>
    <r>
      <t>decommis</t>
    </r>
    <r>
      <rPr>
        <sz val="12"/>
        <color theme="1"/>
        <rFont val="Calibri"/>
        <family val="2"/>
        <scheme val="minor"/>
      </rPr>
      <t>s</t>
    </r>
    <r>
      <rPr>
        <sz val="12"/>
        <color theme="1"/>
        <rFont val="Calibri"/>
        <family val="2"/>
        <scheme val="minor"/>
      </rPr>
      <t>ioning_costs</t>
    </r>
  </si>
  <si>
    <t>energy_steam_methane_reformer_hydrogen.converter</t>
  </si>
  <si>
    <t>typical_input_capacity</t>
  </si>
  <si>
    <t xml:space="preserve">Typical input capacity </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</si>
  <si>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</si>
  <si>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MV: The input of electricity will be neglected for now, since this causes circularities in the model! (20180214)</t>
  </si>
  <si>
    <t>dollar</t>
  </si>
  <si>
    <t xml:space="preserve">euro </t>
  </si>
  <si>
    <t>06/04//2018</t>
  </si>
  <si>
    <t>https://www.iea.org/publications/freepublications/publication/TechnologyRoadmapHydrogenandFuelCells.pdf</t>
  </si>
  <si>
    <t>dollar/kW</t>
  </si>
  <si>
    <t>Fixed O&amp;M</t>
  </si>
  <si>
    <t>life time</t>
  </si>
  <si>
    <t>MV: Assuming that all O&amp;M costs are included in the Fixed O&amp;M</t>
  </si>
  <si>
    <t>IEA Technology Roadmap Hydrogen and Fuel Cells</t>
  </si>
  <si>
    <t>input.natural_gas</t>
  </si>
  <si>
    <t xml:space="preserve">MW </t>
  </si>
  <si>
    <t>NOT USED</t>
  </si>
  <si>
    <t>Fixed O&amp;M /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</si>
</sst>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0.000"/>
    <numFmt numFmtId="166" formatCode="0.0000"/>
    <numFmt numFmtId="167" formatCode="0.000000000"/>
    <numFmt numFmtId="168" formatCode="0.000000"/>
    <numFmt numFmtId="169" formatCode="0.00000"/>
    <numFmt numFmtId="170" formatCode="0.0000000"/>
  </numFmts>
  <fonts count="43">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i/>
      <sz val="13"/>
      <color rgb="FF333333"/>
      <name val="Arial"/>
      <family val="2"/>
    </font>
    <font>
      <sz val="12"/>
      <color rgb="FF333333"/>
      <name val="Calibri"/>
      <family val="2"/>
      <scheme val="minor"/>
    </font>
    <font>
      <sz val="12"/>
      <name val="Calibri"/>
      <family val="2"/>
    </font>
    <font>
      <b/>
      <sz val="12"/>
      <color rgb="FF000000"/>
      <name val="Calibri"/>
      <family val="2"/>
    </font>
    <font>
      <b/>
      <sz val="14"/>
      <color rgb="FF000000"/>
      <name val="Calibri"/>
      <family val="2"/>
    </font>
    <font>
      <sz val="12"/>
      <color rgb="FF000000"/>
      <name val="Lettertype hoofdtekst"/>
      <family val="2"/>
    </font>
    <font>
      <sz val="12"/>
      <color rgb="FFFF0000"/>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s>
  <cellStyleXfs count="443">
    <xf numFmtId="0" fontId="0"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alignment vertical="top"/>
      <protection locked="0"/>
    </xf>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35" fillId="0" borderId="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cellStyleXfs>
  <cellXfs count="196">
    <xf numFmtId="0" fontId="0" fillId="0" borderId="0" xfId="0"/>
    <xf numFmtId="0" fontId="26" fillId="3" borderId="7" xfId="0" applyFont="1" applyFill="1" applyBorder="1"/>
    <xf numFmtId="0" fontId="27" fillId="3" borderId="17" xfId="0" applyFont="1" applyFill="1" applyBorder="1"/>
    <xf numFmtId="0" fontId="26" fillId="3" borderId="13" xfId="0" applyFont="1" applyFill="1" applyBorder="1"/>
    <xf numFmtId="0" fontId="28" fillId="3" borderId="7" xfId="0" applyFont="1" applyFill="1" applyBorder="1" applyAlignment="1">
      <alignment vertical="center"/>
    </xf>
    <xf numFmtId="49" fontId="26" fillId="2" borderId="8" xfId="0" applyNumberFormat="1" applyFont="1" applyFill="1" applyBorder="1" applyAlignment="1">
      <alignment horizontal="left"/>
    </xf>
    <xf numFmtId="0" fontId="28" fillId="3" borderId="1" xfId="0" applyFont="1" applyFill="1" applyBorder="1" applyAlignment="1">
      <alignment vertical="center"/>
    </xf>
    <xf numFmtId="0" fontId="26" fillId="3" borderId="14" xfId="0" applyFont="1" applyFill="1" applyBorder="1"/>
    <xf numFmtId="0" fontId="26" fillId="3" borderId="0" xfId="0" applyFont="1" applyFill="1" applyBorder="1"/>
    <xf numFmtId="0" fontId="25" fillId="2" borderId="0" xfId="0" applyNumberFormat="1" applyFont="1" applyFill="1" applyBorder="1" applyAlignment="1" applyProtection="1">
      <alignment vertical="center"/>
    </xf>
    <xf numFmtId="1" fontId="25" fillId="2" borderId="0" xfId="0" applyNumberFormat="1" applyFont="1" applyFill="1" applyBorder="1" applyAlignment="1" applyProtection="1">
      <alignment horizontal="right" vertical="center"/>
    </xf>
    <xf numFmtId="2" fontId="25" fillId="2" borderId="0" xfId="0" applyNumberFormat="1" applyFont="1" applyFill="1" applyBorder="1" applyAlignment="1" applyProtection="1">
      <alignment horizontal="right" vertical="center"/>
    </xf>
    <xf numFmtId="0" fontId="25" fillId="0" borderId="0" xfId="0" applyNumberFormat="1" applyFont="1" applyFill="1" applyBorder="1" applyAlignment="1" applyProtection="1">
      <alignment horizontal="left" vertical="center"/>
    </xf>
    <xf numFmtId="0" fontId="25" fillId="2" borderId="0" xfId="0" applyFont="1" applyFill="1" applyBorder="1"/>
    <xf numFmtId="0" fontId="25" fillId="2" borderId="5" xfId="0" applyFont="1" applyFill="1" applyBorder="1"/>
    <xf numFmtId="0" fontId="25" fillId="2" borderId="9" xfId="0" applyFont="1" applyFill="1" applyBorder="1"/>
    <xf numFmtId="0" fontId="25" fillId="0" borderId="9" xfId="0" applyFont="1" applyFill="1" applyBorder="1"/>
    <xf numFmtId="0" fontId="27" fillId="0" borderId="9" xfId="0" applyFont="1" applyFill="1" applyBorder="1"/>
    <xf numFmtId="49" fontId="25" fillId="2" borderId="0" xfId="0" applyNumberFormat="1" applyFont="1" applyFill="1" applyBorder="1"/>
    <xf numFmtId="49" fontId="25" fillId="2" borderId="9" xfId="0" applyNumberFormat="1" applyFont="1" applyFill="1" applyBorder="1"/>
    <xf numFmtId="0" fontId="25" fillId="2" borderId="4" xfId="0" applyFont="1" applyFill="1" applyBorder="1"/>
    <xf numFmtId="0" fontId="27" fillId="0" borderId="0" xfId="0" applyFont="1" applyFill="1" applyBorder="1"/>
    <xf numFmtId="0" fontId="22" fillId="2" borderId="0" xfId="0" applyFont="1" applyFill="1" applyBorder="1"/>
    <xf numFmtId="0" fontId="26" fillId="0" borderId="0" xfId="0" applyFont="1" applyFill="1" applyBorder="1"/>
    <xf numFmtId="0" fontId="25" fillId="0" borderId="16" xfId="0" applyFont="1" applyFill="1" applyBorder="1"/>
    <xf numFmtId="0" fontId="25" fillId="2" borderId="6" xfId="0" applyFont="1" applyFill="1" applyBorder="1"/>
    <xf numFmtId="0" fontId="25" fillId="2" borderId="0" xfId="0" applyFont="1" applyFill="1"/>
    <xf numFmtId="0" fontId="26" fillId="3" borderId="17" xfId="0" applyFont="1" applyFill="1" applyBorder="1"/>
    <xf numFmtId="0" fontId="26" fillId="3" borderId="2" xfId="0" applyFont="1" applyFill="1" applyBorder="1"/>
    <xf numFmtId="0" fontId="22" fillId="2" borderId="2" xfId="0" applyFont="1" applyFill="1" applyBorder="1"/>
    <xf numFmtId="0" fontId="29" fillId="3" borderId="0" xfId="0" applyFont="1" applyFill="1" applyBorder="1"/>
    <xf numFmtId="0" fontId="22" fillId="2" borderId="7" xfId="0" applyFont="1" applyFill="1" applyBorder="1"/>
    <xf numFmtId="0" fontId="25" fillId="0" borderId="0" xfId="0" applyFont="1" applyFill="1" applyBorder="1"/>
    <xf numFmtId="0" fontId="27" fillId="3" borderId="0" xfId="0" applyFont="1" applyFill="1" applyBorder="1"/>
    <xf numFmtId="0" fontId="25" fillId="2" borderId="0" xfId="0" applyNumberFormat="1" applyFont="1" applyFill="1" applyBorder="1" applyAlignment="1" applyProtection="1">
      <alignment horizontal="left" vertical="center"/>
    </xf>
    <xf numFmtId="0" fontId="21" fillId="2" borderId="0" xfId="0" applyFont="1" applyFill="1"/>
    <xf numFmtId="0" fontId="21" fillId="2" borderId="0" xfId="0" applyFont="1" applyFill="1" applyBorder="1"/>
    <xf numFmtId="0" fontId="21" fillId="2" borderId="3" xfId="0" applyFont="1" applyFill="1" applyBorder="1"/>
    <xf numFmtId="0" fontId="21" fillId="2" borderId="15" xfId="0" applyFont="1" applyFill="1" applyBorder="1"/>
    <xf numFmtId="0" fontId="21" fillId="0" borderId="0" xfId="0" applyFont="1" applyFill="1" applyBorder="1"/>
    <xf numFmtId="0" fontId="21" fillId="2" borderId="6" xfId="0" applyFont="1" applyFill="1" applyBorder="1"/>
    <xf numFmtId="164" fontId="21" fillId="2" borderId="18" xfId="0" applyNumberFormat="1" applyFont="1" applyFill="1" applyBorder="1"/>
    <xf numFmtId="0" fontId="20" fillId="2" borderId="0" xfId="0" applyFont="1" applyFill="1"/>
    <xf numFmtId="0" fontId="20" fillId="2" borderId="3" xfId="0" applyFont="1" applyFill="1" applyBorder="1"/>
    <xf numFmtId="0" fontId="20" fillId="2" borderId="4" xfId="0" applyFont="1" applyFill="1" applyBorder="1"/>
    <xf numFmtId="0" fontId="20" fillId="2" borderId="6" xfId="0" applyFont="1" applyFill="1" applyBorder="1"/>
    <xf numFmtId="0" fontId="20" fillId="2" borderId="0" xfId="0" applyFont="1" applyFill="1" applyBorder="1"/>
    <xf numFmtId="2" fontId="20" fillId="2" borderId="0" xfId="0" applyNumberFormat="1" applyFont="1" applyFill="1" applyBorder="1" applyAlignment="1" applyProtection="1">
      <alignment horizontal="right" vertical="center"/>
    </xf>
    <xf numFmtId="2" fontId="20" fillId="2" borderId="0" xfId="0" applyNumberFormat="1" applyFont="1" applyFill="1"/>
    <xf numFmtId="10" fontId="20" fillId="2" borderId="0" xfId="0" applyNumberFormat="1" applyFont="1" applyFill="1" applyBorder="1" applyAlignment="1" applyProtection="1">
      <alignment horizontal="left" vertical="center" indent="2"/>
    </xf>
    <xf numFmtId="0" fontId="20" fillId="0" borderId="0" xfId="0" applyNumberFormat="1" applyFont="1" applyFill="1" applyBorder="1" applyAlignment="1" applyProtection="1">
      <alignment horizontal="left" vertical="center" indent="2"/>
    </xf>
    <xf numFmtId="2" fontId="20" fillId="2" borderId="18" xfId="0" applyNumberFormat="1" applyFont="1" applyFill="1" applyBorder="1"/>
    <xf numFmtId="0" fontId="19" fillId="0" borderId="0" xfId="0" applyFont="1" applyFill="1"/>
    <xf numFmtId="1" fontId="20" fillId="2" borderId="0" xfId="0" applyNumberFormat="1" applyFont="1" applyFill="1" applyBorder="1" applyAlignment="1" applyProtection="1">
      <alignment horizontal="right" vertical="center"/>
    </xf>
    <xf numFmtId="0" fontId="18" fillId="0" borderId="0" xfId="0" applyFont="1" applyFill="1"/>
    <xf numFmtId="0" fontId="17" fillId="2" borderId="0" xfId="0" applyFont="1" applyFill="1" applyBorder="1"/>
    <xf numFmtId="0" fontId="17" fillId="2" borderId="0" xfId="0" applyFont="1" applyFill="1"/>
    <xf numFmtId="0" fontId="17" fillId="2" borderId="3" xfId="0" applyFont="1" applyFill="1" applyBorder="1"/>
    <xf numFmtId="0" fontId="17" fillId="2" borderId="4" xfId="0" applyFont="1" applyFill="1" applyBorder="1"/>
    <xf numFmtId="0" fontId="17" fillId="2" borderId="6" xfId="0" applyFont="1" applyFill="1" applyBorder="1"/>
    <xf numFmtId="49" fontId="17" fillId="2" borderId="0" xfId="0" applyNumberFormat="1" applyFont="1" applyFill="1"/>
    <xf numFmtId="49" fontId="17" fillId="2" borderId="4" xfId="0" applyNumberFormat="1" applyFont="1" applyFill="1" applyBorder="1"/>
    <xf numFmtId="49" fontId="17" fillId="2" borderId="0" xfId="0" applyNumberFormat="1" applyFont="1" applyFill="1" applyBorder="1"/>
    <xf numFmtId="0" fontId="17" fillId="2" borderId="16" xfId="0" applyFont="1" applyFill="1" applyBorder="1"/>
    <xf numFmtId="0" fontId="30" fillId="2" borderId="0" xfId="0" applyFont="1" applyFill="1"/>
    <xf numFmtId="0" fontId="30" fillId="2" borderId="3" xfId="0" applyFont="1" applyFill="1" applyBorder="1"/>
    <xf numFmtId="0" fontId="30" fillId="2" borderId="4" xfId="0" applyFont="1" applyFill="1" applyBorder="1"/>
    <xf numFmtId="0" fontId="30" fillId="2" borderId="15" xfId="0" applyFont="1" applyFill="1" applyBorder="1"/>
    <xf numFmtId="0" fontId="31" fillId="2" borderId="0" xfId="0" applyFont="1" applyFill="1"/>
    <xf numFmtId="0" fontId="30" fillId="2" borderId="9" xfId="0" applyFont="1" applyFill="1" applyBorder="1"/>
    <xf numFmtId="0" fontId="30" fillId="2" borderId="6" xfId="0" applyFont="1" applyFill="1" applyBorder="1"/>
    <xf numFmtId="0" fontId="30" fillId="2" borderId="0" xfId="0" applyFont="1" applyFill="1" applyBorder="1"/>
    <xf numFmtId="0" fontId="31" fillId="2" borderId="9" xfId="0" applyFont="1" applyFill="1" applyBorder="1"/>
    <xf numFmtId="0" fontId="25" fillId="2" borderId="17" xfId="0" applyFont="1" applyFill="1" applyBorder="1"/>
    <xf numFmtId="0" fontId="16" fillId="2" borderId="2" xfId="0" applyFont="1" applyFill="1" applyBorder="1"/>
    <xf numFmtId="0" fontId="25" fillId="2" borderId="7" xfId="0" applyFont="1" applyFill="1" applyBorder="1"/>
    <xf numFmtId="0" fontId="16" fillId="2" borderId="0" xfId="0" applyFont="1" applyFill="1" applyBorder="1"/>
    <xf numFmtId="0" fontId="32" fillId="2" borderId="0" xfId="0" applyFont="1" applyFill="1" applyBorder="1"/>
    <xf numFmtId="0" fontId="16" fillId="2" borderId="18" xfId="0" applyFont="1" applyFill="1" applyBorder="1"/>
    <xf numFmtId="0" fontId="16" fillId="4" borderId="0" xfId="0" applyFont="1" applyFill="1" applyBorder="1"/>
    <xf numFmtId="0" fontId="16" fillId="5" borderId="0" xfId="0" applyFont="1" applyFill="1" applyBorder="1"/>
    <xf numFmtId="0" fontId="16" fillId="6" borderId="0" xfId="0" applyFont="1" applyFill="1" applyBorder="1"/>
    <xf numFmtId="0" fontId="16" fillId="7" borderId="0" xfId="0" applyFont="1" applyFill="1" applyBorder="1"/>
    <xf numFmtId="0" fontId="16" fillId="2" borderId="7" xfId="0" applyFont="1" applyFill="1" applyBorder="1"/>
    <xf numFmtId="0" fontId="16" fillId="8" borderId="0" xfId="0" applyFont="1" applyFill="1" applyBorder="1"/>
    <xf numFmtId="0" fontId="16" fillId="9" borderId="0" xfId="0" applyFont="1" applyFill="1" applyBorder="1"/>
    <xf numFmtId="0" fontId="16" fillId="10" borderId="0" xfId="0" applyFont="1" applyFill="1" applyBorder="1"/>
    <xf numFmtId="0" fontId="16" fillId="11" borderId="0" xfId="0" applyFont="1" applyFill="1" applyBorder="1"/>
    <xf numFmtId="0" fontId="25" fillId="2" borderId="9" xfId="0" applyNumberFormat="1" applyFont="1" applyFill="1" applyBorder="1" applyAlignment="1" applyProtection="1">
      <alignment vertical="center"/>
    </xf>
    <xf numFmtId="165" fontId="20" fillId="2" borderId="0" xfId="0" applyNumberFormat="1" applyFont="1" applyFill="1" applyBorder="1" applyAlignment="1" applyProtection="1">
      <alignment vertical="center"/>
    </xf>
    <xf numFmtId="0" fontId="25" fillId="2" borderId="19" xfId="0" applyFont="1" applyFill="1" applyBorder="1"/>
    <xf numFmtId="0" fontId="21" fillId="2" borderId="5" xfId="0" applyFont="1" applyFill="1" applyBorder="1"/>
    <xf numFmtId="0" fontId="26" fillId="2" borderId="0" xfId="0" applyFont="1" applyFill="1" applyBorder="1"/>
    <xf numFmtId="0" fontId="31" fillId="2" borderId="16" xfId="0" applyFont="1" applyFill="1" applyBorder="1"/>
    <xf numFmtId="0" fontId="30" fillId="2" borderId="19" xfId="0" applyFont="1" applyFill="1" applyBorder="1"/>
    <xf numFmtId="0" fontId="15" fillId="2" borderId="0" xfId="0" applyFont="1" applyFill="1" applyBorder="1"/>
    <xf numFmtId="0" fontId="14" fillId="2" borderId="0" xfId="0" applyFont="1" applyFill="1" applyBorder="1"/>
    <xf numFmtId="0" fontId="31" fillId="2" borderId="0" xfId="0" applyFont="1" applyFill="1" applyBorder="1"/>
    <xf numFmtId="17" fontId="17" fillId="2" borderId="0" xfId="0" applyNumberFormat="1" applyFont="1" applyFill="1" applyBorder="1" applyAlignment="1">
      <alignment horizontal="right"/>
    </xf>
    <xf numFmtId="0" fontId="13" fillId="0" borderId="0" xfId="0" applyNumberFormat="1" applyFont="1" applyFill="1" applyBorder="1" applyAlignment="1" applyProtection="1">
      <alignment horizontal="left" vertical="center" indent="2"/>
    </xf>
    <xf numFmtId="165" fontId="13" fillId="0" borderId="0" xfId="0" applyNumberFormat="1" applyFont="1" applyFill="1" applyBorder="1" applyAlignment="1" applyProtection="1">
      <alignment vertical="center"/>
    </xf>
    <xf numFmtId="166" fontId="20" fillId="2" borderId="18" xfId="0" applyNumberFormat="1" applyFont="1" applyFill="1" applyBorder="1" applyAlignment="1" applyProtection="1">
      <alignment horizontal="right" vertical="center"/>
    </xf>
    <xf numFmtId="166" fontId="21" fillId="2" borderId="18" xfId="0" applyNumberFormat="1" applyFont="1" applyFill="1" applyBorder="1"/>
    <xf numFmtId="0" fontId="12" fillId="2" borderId="0" xfId="0" applyFont="1" applyFill="1" applyBorder="1"/>
    <xf numFmtId="0" fontId="11" fillId="0" borderId="0" xfId="0" applyFont="1" applyFill="1"/>
    <xf numFmtId="0" fontId="10" fillId="0" borderId="0" xfId="0" applyFont="1" applyFill="1" applyBorder="1"/>
    <xf numFmtId="166" fontId="20" fillId="2" borderId="0" xfId="0" applyNumberFormat="1" applyFont="1" applyFill="1" applyBorder="1" applyAlignment="1" applyProtection="1">
      <alignment horizontal="right" vertical="center"/>
    </xf>
    <xf numFmtId="0" fontId="10" fillId="0" borderId="0" xfId="0" applyNumberFormat="1" applyFont="1" applyFill="1" applyBorder="1" applyAlignment="1" applyProtection="1">
      <alignment horizontal="left" vertical="center" indent="2"/>
    </xf>
    <xf numFmtId="0" fontId="10" fillId="2" borderId="18" xfId="0" applyFont="1" applyFill="1" applyBorder="1"/>
    <xf numFmtId="0" fontId="10" fillId="2" borderId="0" xfId="0" applyFont="1" applyFill="1"/>
    <xf numFmtId="0" fontId="10" fillId="2" borderId="6" xfId="0" applyFont="1" applyFill="1" applyBorder="1"/>
    <xf numFmtId="2" fontId="10" fillId="2" borderId="18" xfId="0" applyNumberFormat="1" applyFont="1" applyFill="1" applyBorder="1"/>
    <xf numFmtId="0" fontId="10" fillId="2" borderId="5" xfId="0" applyFont="1" applyFill="1" applyBorder="1"/>
    <xf numFmtId="164" fontId="10" fillId="2" borderId="18" xfId="0" applyNumberFormat="1" applyFont="1" applyFill="1" applyBorder="1"/>
    <xf numFmtId="0" fontId="10" fillId="2" borderId="0" xfId="0" applyFont="1" applyFill="1" applyBorder="1"/>
    <xf numFmtId="2" fontId="10" fillId="2" borderId="0" xfId="0" applyNumberFormat="1" applyFont="1" applyFill="1" applyBorder="1"/>
    <xf numFmtId="164" fontId="10" fillId="2" borderId="0" xfId="0" applyNumberFormat="1" applyFont="1" applyFill="1" applyBorder="1"/>
    <xf numFmtId="0" fontId="10" fillId="2" borderId="10" xfId="0" applyFont="1" applyFill="1" applyBorder="1"/>
    <xf numFmtId="0" fontId="10" fillId="2" borderId="11" xfId="0" applyFont="1" applyFill="1" applyBorder="1"/>
    <xf numFmtId="0" fontId="10" fillId="2" borderId="12" xfId="0" applyFont="1" applyFill="1" applyBorder="1"/>
    <xf numFmtId="10" fontId="10" fillId="0" borderId="0" xfId="0" applyNumberFormat="1" applyFont="1" applyFill="1" applyBorder="1" applyAlignment="1" applyProtection="1">
      <alignment horizontal="left" vertical="center" indent="2"/>
    </xf>
    <xf numFmtId="165" fontId="10" fillId="0" borderId="0" xfId="0" applyNumberFormat="1" applyFont="1" applyFill="1" applyBorder="1" applyAlignment="1" applyProtection="1">
      <alignment vertical="center"/>
    </xf>
    <xf numFmtId="164" fontId="10" fillId="2" borderId="18" xfId="0" applyNumberFormat="1" applyFont="1" applyFill="1" applyBorder="1" applyAlignment="1" applyProtection="1">
      <alignment horizontal="right" vertical="center"/>
    </xf>
    <xf numFmtId="2" fontId="10" fillId="2" borderId="0" xfId="0" applyNumberFormat="1" applyFont="1" applyFill="1" applyBorder="1" applyAlignment="1" applyProtection="1">
      <alignment horizontal="right" vertical="center"/>
    </xf>
    <xf numFmtId="1" fontId="10" fillId="2" borderId="0" xfId="0" applyNumberFormat="1" applyFont="1" applyFill="1" applyBorder="1" applyAlignment="1" applyProtection="1">
      <alignment horizontal="right" vertical="center"/>
    </xf>
    <xf numFmtId="164" fontId="10" fillId="0" borderId="0" xfId="0" applyNumberFormat="1" applyFont="1" applyFill="1" applyBorder="1" applyAlignment="1" applyProtection="1">
      <alignment horizontal="left" vertical="center" indent="2"/>
    </xf>
    <xf numFmtId="0" fontId="10" fillId="0" borderId="0" xfId="0" applyNumberFormat="1" applyFont="1" applyFill="1" applyBorder="1" applyAlignment="1" applyProtection="1">
      <alignment horizontal="left" vertical="center"/>
    </xf>
    <xf numFmtId="2" fontId="10" fillId="2" borderId="18" xfId="0" applyNumberFormat="1" applyFont="1" applyFill="1" applyBorder="1" applyAlignment="1" applyProtection="1">
      <alignment horizontal="right" vertical="center"/>
    </xf>
    <xf numFmtId="0" fontId="10" fillId="2" borderId="0" xfId="0" applyNumberFormat="1" applyFont="1" applyFill="1" applyBorder="1" applyAlignment="1" applyProtection="1">
      <alignment horizontal="left" vertical="center"/>
    </xf>
    <xf numFmtId="0" fontId="10" fillId="0" borderId="0" xfId="0" applyFont="1" applyFill="1" applyBorder="1" applyAlignment="1">
      <alignment vertical="top"/>
    </xf>
    <xf numFmtId="0" fontId="10" fillId="2" borderId="0" xfId="0" applyFont="1" applyFill="1" applyBorder="1" applyAlignment="1">
      <alignment vertical="top"/>
    </xf>
    <xf numFmtId="0" fontId="10" fillId="0" borderId="0" xfId="0" applyFont="1" applyFill="1"/>
    <xf numFmtId="168" fontId="10" fillId="2" borderId="18" xfId="0" applyNumberFormat="1" applyFont="1" applyFill="1" applyBorder="1" applyAlignment="1" applyProtection="1">
      <alignment horizontal="right" vertical="center"/>
    </xf>
    <xf numFmtId="169" fontId="10" fillId="2" borderId="18" xfId="0" applyNumberFormat="1" applyFont="1" applyFill="1" applyBorder="1"/>
    <xf numFmtId="9" fontId="30" fillId="2" borderId="0" xfId="0" applyNumberFormat="1" applyFont="1" applyFill="1"/>
    <xf numFmtId="1" fontId="30" fillId="2" borderId="0" xfId="0" applyNumberFormat="1" applyFont="1" applyFill="1"/>
    <xf numFmtId="0" fontId="10" fillId="5" borderId="0" xfId="0" applyFont="1" applyFill="1" applyBorder="1"/>
    <xf numFmtId="170" fontId="10" fillId="2" borderId="20" xfId="0" applyNumberFormat="1" applyFont="1" applyFill="1" applyBorder="1" applyAlignment="1" applyProtection="1">
      <alignment horizontal="right" vertical="center"/>
    </xf>
    <xf numFmtId="167" fontId="10" fillId="2" borderId="20" xfId="0" applyNumberFormat="1" applyFont="1" applyFill="1" applyBorder="1" applyAlignment="1" applyProtection="1">
      <alignment horizontal="right" vertical="center"/>
    </xf>
    <xf numFmtId="0" fontId="36" fillId="0" borderId="0" xfId="0" applyFont="1"/>
    <xf numFmtId="0" fontId="37" fillId="0" borderId="0" xfId="0" applyFont="1"/>
    <xf numFmtId="166" fontId="21" fillId="2" borderId="6" xfId="0" applyNumberFormat="1" applyFont="1" applyFill="1" applyBorder="1"/>
    <xf numFmtId="166" fontId="10" fillId="0" borderId="0" xfId="0" applyNumberFormat="1" applyFont="1" applyFill="1" applyBorder="1"/>
    <xf numFmtId="166" fontId="26" fillId="0" borderId="0" xfId="0" applyNumberFormat="1" applyFont="1" applyFill="1" applyBorder="1"/>
    <xf numFmtId="166" fontId="21" fillId="0" borderId="0" xfId="0" applyNumberFormat="1" applyFont="1" applyFill="1" applyBorder="1"/>
    <xf numFmtId="166" fontId="10" fillId="2" borderId="18" xfId="0" applyNumberFormat="1" applyFont="1" applyFill="1" applyBorder="1"/>
    <xf numFmtId="166" fontId="21" fillId="2" borderId="5" xfId="0" applyNumberFormat="1" applyFont="1" applyFill="1" applyBorder="1"/>
    <xf numFmtId="0" fontId="9" fillId="0" borderId="0" xfId="0" applyFont="1" applyFill="1" applyBorder="1"/>
    <xf numFmtId="0" fontId="33" fillId="0" borderId="0" xfId="0" applyFont="1"/>
    <xf numFmtId="0" fontId="9" fillId="2" borderId="18" xfId="0" applyFont="1" applyFill="1" applyBorder="1"/>
    <xf numFmtId="166" fontId="8" fillId="0" borderId="0" xfId="0" applyNumberFormat="1" applyFont="1" applyFill="1" applyBorder="1"/>
    <xf numFmtId="0" fontId="8" fillId="0" borderId="0" xfId="0" applyFont="1" applyFill="1" applyBorder="1"/>
    <xf numFmtId="0" fontId="7" fillId="0" borderId="0" xfId="0" applyFont="1" applyFill="1" applyBorder="1"/>
    <xf numFmtId="0" fontId="7" fillId="2" borderId="0" xfId="0" applyFont="1" applyFill="1"/>
    <xf numFmtId="0" fontId="7" fillId="2" borderId="6" xfId="0" applyFont="1" applyFill="1" applyBorder="1"/>
    <xf numFmtId="2" fontId="7" fillId="2" borderId="18" xfId="0" applyNumberFormat="1" applyFont="1" applyFill="1" applyBorder="1" applyAlignment="1" applyProtection="1">
      <alignment horizontal="right" vertical="center"/>
    </xf>
    <xf numFmtId="2" fontId="7" fillId="2" borderId="0" xfId="0" applyNumberFormat="1" applyFont="1" applyFill="1" applyBorder="1"/>
    <xf numFmtId="0" fontId="7" fillId="0" borderId="0" xfId="0" applyFont="1" applyFill="1"/>
    <xf numFmtId="166" fontId="7" fillId="0" borderId="0" xfId="0" applyNumberFormat="1" applyFont="1" applyFill="1" applyBorder="1"/>
    <xf numFmtId="166" fontId="7" fillId="2" borderId="18" xfId="0" applyNumberFormat="1" applyFont="1" applyFill="1" applyBorder="1"/>
    <xf numFmtId="166" fontId="6" fillId="0" borderId="0" xfId="0" applyNumberFormat="1" applyFont="1" applyFill="1" applyBorder="1"/>
    <xf numFmtId="0" fontId="38" fillId="12" borderId="0" xfId="0" applyFont="1" applyFill="1"/>
    <xf numFmtId="0" fontId="33" fillId="12" borderId="3" xfId="0" applyFont="1" applyFill="1" applyBorder="1"/>
    <xf numFmtId="0" fontId="39" fillId="12" borderId="4" xfId="0" applyFont="1" applyFill="1" applyBorder="1"/>
    <xf numFmtId="0" fontId="33" fillId="12" borderId="15" xfId="0" applyFont="1" applyFill="1" applyBorder="1"/>
    <xf numFmtId="0" fontId="39" fillId="12" borderId="16" xfId="0" applyFont="1" applyFill="1" applyBorder="1"/>
    <xf numFmtId="0" fontId="39" fillId="12" borderId="9" xfId="0" applyFont="1" applyFill="1" applyBorder="1"/>
    <xf numFmtId="0" fontId="40" fillId="12" borderId="19" xfId="0" applyFont="1" applyFill="1" applyBorder="1"/>
    <xf numFmtId="0" fontId="39" fillId="12" borderId="6" xfId="0" applyFont="1" applyFill="1" applyBorder="1"/>
    <xf numFmtId="0" fontId="41" fillId="0" borderId="0" xfId="0" applyFont="1"/>
    <xf numFmtId="0" fontId="40" fillId="12" borderId="5" xfId="0" applyFont="1" applyFill="1" applyBorder="1"/>
    <xf numFmtId="165" fontId="33" fillId="12" borderId="18" xfId="0" applyNumberFormat="1" applyFont="1" applyFill="1" applyBorder="1"/>
    <xf numFmtId="14" fontId="33" fillId="0" borderId="0" xfId="0" applyNumberFormat="1" applyFont="1"/>
    <xf numFmtId="0" fontId="38" fillId="12" borderId="10" xfId="0" applyFont="1" applyFill="1" applyBorder="1"/>
    <xf numFmtId="0" fontId="38" fillId="12" borderId="11" xfId="0" applyFont="1" applyFill="1" applyBorder="1"/>
    <xf numFmtId="0" fontId="38" fillId="12" borderId="12" xfId="0" applyFont="1" applyFill="1" applyBorder="1"/>
    <xf numFmtId="165" fontId="30" fillId="2" borderId="0" xfId="0" applyNumberFormat="1" applyFont="1" applyFill="1"/>
    <xf numFmtId="0" fontId="38" fillId="12" borderId="6" xfId="0" applyFont="1" applyFill="1" applyBorder="1"/>
    <xf numFmtId="0" fontId="5" fillId="0" borderId="0" xfId="0" applyFont="1" applyFill="1" applyBorder="1"/>
    <xf numFmtId="0" fontId="42" fillId="2" borderId="0" xfId="0" applyFont="1" applyFill="1" applyBorder="1"/>
    <xf numFmtId="0" fontId="23" fillId="2" borderId="0" xfId="177" applyFill="1" applyBorder="1" applyAlignment="1" applyProtection="1"/>
    <xf numFmtId="0" fontId="23" fillId="12" borderId="18" xfId="177" applyFill="1" applyBorder="1" applyAlignment="1" applyProtection="1"/>
    <xf numFmtId="0" fontId="42" fillId="2" borderId="0" xfId="0" applyFont="1" applyFill="1"/>
    <xf numFmtId="0" fontId="4" fillId="2" borderId="0" xfId="0" applyFont="1" applyFill="1"/>
    <xf numFmtId="17" fontId="17" fillId="2" borderId="0" xfId="0" applyNumberFormat="1" applyFont="1" applyFill="1" applyBorder="1"/>
    <xf numFmtId="0" fontId="3" fillId="0" borderId="0" xfId="0" applyFont="1" applyFill="1" applyBorder="1"/>
    <xf numFmtId="0" fontId="2" fillId="2" borderId="0" xfId="0" applyFont="1" applyFill="1"/>
    <xf numFmtId="0" fontId="33" fillId="12" borderId="17" xfId="0" applyFont="1" applyFill="1" applyBorder="1" applyAlignment="1">
      <alignment horizontal="left" vertical="top" wrapText="1"/>
    </xf>
    <xf numFmtId="0" fontId="33" fillId="12" borderId="2" xfId="0" applyFont="1" applyFill="1" applyBorder="1" applyAlignment="1">
      <alignment horizontal="left" vertical="top" wrapText="1"/>
    </xf>
    <xf numFmtId="0" fontId="33" fillId="12" borderId="13" xfId="0" applyFont="1" applyFill="1" applyBorder="1" applyAlignment="1">
      <alignment horizontal="left" vertical="top" wrapText="1"/>
    </xf>
    <xf numFmtId="0" fontId="33" fillId="12" borderId="7" xfId="0" applyFont="1" applyFill="1" applyBorder="1" applyAlignment="1">
      <alignment horizontal="left" vertical="top" wrapText="1"/>
    </xf>
    <xf numFmtId="0" fontId="33" fillId="12" borderId="0" xfId="0" applyFont="1" applyFill="1" applyBorder="1" applyAlignment="1">
      <alignment horizontal="left" vertical="top" wrapText="1"/>
    </xf>
    <xf numFmtId="0" fontId="33" fillId="12" borderId="8" xfId="0" applyFont="1" applyFill="1" applyBorder="1" applyAlignment="1">
      <alignment horizontal="left" vertical="top" wrapText="1"/>
    </xf>
    <xf numFmtId="0" fontId="33" fillId="12" borderId="1" xfId="0" applyFont="1" applyFill="1" applyBorder="1" applyAlignment="1">
      <alignment horizontal="left" vertical="top" wrapText="1"/>
    </xf>
    <xf numFmtId="0" fontId="33" fillId="12" borderId="9" xfId="0" applyFont="1" applyFill="1" applyBorder="1" applyAlignment="1">
      <alignment horizontal="left" vertical="top" wrapText="1"/>
    </xf>
    <xf numFmtId="0" fontId="33" fillId="12" borderId="14" xfId="0" applyFont="1" applyFill="1" applyBorder="1" applyAlignment="1">
      <alignment horizontal="left" vertical="top" wrapText="1"/>
    </xf>
  </cellXfs>
  <cellStyles count="44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75" xr:uid="{00000000-0005-0000-0000-0000BA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65</xdr:row>
      <xdr:rowOff>50800</xdr:rowOff>
    </xdr:from>
    <xdr:to>
      <xdr:col>14</xdr:col>
      <xdr:colOff>12700</xdr:colOff>
      <xdr:row>88</xdr:row>
      <xdr:rowOff>139700</xdr:rowOff>
    </xdr:to>
    <xdr:pic>
      <xdr:nvPicPr>
        <xdr:cNvPr id="9" name="Pictur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1"/>
        <a:stretch>
          <a:fillRect/>
        </a:stretch>
      </xdr:blipFill>
      <xdr:spPr>
        <a:xfrm>
          <a:off x="4965700" y="15722600"/>
          <a:ext cx="5270500" cy="4762500"/>
        </a:xfrm>
        <a:prstGeom prst="rect">
          <a:avLst/>
        </a:prstGeom>
      </xdr:spPr>
    </xdr:pic>
    <xdr:clientData/>
  </xdr:twoCellAnchor>
  <xdr:twoCellAnchor editAs="oneCell">
    <xdr:from>
      <xdr:col>10</xdr:col>
      <xdr:colOff>0</xdr:colOff>
      <xdr:row>102</xdr:row>
      <xdr:rowOff>0</xdr:rowOff>
    </xdr:from>
    <xdr:to>
      <xdr:col>15</xdr:col>
      <xdr:colOff>2032000</xdr:colOff>
      <xdr:row>140</xdr:row>
      <xdr:rowOff>165100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6591300" y="24574500"/>
          <a:ext cx="6477000" cy="7886700"/>
        </a:xfrm>
        <a:prstGeom prst="rect">
          <a:avLst/>
        </a:prstGeom>
      </xdr:spPr>
    </xdr:pic>
    <xdr:clientData/>
  </xdr:twoCellAnchor>
  <xdr:twoCellAnchor editAs="oneCell">
    <xdr:from>
      <xdr:col>10</xdr:col>
      <xdr:colOff>0</xdr:colOff>
      <xdr:row>145</xdr:row>
      <xdr:rowOff>76200</xdr:rowOff>
    </xdr:from>
    <xdr:to>
      <xdr:col>15</xdr:col>
      <xdr:colOff>3987800</xdr:colOff>
      <xdr:row>193</xdr:row>
      <xdr:rowOff>177800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6591300" y="33388300"/>
          <a:ext cx="8432800" cy="9855200"/>
        </a:xfrm>
        <a:prstGeom prst="rect">
          <a:avLst/>
        </a:prstGeom>
      </xdr:spPr>
    </xdr:pic>
    <xdr:clientData/>
  </xdr:twoCellAnchor>
  <xdr:twoCellAnchor editAs="oneCell">
    <xdr:from>
      <xdr:col>10</xdr:col>
      <xdr:colOff>0</xdr:colOff>
      <xdr:row>197</xdr:row>
      <xdr:rowOff>0</xdr:rowOff>
    </xdr:from>
    <xdr:to>
      <xdr:col>15</xdr:col>
      <xdr:colOff>3937000</xdr:colOff>
      <xdr:row>251</xdr:row>
      <xdr:rowOff>139700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4"/>
        <a:stretch>
          <a:fillRect/>
        </a:stretch>
      </xdr:blipFill>
      <xdr:spPr>
        <a:xfrm>
          <a:off x="6591300" y="43878500"/>
          <a:ext cx="8382000" cy="11112500"/>
        </a:xfrm>
        <a:prstGeom prst="rect">
          <a:avLst/>
        </a:prstGeom>
      </xdr:spPr>
    </xdr:pic>
    <xdr:clientData/>
  </xdr:twoCellAnchor>
  <xdr:oneCellAnchor>
    <xdr:from>
      <xdr:col>2</xdr:col>
      <xdr:colOff>317500</xdr:colOff>
      <xdr:row>7</xdr:row>
      <xdr:rowOff>0</xdr:rowOff>
    </xdr:from>
    <xdr:ext cx="3632200" cy="723900"/>
    <xdr:sp macro="" textlink="">
      <xdr:nvSpPr>
        <xdr:cNvPr id="10" name="TextBox 9">
          <a:extLst>
            <a:ext uri="{FF2B5EF4-FFF2-40B4-BE49-F238E27FC236}">
              <a16:creationId xmlns:a16="http://schemas.microsoft.com/office/drawing/2014/main" id="{00000000-0008-0000-0400-00000A000000}"/>
            </a:ext>
          </a:extLst>
        </xdr:cNvPr>
        <xdr:cNvSpPr txBox="1"/>
      </xdr:nvSpPr>
      <xdr:spPr>
        <a:xfrm>
          <a:off x="1041400" y="1346200"/>
          <a:ext cx="3632200" cy="7239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a:t>This central steam methane reforming plant is based on the Air Liquide</a:t>
          </a:r>
          <a:r>
            <a:rPr lang="en-US" sz="1100" baseline="0"/>
            <a:t> plant in the Botlek area. It is CCS-ready, so it will also be the reference plant for the Steam methane reformer with CCS converter.</a:t>
          </a:r>
          <a:endParaRPr lang="en-US" sz="1100"/>
        </a:p>
      </xdr:txBody>
    </xdr:sp>
    <xdr:clientData/>
  </xdr:oneCellAnchor>
  <xdr:twoCellAnchor editAs="oneCell">
    <xdr:from>
      <xdr:col>20</xdr:col>
      <xdr:colOff>25400</xdr:colOff>
      <xdr:row>3</xdr:row>
      <xdr:rowOff>152400</xdr:rowOff>
    </xdr:from>
    <xdr:to>
      <xdr:col>32</xdr:col>
      <xdr:colOff>749300</xdr:colOff>
      <xdr:row>33</xdr:row>
      <xdr:rowOff>4325</xdr:rowOff>
    </xdr:to>
    <xdr:pic>
      <xdr:nvPicPr>
        <xdr:cNvPr id="7" name="Picture 6">
          <a:extLst>
            <a:ext uri="{FF2B5EF4-FFF2-40B4-BE49-F238E27FC236}">
              <a16:creationId xmlns:a16="http://schemas.microsoft.com/office/drawing/2014/main" id="{40F29FFE-BCBC-E549-8A2C-7FCC4F3BD4D4}"/>
            </a:ext>
          </a:extLst>
        </xdr:cNvPr>
        <xdr:cNvPicPr>
          <a:picLocks noChangeAspect="1"/>
        </xdr:cNvPicPr>
      </xdr:nvPicPr>
      <xdr:blipFill>
        <a:blip xmlns:r="http://schemas.openxmlformats.org/officeDocument/2006/relationships" r:embed="rId5"/>
        <a:stretch>
          <a:fillRect/>
        </a:stretch>
      </xdr:blipFill>
      <xdr:spPr>
        <a:xfrm>
          <a:off x="18478500" y="774700"/>
          <a:ext cx="10477500" cy="5947925"/>
        </a:xfrm>
        <a:prstGeom prst="rect">
          <a:avLst/>
        </a:prstGeom>
      </xdr:spPr>
    </xdr:pic>
    <xdr:clientData/>
  </xdr:twoCellAnchor>
  <xdr:twoCellAnchor editAs="oneCell">
    <xdr:from>
      <xdr:col>12</xdr:col>
      <xdr:colOff>393700</xdr:colOff>
      <xdr:row>38</xdr:row>
      <xdr:rowOff>127000</xdr:rowOff>
    </xdr:from>
    <xdr:to>
      <xdr:col>17</xdr:col>
      <xdr:colOff>558800</xdr:colOff>
      <xdr:row>47</xdr:row>
      <xdr:rowOff>76200</xdr:rowOff>
    </xdr:to>
    <xdr:pic>
      <xdr:nvPicPr>
        <xdr:cNvPr id="12" name="Picture 11">
          <a:extLst>
            <a:ext uri="{FF2B5EF4-FFF2-40B4-BE49-F238E27FC236}">
              <a16:creationId xmlns:a16="http://schemas.microsoft.com/office/drawing/2014/main" id="{67B3FB64-0538-DC4C-8904-F5C9D996D910}"/>
            </a:ext>
          </a:extLst>
        </xdr:cNvPr>
        <xdr:cNvPicPr>
          <a:picLocks noChangeAspect="1"/>
        </xdr:cNvPicPr>
      </xdr:nvPicPr>
      <xdr:blipFill>
        <a:blip xmlns:r="http://schemas.openxmlformats.org/officeDocument/2006/relationships" r:embed="rId6"/>
        <a:stretch>
          <a:fillRect/>
        </a:stretch>
      </xdr:blipFill>
      <xdr:spPr>
        <a:xfrm>
          <a:off x="8610600" y="7658100"/>
          <a:ext cx="7962900" cy="1778000"/>
        </a:xfrm>
        <a:prstGeom prst="rect">
          <a:avLst/>
        </a:prstGeom>
      </xdr:spPr>
    </xdr:pic>
    <xdr:clientData/>
  </xdr:twoCellAnchor>
  <xdr:twoCellAnchor editAs="oneCell">
    <xdr:from>
      <xdr:col>12</xdr:col>
      <xdr:colOff>317500</xdr:colOff>
      <xdr:row>2</xdr:row>
      <xdr:rowOff>165100</xdr:rowOff>
    </xdr:from>
    <xdr:to>
      <xdr:col>21</xdr:col>
      <xdr:colOff>165100</xdr:colOff>
      <xdr:row>38</xdr:row>
      <xdr:rowOff>109238</xdr:rowOff>
    </xdr:to>
    <xdr:pic>
      <xdr:nvPicPr>
        <xdr:cNvPr id="14" name="Picture 13">
          <a:extLst>
            <a:ext uri="{FF2B5EF4-FFF2-40B4-BE49-F238E27FC236}">
              <a16:creationId xmlns:a16="http://schemas.microsoft.com/office/drawing/2014/main" id="{A5E26D80-57DC-174A-8159-3508ACE16A72}"/>
            </a:ext>
          </a:extLst>
        </xdr:cNvPr>
        <xdr:cNvPicPr>
          <a:picLocks noChangeAspect="1"/>
        </xdr:cNvPicPr>
      </xdr:nvPicPr>
      <xdr:blipFill>
        <a:blip xmlns:r="http://schemas.openxmlformats.org/officeDocument/2006/relationships" r:embed="rId7"/>
        <a:stretch>
          <a:fillRect/>
        </a:stretch>
      </xdr:blipFill>
      <xdr:spPr>
        <a:xfrm>
          <a:off x="8534400" y="584200"/>
          <a:ext cx="10896600" cy="725933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www.iea.org/publications/freepublications/publication/TechnologyRoadmapHydrogenandFuelCells.pdf"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ecb.europa.eu/stats/exchange/eurofxref/html/eurofxref-graph-usd.en.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C5" sqref="C5"/>
    </sheetView>
  </sheetViews>
  <sheetFormatPr baseColWidth="10" defaultColWidth="10.6640625" defaultRowHeight="16"/>
  <cols>
    <col min="1" max="1" width="3.5" style="31" customWidth="1"/>
    <col min="2" max="2" width="11.5" style="22" customWidth="1"/>
    <col min="3" max="3" width="38.5" style="22" customWidth="1"/>
    <col min="4" max="16384" width="10.6640625" style="22"/>
  </cols>
  <sheetData>
    <row r="1" spans="1:3" s="29" customFormat="1">
      <c r="A1" s="27"/>
      <c r="B1" s="28"/>
      <c r="C1" s="28"/>
    </row>
    <row r="2" spans="1:3" ht="21">
      <c r="A2" s="1"/>
      <c r="B2" s="30" t="s">
        <v>10</v>
      </c>
      <c r="C2" s="30"/>
    </row>
    <row r="3" spans="1:3">
      <c r="A3" s="1"/>
      <c r="B3" s="8"/>
      <c r="C3" s="8"/>
    </row>
    <row r="4" spans="1:3">
      <c r="A4" s="1"/>
      <c r="B4" s="2" t="s">
        <v>11</v>
      </c>
      <c r="C4" s="3" t="s">
        <v>158</v>
      </c>
    </row>
    <row r="5" spans="1:3">
      <c r="A5" s="1"/>
      <c r="B5" s="4" t="s">
        <v>41</v>
      </c>
      <c r="C5" s="5" t="s">
        <v>48</v>
      </c>
    </row>
    <row r="6" spans="1:3">
      <c r="A6" s="1"/>
      <c r="B6" s="6" t="s">
        <v>13</v>
      </c>
      <c r="C6" s="7" t="s">
        <v>14</v>
      </c>
    </row>
    <row r="7" spans="1:3">
      <c r="A7" s="1"/>
      <c r="B7" s="8"/>
      <c r="C7" s="8"/>
    </row>
    <row r="8" spans="1:3">
      <c r="A8" s="1"/>
      <c r="B8" s="8"/>
      <c r="C8" s="8"/>
    </row>
    <row r="9" spans="1:3">
      <c r="A9" s="1"/>
      <c r="B9" s="73" t="s">
        <v>26</v>
      </c>
      <c r="C9" s="74"/>
    </row>
    <row r="10" spans="1:3">
      <c r="A10" s="1"/>
      <c r="B10" s="75"/>
      <c r="C10" s="76"/>
    </row>
    <row r="11" spans="1:3">
      <c r="A11" s="1"/>
      <c r="B11" s="75" t="s">
        <v>27</v>
      </c>
      <c r="C11" s="77" t="s">
        <v>28</v>
      </c>
    </row>
    <row r="12" spans="1:3" ht="17" thickBot="1">
      <c r="A12" s="1"/>
      <c r="B12" s="75"/>
      <c r="C12" s="13" t="s">
        <v>29</v>
      </c>
    </row>
    <row r="13" spans="1:3" ht="17" thickBot="1">
      <c r="A13" s="1"/>
      <c r="B13" s="75"/>
      <c r="C13" s="78" t="s">
        <v>30</v>
      </c>
    </row>
    <row r="14" spans="1:3">
      <c r="A14" s="1"/>
      <c r="B14" s="75"/>
      <c r="C14" s="76" t="s">
        <v>31</v>
      </c>
    </row>
    <row r="15" spans="1:3">
      <c r="A15" s="1"/>
      <c r="B15" s="75"/>
      <c r="C15" s="76"/>
    </row>
    <row r="16" spans="1:3">
      <c r="A16" s="1"/>
      <c r="B16" s="75" t="s">
        <v>32</v>
      </c>
      <c r="C16" s="79" t="s">
        <v>33</v>
      </c>
    </row>
    <row r="17" spans="1:3">
      <c r="A17" s="1"/>
      <c r="B17" s="75"/>
      <c r="C17" s="80" t="s">
        <v>34</v>
      </c>
    </row>
    <row r="18" spans="1:3">
      <c r="A18" s="1"/>
      <c r="B18" s="75"/>
      <c r="C18" s="81" t="s">
        <v>35</v>
      </c>
    </row>
    <row r="19" spans="1:3">
      <c r="A19" s="1"/>
      <c r="B19" s="75"/>
      <c r="C19" s="82" t="s">
        <v>36</v>
      </c>
    </row>
    <row r="20" spans="1:3">
      <c r="A20" s="1"/>
      <c r="B20" s="83"/>
      <c r="C20" s="84" t="s">
        <v>37</v>
      </c>
    </row>
    <row r="21" spans="1:3">
      <c r="A21" s="1"/>
      <c r="B21" s="83"/>
      <c r="C21" s="85" t="s">
        <v>38</v>
      </c>
    </row>
    <row r="22" spans="1:3">
      <c r="A22" s="1"/>
      <c r="B22" s="83"/>
      <c r="C22" s="86" t="s">
        <v>39</v>
      </c>
    </row>
    <row r="23" spans="1:3">
      <c r="B23" s="83"/>
      <c r="C23" s="87" t="s">
        <v>40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K46"/>
  <sheetViews>
    <sheetView workbookViewId="0">
      <selection activeCell="E22" sqref="E22"/>
    </sheetView>
  </sheetViews>
  <sheetFormatPr baseColWidth="10" defaultColWidth="10.6640625" defaultRowHeight="16"/>
  <cols>
    <col min="1" max="2" width="3.5" style="35" customWidth="1"/>
    <col min="3" max="3" width="51.5" style="35" customWidth="1"/>
    <col min="4" max="4" width="9.5" style="35" customWidth="1"/>
    <col min="5" max="5" width="15.5" style="35" customWidth="1"/>
    <col min="6" max="6" width="4.5" style="35" customWidth="1"/>
    <col min="7" max="7" width="37.83203125" style="35" customWidth="1"/>
    <col min="8" max="8" width="5.1640625" style="35" customWidth="1"/>
    <col min="9" max="9" width="42.5" style="35" customWidth="1"/>
    <col min="10" max="10" width="5.5" style="35" customWidth="1"/>
    <col min="11" max="16384" width="10.6640625" style="35"/>
  </cols>
  <sheetData>
    <row r="1" spans="1:11">
      <c r="D1" s="36"/>
    </row>
    <row r="2" spans="1:11">
      <c r="B2" s="187" t="s">
        <v>161</v>
      </c>
      <c r="C2" s="188"/>
      <c r="D2" s="188"/>
      <c r="E2" s="189"/>
      <c r="F2" s="36"/>
      <c r="G2" s="36"/>
    </row>
    <row r="3" spans="1:11">
      <c r="B3" s="190"/>
      <c r="C3" s="191"/>
      <c r="D3" s="191"/>
      <c r="E3" s="192"/>
      <c r="F3" s="36"/>
      <c r="G3" s="36"/>
    </row>
    <row r="4" spans="1:11">
      <c r="B4" s="190"/>
      <c r="C4" s="191"/>
      <c r="D4" s="191"/>
      <c r="E4" s="192"/>
      <c r="F4" s="36"/>
      <c r="G4" s="36"/>
    </row>
    <row r="5" spans="1:11">
      <c r="B5" s="193"/>
      <c r="C5" s="194"/>
      <c r="D5" s="194"/>
      <c r="E5" s="195"/>
      <c r="F5" s="36"/>
      <c r="G5" s="36"/>
    </row>
    <row r="6" spans="1:11">
      <c r="C6" s="36"/>
      <c r="D6" s="36"/>
      <c r="E6" s="36"/>
      <c r="F6" s="36"/>
      <c r="G6" s="36"/>
    </row>
    <row r="7" spans="1:11" ht="17" thickBot="1">
      <c r="D7" s="36"/>
    </row>
    <row r="8" spans="1:11">
      <c r="B8" s="37"/>
      <c r="C8" s="20"/>
      <c r="D8" s="20"/>
      <c r="E8" s="20"/>
      <c r="F8" s="20"/>
      <c r="G8" s="20"/>
      <c r="H8" s="20"/>
      <c r="I8" s="20"/>
      <c r="J8" s="38"/>
    </row>
    <row r="9" spans="1:11" s="26" customFormat="1">
      <c r="B9" s="24"/>
      <c r="C9" s="16" t="s">
        <v>19</v>
      </c>
      <c r="D9" s="17" t="s">
        <v>8</v>
      </c>
      <c r="E9" s="15" t="s">
        <v>4</v>
      </c>
      <c r="F9" s="16"/>
      <c r="G9" s="16" t="s">
        <v>7</v>
      </c>
      <c r="H9" s="16"/>
      <c r="I9" s="16" t="s">
        <v>0</v>
      </c>
      <c r="J9" s="90"/>
    </row>
    <row r="10" spans="1:11" s="26" customFormat="1">
      <c r="B10" s="25"/>
      <c r="C10" s="13"/>
      <c r="D10" s="33"/>
      <c r="E10" s="13"/>
      <c r="F10" s="13"/>
      <c r="G10" s="13"/>
      <c r="H10" s="13"/>
      <c r="I10" s="13"/>
      <c r="J10" s="14"/>
    </row>
    <row r="11" spans="1:11" s="26" customFormat="1" ht="17" thickBot="1">
      <c r="B11" s="25"/>
      <c r="C11" s="13" t="s">
        <v>44</v>
      </c>
      <c r="D11" s="33"/>
      <c r="E11" s="13"/>
      <c r="F11" s="13"/>
      <c r="G11" s="13"/>
      <c r="H11" s="13"/>
      <c r="I11" s="13"/>
      <c r="J11" s="14"/>
    </row>
    <row r="12" spans="1:11" s="26" customFormat="1" ht="17" thickBot="1">
      <c r="B12" s="25"/>
      <c r="C12" s="185" t="s">
        <v>172</v>
      </c>
      <c r="D12" s="21"/>
      <c r="E12" s="102">
        <f>'Research data'!H7</f>
        <v>1</v>
      </c>
      <c r="F12" s="39"/>
      <c r="G12" s="105" t="s">
        <v>101</v>
      </c>
      <c r="H12" s="32"/>
      <c r="I12" s="108"/>
      <c r="J12" s="14"/>
    </row>
    <row r="13" spans="1:11" ht="17" thickBot="1">
      <c r="A13" s="26"/>
      <c r="B13" s="25"/>
      <c r="C13" s="105" t="s">
        <v>64</v>
      </c>
      <c r="D13" s="21"/>
      <c r="E13" s="102">
        <f>'Research data'!H8</f>
        <v>0</v>
      </c>
      <c r="F13" s="39"/>
      <c r="G13" s="105" t="s">
        <v>102</v>
      </c>
      <c r="H13" s="32"/>
      <c r="I13" s="108"/>
      <c r="J13" s="14"/>
      <c r="K13" s="26"/>
    </row>
    <row r="14" spans="1:11" ht="17" thickBot="1">
      <c r="A14" s="26"/>
      <c r="B14" s="25"/>
      <c r="C14" s="105" t="s">
        <v>63</v>
      </c>
      <c r="D14" s="21" t="s">
        <v>2</v>
      </c>
      <c r="E14" s="102">
        <f>'Research data'!H9</f>
        <v>0.77</v>
      </c>
      <c r="F14" s="39"/>
      <c r="G14" s="105" t="s">
        <v>49</v>
      </c>
      <c r="H14" s="32"/>
      <c r="I14" s="108" t="s">
        <v>171</v>
      </c>
      <c r="J14" s="14"/>
      <c r="K14" s="26"/>
    </row>
    <row r="15" spans="1:11" ht="17" thickBot="1">
      <c r="A15" s="109"/>
      <c r="B15" s="110"/>
      <c r="C15" s="178" t="s">
        <v>159</v>
      </c>
      <c r="D15" s="23" t="s">
        <v>67</v>
      </c>
      <c r="E15" s="102">
        <f>'Research data'!H10</f>
        <v>225</v>
      </c>
      <c r="F15" s="105"/>
      <c r="G15" s="178" t="s">
        <v>160</v>
      </c>
      <c r="H15" s="105"/>
      <c r="I15" s="108" t="s">
        <v>171</v>
      </c>
      <c r="J15" s="112"/>
      <c r="K15" s="36"/>
    </row>
    <row r="16" spans="1:11" ht="17" thickBot="1">
      <c r="A16" s="109"/>
      <c r="B16" s="110"/>
      <c r="C16" s="147" t="s">
        <v>135</v>
      </c>
      <c r="D16" s="23"/>
      <c r="E16" s="102">
        <f>'Research data'!H12</f>
        <v>7500</v>
      </c>
      <c r="F16" s="105"/>
      <c r="G16" s="105"/>
      <c r="H16" s="105"/>
      <c r="I16" s="149" t="s">
        <v>138</v>
      </c>
      <c r="J16" s="112"/>
      <c r="K16" s="36"/>
    </row>
    <row r="17" spans="1:10" ht="17" thickBot="1">
      <c r="B17" s="110"/>
      <c r="C17" s="105" t="s">
        <v>70</v>
      </c>
      <c r="D17" s="23" t="s">
        <v>2</v>
      </c>
      <c r="E17" s="102">
        <f>'Research data'!H11</f>
        <v>0.9</v>
      </c>
      <c r="F17" s="105"/>
      <c r="G17" s="105"/>
      <c r="H17" s="105"/>
      <c r="I17" s="108" t="s">
        <v>133</v>
      </c>
      <c r="J17" s="112"/>
    </row>
    <row r="18" spans="1:10" ht="17" thickBot="1">
      <c r="B18" s="110"/>
      <c r="C18" s="105" t="s">
        <v>71</v>
      </c>
      <c r="D18" s="23" t="s">
        <v>2</v>
      </c>
      <c r="E18" s="113">
        <v>0</v>
      </c>
      <c r="F18" s="105"/>
      <c r="G18" s="105"/>
      <c r="H18" s="105"/>
      <c r="I18" s="108"/>
      <c r="J18" s="112"/>
    </row>
    <row r="19" spans="1:10">
      <c r="B19" s="40"/>
      <c r="C19" s="36"/>
      <c r="D19" s="36"/>
      <c r="E19" s="36"/>
      <c r="F19" s="36"/>
      <c r="G19" s="36"/>
      <c r="H19" s="36"/>
      <c r="I19" s="36"/>
      <c r="J19" s="91"/>
    </row>
    <row r="20" spans="1:10" ht="17" thickBot="1">
      <c r="B20" s="40"/>
      <c r="C20" s="13" t="s">
        <v>43</v>
      </c>
      <c r="D20" s="36"/>
      <c r="E20" s="36"/>
      <c r="F20" s="36"/>
      <c r="G20" s="36"/>
      <c r="H20" s="36"/>
      <c r="I20" s="36"/>
      <c r="J20" s="91"/>
    </row>
    <row r="21" spans="1:10" ht="17" thickBot="1">
      <c r="B21" s="40"/>
      <c r="C21" s="39" t="s">
        <v>22</v>
      </c>
      <c r="D21" s="23" t="s">
        <v>20</v>
      </c>
      <c r="E21" s="41">
        <f>'Research data'!H19</f>
        <v>105435801.31208998</v>
      </c>
      <c r="F21" s="39"/>
      <c r="G21" s="39" t="s">
        <v>6</v>
      </c>
      <c r="H21" s="39"/>
      <c r="I21" s="108" t="s">
        <v>171</v>
      </c>
      <c r="J21" s="91"/>
    </row>
    <row r="22" spans="1:10" ht="15" customHeight="1" thickBot="1">
      <c r="B22" s="40"/>
      <c r="C22" s="39" t="s">
        <v>23</v>
      </c>
      <c r="D22" s="23" t="s">
        <v>51</v>
      </c>
      <c r="E22" s="41">
        <f>'Research data'!H20</f>
        <v>105435.80131208997</v>
      </c>
      <c r="F22" s="39"/>
      <c r="G22" s="151" t="s">
        <v>148</v>
      </c>
      <c r="H22" s="39"/>
      <c r="I22" s="108" t="s">
        <v>171</v>
      </c>
      <c r="J22" s="91"/>
    </row>
    <row r="23" spans="1:10" ht="17" thickBot="1">
      <c r="B23" s="141"/>
      <c r="C23" s="150" t="s">
        <v>142</v>
      </c>
      <c r="D23" s="143" t="s">
        <v>131</v>
      </c>
      <c r="E23" s="102">
        <f>'Research data'!H23</f>
        <v>0</v>
      </c>
      <c r="F23" s="144"/>
      <c r="G23" s="142" t="s">
        <v>132</v>
      </c>
      <c r="H23" s="144"/>
      <c r="I23" s="145" t="s">
        <v>133</v>
      </c>
      <c r="J23" s="146"/>
    </row>
    <row r="24" spans="1:10" ht="17" thickBot="1">
      <c r="B24" s="141"/>
      <c r="C24" s="150" t="s">
        <v>140</v>
      </c>
      <c r="D24" s="143"/>
      <c r="E24" s="102">
        <f>'Research data'!H24</f>
        <v>0</v>
      </c>
      <c r="F24" s="144"/>
      <c r="G24" s="150" t="s">
        <v>144</v>
      </c>
      <c r="H24" s="144"/>
      <c r="I24" s="159" t="s">
        <v>156</v>
      </c>
      <c r="J24" s="146"/>
    </row>
    <row r="25" spans="1:10" ht="17" thickBot="1">
      <c r="B25" s="141"/>
      <c r="C25" s="150" t="s">
        <v>141</v>
      </c>
      <c r="D25" s="143"/>
      <c r="E25" s="102">
        <f>'Research data'!H25</f>
        <v>0</v>
      </c>
      <c r="F25" s="144"/>
      <c r="G25" s="150" t="s">
        <v>145</v>
      </c>
      <c r="H25" s="144"/>
      <c r="I25" s="159" t="s">
        <v>156</v>
      </c>
      <c r="J25" s="146"/>
    </row>
    <row r="26" spans="1:10" ht="17" thickBot="1">
      <c r="B26" s="141"/>
      <c r="C26" s="160" t="s">
        <v>157</v>
      </c>
      <c r="D26" s="143"/>
      <c r="E26" s="102">
        <f>'Research data'!H26</f>
        <v>12768645.735707592</v>
      </c>
      <c r="F26" s="144"/>
      <c r="G26" s="150" t="s">
        <v>146</v>
      </c>
      <c r="H26" s="144"/>
      <c r="I26" s="145" t="s">
        <v>133</v>
      </c>
      <c r="J26" s="146"/>
    </row>
    <row r="27" spans="1:10" ht="17" thickBot="1">
      <c r="B27" s="141"/>
      <c r="C27" s="150" t="s">
        <v>143</v>
      </c>
      <c r="D27" s="143"/>
      <c r="E27" s="102">
        <f>'Research data'!H27</f>
        <v>0</v>
      </c>
      <c r="F27" s="144"/>
      <c r="G27" s="151" t="s">
        <v>147</v>
      </c>
      <c r="H27" s="144"/>
      <c r="I27" s="159" t="s">
        <v>156</v>
      </c>
      <c r="J27" s="146"/>
    </row>
    <row r="28" spans="1:10" ht="17" thickBot="1">
      <c r="A28" s="109"/>
      <c r="B28" s="110"/>
      <c r="C28" s="105" t="s">
        <v>75</v>
      </c>
      <c r="D28" s="23" t="s">
        <v>76</v>
      </c>
      <c r="E28" s="113">
        <v>0.1</v>
      </c>
      <c r="F28" s="105"/>
      <c r="G28" s="105" t="s">
        <v>77</v>
      </c>
      <c r="H28" s="105"/>
      <c r="I28" s="108"/>
      <c r="J28" s="112"/>
    </row>
    <row r="29" spans="1:10" ht="17" thickBot="1">
      <c r="A29" s="109"/>
      <c r="B29" s="110"/>
      <c r="C29" s="105" t="s">
        <v>78</v>
      </c>
      <c r="D29" s="23" t="s">
        <v>79</v>
      </c>
      <c r="E29" s="113">
        <v>1</v>
      </c>
      <c r="F29" s="105"/>
      <c r="G29" s="105"/>
      <c r="H29" s="105"/>
      <c r="I29" s="108"/>
      <c r="J29" s="112"/>
    </row>
    <row r="30" spans="1:10">
      <c r="A30" s="109"/>
      <c r="B30" s="110"/>
      <c r="C30" s="105"/>
      <c r="D30" s="23"/>
      <c r="E30" s="116"/>
      <c r="F30" s="105"/>
      <c r="G30" s="105"/>
      <c r="H30" s="105"/>
      <c r="I30" s="114"/>
      <c r="J30" s="112"/>
    </row>
    <row r="31" spans="1:10" ht="17" thickBot="1">
      <c r="A31" s="109"/>
      <c r="B31" s="110"/>
      <c r="C31" s="13" t="s">
        <v>5</v>
      </c>
      <c r="D31" s="92"/>
      <c r="E31" s="116"/>
      <c r="F31" s="114"/>
      <c r="H31" s="114"/>
      <c r="I31" s="114"/>
      <c r="J31" s="112"/>
    </row>
    <row r="32" spans="1:10" ht="17" thickBot="1">
      <c r="A32" s="109"/>
      <c r="B32" s="110"/>
      <c r="C32" s="105" t="s">
        <v>24</v>
      </c>
      <c r="D32" s="23" t="s">
        <v>1</v>
      </c>
      <c r="E32" s="113">
        <f>'Research data'!H31</f>
        <v>30</v>
      </c>
      <c r="F32" s="105"/>
      <c r="G32" s="105" t="s">
        <v>84</v>
      </c>
      <c r="H32" s="105"/>
      <c r="I32" s="108" t="s">
        <v>171</v>
      </c>
      <c r="J32" s="112"/>
    </row>
    <row r="33" spans="1:10" ht="17" thickBot="1">
      <c r="A33" s="109"/>
      <c r="B33" s="110"/>
      <c r="C33" s="105" t="s">
        <v>82</v>
      </c>
      <c r="D33" s="23" t="s">
        <v>1</v>
      </c>
      <c r="E33" s="113">
        <f>'Research data'!H32</f>
        <v>3</v>
      </c>
      <c r="F33" s="105"/>
      <c r="G33" s="105" t="s">
        <v>83</v>
      </c>
      <c r="H33" s="105"/>
      <c r="I33" s="108" t="s">
        <v>117</v>
      </c>
      <c r="J33" s="112"/>
    </row>
    <row r="34" spans="1:10" ht="17" thickBot="1">
      <c r="A34" s="109"/>
      <c r="B34" s="110"/>
      <c r="C34" s="105" t="s">
        <v>80</v>
      </c>
      <c r="D34" s="23" t="s">
        <v>81</v>
      </c>
      <c r="E34" s="133">
        <f>'Research data'!H33</f>
        <v>3.235581614498978E-2</v>
      </c>
      <c r="F34" s="105"/>
      <c r="G34" s="105" t="s">
        <v>90</v>
      </c>
      <c r="H34" s="105"/>
      <c r="I34" s="108" t="s">
        <v>117</v>
      </c>
      <c r="J34" s="112"/>
    </row>
    <row r="35" spans="1:10" ht="17" thickBot="1">
      <c r="A35" s="109"/>
      <c r="B35" s="110"/>
      <c r="C35" s="105" t="s">
        <v>21</v>
      </c>
      <c r="D35" s="23" t="s">
        <v>2</v>
      </c>
      <c r="E35" s="113">
        <v>0</v>
      </c>
      <c r="F35" s="105"/>
      <c r="G35" s="105"/>
      <c r="H35" s="105"/>
      <c r="I35" s="108"/>
      <c r="J35" s="112"/>
    </row>
    <row r="36" spans="1:10" ht="17" thickBot="1">
      <c r="A36" s="109"/>
      <c r="B36" s="117"/>
      <c r="C36" s="118"/>
      <c r="D36" s="118"/>
      <c r="E36" s="118"/>
      <c r="F36" s="118"/>
      <c r="G36" s="118"/>
      <c r="H36" s="118"/>
      <c r="I36" s="118"/>
      <c r="J36" s="119"/>
    </row>
    <row r="37" spans="1:10">
      <c r="A37" s="109"/>
      <c r="B37" s="109"/>
      <c r="C37" s="109"/>
      <c r="D37" s="109"/>
      <c r="E37" s="109"/>
      <c r="F37" s="109"/>
      <c r="G37" s="109"/>
      <c r="H37" s="109"/>
      <c r="I37" s="109"/>
      <c r="J37" s="109"/>
    </row>
    <row r="38" spans="1:10">
      <c r="A38" s="109"/>
      <c r="B38" s="109"/>
      <c r="C38" s="109"/>
      <c r="D38" s="109"/>
      <c r="E38" s="109"/>
      <c r="F38" s="109"/>
      <c r="G38" s="109"/>
      <c r="H38" s="109"/>
      <c r="I38" s="109"/>
      <c r="J38" s="109"/>
    </row>
    <row r="39" spans="1:10">
      <c r="A39" s="109"/>
      <c r="B39" s="109"/>
      <c r="C39" s="109"/>
      <c r="D39" s="109"/>
      <c r="E39" s="109"/>
      <c r="F39" s="109"/>
      <c r="G39" s="109"/>
      <c r="H39" s="109"/>
      <c r="I39" s="109"/>
      <c r="J39" s="109"/>
    </row>
    <row r="40" spans="1:10">
      <c r="A40" s="109"/>
      <c r="B40" s="109"/>
      <c r="E40" s="109"/>
      <c r="F40" s="109"/>
      <c r="G40" s="109"/>
      <c r="H40" s="109"/>
      <c r="I40" s="109"/>
      <c r="J40" s="109"/>
    </row>
    <row r="41" spans="1:10">
      <c r="A41" s="109"/>
      <c r="B41" s="109"/>
      <c r="C41" s="109"/>
      <c r="D41" s="109"/>
      <c r="E41" s="109"/>
      <c r="F41" s="109"/>
      <c r="G41" s="109"/>
      <c r="H41" s="109"/>
      <c r="I41" s="109"/>
      <c r="J41" s="109"/>
    </row>
    <row r="42" spans="1:10">
      <c r="A42" s="109"/>
      <c r="B42" s="109"/>
      <c r="C42" s="109"/>
      <c r="D42" s="109"/>
      <c r="E42" s="109"/>
      <c r="F42" s="109"/>
      <c r="G42" s="109"/>
      <c r="H42" s="109"/>
      <c r="I42" s="109"/>
      <c r="J42" s="109"/>
    </row>
    <row r="43" spans="1:10">
      <c r="A43" s="109"/>
      <c r="B43" s="109"/>
      <c r="C43" s="109"/>
      <c r="D43" s="109"/>
      <c r="E43" s="109"/>
      <c r="F43" s="109"/>
      <c r="G43" s="109"/>
      <c r="H43" s="109"/>
      <c r="I43" s="109"/>
      <c r="J43" s="109"/>
    </row>
    <row r="44" spans="1:10">
      <c r="A44" s="109"/>
      <c r="B44" s="109"/>
      <c r="C44" s="109"/>
      <c r="D44" s="109"/>
      <c r="E44" s="109"/>
      <c r="F44" s="109"/>
      <c r="G44" s="109"/>
      <c r="H44" s="109"/>
      <c r="I44" s="109"/>
      <c r="J44" s="109"/>
    </row>
    <row r="45" spans="1:10">
      <c r="A45" s="109"/>
    </row>
    <row r="46" spans="1:10">
      <c r="A46" s="109"/>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V39"/>
  <sheetViews>
    <sheetView workbookViewId="0">
      <selection activeCell="J21" sqref="J21"/>
    </sheetView>
  </sheetViews>
  <sheetFormatPr baseColWidth="10" defaultColWidth="10.6640625" defaultRowHeight="16"/>
  <cols>
    <col min="1" max="1" width="3.5" style="42" customWidth="1"/>
    <col min="2" max="2" width="3" style="42" customWidth="1"/>
    <col min="3" max="3" width="34.5" style="42" customWidth="1"/>
    <col min="4" max="4" width="16.5" style="42" hidden="1" customWidth="1"/>
    <col min="5" max="5" width="13.83203125" style="42" hidden="1" customWidth="1"/>
    <col min="6" max="6" width="10" style="42" customWidth="1"/>
    <col min="7" max="7" width="3" style="42" customWidth="1"/>
    <col min="8" max="8" width="18.6640625" style="42" customWidth="1"/>
    <col min="9" max="9" width="2.5" style="42" customWidth="1"/>
    <col min="10" max="10" width="43.6640625" style="42" customWidth="1"/>
    <col min="11" max="11" width="10.5" style="42" customWidth="1"/>
    <col min="12" max="12" width="2.5" style="42" customWidth="1"/>
    <col min="13" max="13" width="15.83203125" style="42" customWidth="1"/>
    <col min="14" max="14" width="2.5" style="42" customWidth="1"/>
    <col min="15" max="15" width="14.83203125" style="42" customWidth="1"/>
    <col min="16" max="16" width="2.1640625" style="42" customWidth="1"/>
    <col min="17" max="17" width="12.33203125" style="42" customWidth="1"/>
    <col min="18" max="18" width="3.1640625" style="42" customWidth="1"/>
    <col min="19" max="19" width="23.5" style="42" customWidth="1"/>
    <col min="20" max="20" width="11" style="42" customWidth="1"/>
    <col min="21" max="21" width="2.5" style="42" customWidth="1"/>
    <col min="22" max="22" width="22.5" style="42" customWidth="1"/>
    <col min="23" max="16384" width="10.6640625" style="42"/>
  </cols>
  <sheetData>
    <row r="2" spans="1:22" ht="17" thickBot="1"/>
    <row r="3" spans="1:22">
      <c r="B3" s="43"/>
      <c r="C3" s="44"/>
      <c r="D3" s="44"/>
      <c r="E3" s="44"/>
      <c r="F3" s="44"/>
      <c r="G3" s="44"/>
      <c r="H3" s="44"/>
      <c r="I3" s="44"/>
      <c r="J3" s="44"/>
      <c r="K3" s="44"/>
      <c r="L3" s="44"/>
      <c r="M3" s="44"/>
      <c r="N3" s="44"/>
      <c r="O3" s="44"/>
      <c r="P3" s="44"/>
      <c r="Q3" s="44"/>
      <c r="R3" s="44"/>
      <c r="S3" s="44"/>
      <c r="T3" s="44"/>
      <c r="U3" s="44"/>
      <c r="V3" s="44"/>
    </row>
    <row r="4" spans="1:22" s="26" customFormat="1">
      <c r="B4" s="25"/>
      <c r="C4" s="88" t="s">
        <v>19</v>
      </c>
      <c r="D4" s="9"/>
      <c r="E4" s="9"/>
      <c r="F4" s="88" t="s">
        <v>8</v>
      </c>
      <c r="G4" s="88"/>
      <c r="H4" s="88" t="s">
        <v>50</v>
      </c>
      <c r="I4" s="88"/>
      <c r="J4" s="72" t="s">
        <v>171</v>
      </c>
      <c r="K4" s="88" t="s">
        <v>66</v>
      </c>
      <c r="L4" s="88"/>
      <c r="M4" s="88" t="s">
        <v>95</v>
      </c>
      <c r="N4" s="88"/>
      <c r="O4" s="88" t="s">
        <v>105</v>
      </c>
      <c r="P4" s="88"/>
      <c r="Q4" s="88" t="s">
        <v>136</v>
      </c>
      <c r="R4" s="88"/>
      <c r="S4" s="88" t="s">
        <v>45</v>
      </c>
    </row>
    <row r="5" spans="1:22" ht="18" customHeight="1">
      <c r="B5" s="45"/>
      <c r="C5" s="49"/>
      <c r="D5" s="49"/>
      <c r="E5" s="49"/>
      <c r="F5" s="46"/>
      <c r="G5" s="46"/>
      <c r="H5" s="47"/>
      <c r="I5" s="47"/>
      <c r="J5" s="47"/>
      <c r="K5" s="47"/>
      <c r="L5" s="47"/>
      <c r="M5" s="47"/>
      <c r="N5" s="47"/>
      <c r="O5" s="48"/>
      <c r="S5" s="54"/>
    </row>
    <row r="6" spans="1:22" ht="18" customHeight="1" thickBot="1">
      <c r="B6" s="45"/>
      <c r="C6" s="12" t="s">
        <v>44</v>
      </c>
      <c r="D6" s="12"/>
      <c r="E6" s="12"/>
      <c r="F6" s="12"/>
      <c r="G6" s="34"/>
      <c r="H6" s="10"/>
      <c r="I6" s="10"/>
      <c r="J6" s="10"/>
      <c r="K6" s="10"/>
      <c r="L6" s="10"/>
      <c r="M6" s="10"/>
      <c r="N6" s="10"/>
      <c r="O6" s="46"/>
      <c r="P6" s="46"/>
      <c r="Q6" s="46"/>
      <c r="R6" s="46"/>
      <c r="S6" s="52"/>
    </row>
    <row r="7" spans="1:22" ht="17" thickBot="1">
      <c r="B7" s="45"/>
      <c r="C7" s="107" t="s">
        <v>65</v>
      </c>
      <c r="D7" s="50"/>
      <c r="E7" s="50"/>
      <c r="F7" s="100"/>
      <c r="G7" s="89"/>
      <c r="H7" s="101">
        <f>K7</f>
        <v>1</v>
      </c>
      <c r="I7" s="47"/>
      <c r="J7" s="47"/>
      <c r="K7" s="101">
        <f>Notes!E20</f>
        <v>1</v>
      </c>
      <c r="L7" s="47"/>
      <c r="M7" s="53"/>
      <c r="N7" s="47"/>
      <c r="O7" s="53"/>
      <c r="P7" s="46"/>
      <c r="Q7" s="46"/>
      <c r="R7" s="46"/>
      <c r="S7" s="104"/>
    </row>
    <row r="8" spans="1:22" ht="17" thickBot="1">
      <c r="B8" s="45"/>
      <c r="C8" s="107" t="s">
        <v>64</v>
      </c>
      <c r="D8" s="50"/>
      <c r="E8" s="50"/>
      <c r="F8" s="100"/>
      <c r="G8" s="89"/>
      <c r="H8" s="101">
        <f>K8</f>
        <v>0</v>
      </c>
      <c r="I8" s="47"/>
      <c r="J8" s="47"/>
      <c r="K8" s="101">
        <f>Notes!E21</f>
        <v>0</v>
      </c>
      <c r="L8" s="47"/>
      <c r="M8" s="53"/>
      <c r="N8" s="47"/>
      <c r="O8" s="53"/>
      <c r="P8" s="46"/>
      <c r="Q8" s="46"/>
      <c r="R8" s="46"/>
      <c r="S8" s="104"/>
    </row>
    <row r="9" spans="1:22" ht="17" thickBot="1">
      <c r="B9" s="45"/>
      <c r="C9" s="107" t="s">
        <v>63</v>
      </c>
      <c r="D9" s="50"/>
      <c r="E9" s="50"/>
      <c r="F9" s="100" t="s">
        <v>2</v>
      </c>
      <c r="G9" s="89"/>
      <c r="H9" s="101">
        <f>J9</f>
        <v>0.77</v>
      </c>
      <c r="I9" s="47"/>
      <c r="J9" s="101">
        <f>Notes!E23</f>
        <v>0.77</v>
      </c>
      <c r="L9" s="47"/>
      <c r="M9" s="53"/>
      <c r="N9" s="47"/>
      <c r="O9" s="53"/>
      <c r="P9" s="46"/>
      <c r="Q9" s="46"/>
      <c r="R9" s="46"/>
      <c r="S9" s="52"/>
    </row>
    <row r="10" spans="1:22" ht="17" thickBot="1">
      <c r="B10" s="45"/>
      <c r="C10" s="178" t="s">
        <v>159</v>
      </c>
      <c r="D10" s="50"/>
      <c r="E10" s="50"/>
      <c r="F10" s="121" t="s">
        <v>67</v>
      </c>
      <c r="G10" s="89"/>
      <c r="H10" s="101">
        <f>J10</f>
        <v>225</v>
      </c>
      <c r="I10" s="47"/>
      <c r="J10" s="101">
        <f>Notes!E41</f>
        <v>225</v>
      </c>
      <c r="K10" s="106"/>
      <c r="L10" s="47"/>
      <c r="N10" s="47"/>
      <c r="O10" s="53"/>
      <c r="P10" s="46"/>
      <c r="Q10" s="46"/>
      <c r="R10" s="46"/>
      <c r="S10" s="104"/>
    </row>
    <row r="11" spans="1:22" ht="17" thickBot="1">
      <c r="A11" s="109"/>
      <c r="B11" s="110"/>
      <c r="C11" s="105" t="s">
        <v>70</v>
      </c>
      <c r="D11" s="50"/>
      <c r="E11" s="50"/>
      <c r="F11" s="23" t="s">
        <v>2</v>
      </c>
      <c r="G11" s="89"/>
      <c r="H11" s="111">
        <f>O11</f>
        <v>0.9</v>
      </c>
      <c r="I11" s="105"/>
      <c r="J11" s="47"/>
      <c r="K11" s="109"/>
      <c r="L11" s="109"/>
      <c r="M11" s="109"/>
      <c r="N11" s="109"/>
      <c r="O11" s="127">
        <f>Notes!E114</f>
        <v>0.9</v>
      </c>
      <c r="P11" s="109"/>
      <c r="Q11" s="109"/>
      <c r="R11" s="109"/>
      <c r="S11" s="148"/>
      <c r="T11" s="109"/>
    </row>
    <row r="12" spans="1:22" ht="17" thickBot="1">
      <c r="A12" s="109"/>
      <c r="B12" s="110"/>
      <c r="C12" s="147" t="s">
        <v>135</v>
      </c>
      <c r="D12" s="107"/>
      <c r="E12" s="107"/>
      <c r="F12" s="23" t="s">
        <v>137</v>
      </c>
      <c r="H12" s="111">
        <f>Q12</f>
        <v>7500</v>
      </c>
      <c r="I12" s="105"/>
      <c r="J12" s="47"/>
      <c r="K12" s="109"/>
      <c r="L12" s="109"/>
      <c r="M12" s="109"/>
      <c r="N12" s="109"/>
      <c r="O12" s="140"/>
      <c r="P12" s="109"/>
      <c r="Q12" s="127">
        <f>Notes!E115</f>
        <v>7500</v>
      </c>
      <c r="R12" s="109"/>
      <c r="S12" s="148"/>
      <c r="T12" s="109"/>
    </row>
    <row r="13" spans="1:22" ht="17" thickBot="1">
      <c r="A13" s="109"/>
      <c r="B13" s="110"/>
      <c r="C13" s="136" t="s">
        <v>72</v>
      </c>
      <c r="D13" s="34"/>
      <c r="E13" s="34"/>
      <c r="F13" s="23" t="s">
        <v>2</v>
      </c>
      <c r="H13" s="108">
        <v>0.1</v>
      </c>
      <c r="I13" s="105"/>
      <c r="J13" s="47"/>
      <c r="K13" s="109"/>
      <c r="L13" s="109"/>
      <c r="M13" s="109"/>
      <c r="N13" s="109"/>
      <c r="O13" s="109"/>
      <c r="P13" s="109"/>
      <c r="Q13" s="109"/>
      <c r="R13" s="109"/>
      <c r="S13" s="148"/>
      <c r="T13" s="109"/>
    </row>
    <row r="14" spans="1:22" ht="17" thickBot="1">
      <c r="A14" s="109"/>
      <c r="B14" s="110"/>
      <c r="C14" s="136" t="s">
        <v>73</v>
      </c>
      <c r="D14" s="34"/>
      <c r="E14" s="34"/>
      <c r="F14" s="23" t="s">
        <v>2</v>
      </c>
      <c r="H14" s="108">
        <v>0.7</v>
      </c>
      <c r="I14" s="105"/>
      <c r="J14" s="47"/>
      <c r="K14" s="109"/>
      <c r="L14" s="109"/>
      <c r="M14" s="109"/>
      <c r="N14" s="109"/>
      <c r="O14" s="109"/>
      <c r="P14" s="109"/>
      <c r="Q14" s="109"/>
      <c r="R14" s="109"/>
      <c r="S14" s="148"/>
      <c r="T14" s="109"/>
    </row>
    <row r="15" spans="1:22" ht="17" thickBot="1">
      <c r="A15" s="109"/>
      <c r="B15" s="110"/>
      <c r="C15" s="105" t="s">
        <v>71</v>
      </c>
      <c r="D15" s="12"/>
      <c r="E15" s="12"/>
      <c r="F15" s="23" t="s">
        <v>2</v>
      </c>
      <c r="G15" s="11"/>
      <c r="H15" s="113">
        <v>0</v>
      </c>
      <c r="R15" s="109"/>
      <c r="S15" s="148"/>
      <c r="T15" s="109"/>
    </row>
    <row r="16" spans="1:22">
      <c r="B16" s="45"/>
      <c r="I16" s="105"/>
      <c r="J16" s="105"/>
      <c r="K16" s="109"/>
      <c r="L16" s="109"/>
      <c r="M16" s="53"/>
      <c r="N16" s="47"/>
      <c r="O16" s="53"/>
      <c r="P16" s="46"/>
      <c r="Q16" s="46"/>
      <c r="R16" s="46"/>
      <c r="S16" s="148"/>
    </row>
    <row r="17" spans="1:19">
      <c r="A17" s="109"/>
      <c r="B17" s="110"/>
      <c r="C17" s="34"/>
      <c r="F17" s="34"/>
      <c r="H17" s="11"/>
      <c r="I17" s="124"/>
      <c r="J17" s="124"/>
      <c r="K17" s="124"/>
      <c r="L17" s="124"/>
      <c r="M17" s="124"/>
      <c r="N17" s="123"/>
      <c r="R17" s="46"/>
      <c r="S17" s="54"/>
    </row>
    <row r="18" spans="1:19" ht="17" thickBot="1">
      <c r="A18" s="109"/>
      <c r="B18" s="110"/>
      <c r="C18" s="12" t="s">
        <v>42</v>
      </c>
      <c r="F18" s="12"/>
      <c r="H18" s="11"/>
      <c r="I18" s="11"/>
      <c r="J18" s="11"/>
      <c r="K18" s="11"/>
      <c r="L18" s="11"/>
      <c r="M18" s="11"/>
      <c r="N18" s="123"/>
      <c r="R18" s="47"/>
      <c r="S18" s="104"/>
    </row>
    <row r="19" spans="1:19" ht="17" thickBot="1">
      <c r="A19" s="109"/>
      <c r="B19" s="110"/>
      <c r="C19" s="126" t="s">
        <v>92</v>
      </c>
      <c r="D19" s="120"/>
      <c r="E19" s="120"/>
      <c r="F19" s="126" t="s">
        <v>20</v>
      </c>
      <c r="H19" s="122">
        <f>J19</f>
        <v>105435801.31208998</v>
      </c>
      <c r="I19" s="123"/>
      <c r="J19" s="127">
        <f>Notes!E29</f>
        <v>105435801.31208998</v>
      </c>
      <c r="K19" s="123"/>
      <c r="L19" s="123"/>
      <c r="R19" s="47"/>
      <c r="S19" s="104"/>
    </row>
    <row r="20" spans="1:19" ht="17" thickBot="1">
      <c r="A20" s="109"/>
      <c r="B20" s="110"/>
      <c r="C20" s="126" t="s">
        <v>93</v>
      </c>
      <c r="F20" s="128" t="s">
        <v>51</v>
      </c>
      <c r="H20" s="122">
        <f>J20</f>
        <v>105435.80131208997</v>
      </c>
      <c r="J20" s="127">
        <f>Notes!E33</f>
        <v>105435.80131208997</v>
      </c>
      <c r="K20" s="123"/>
      <c r="M20" s="123"/>
      <c r="N20" s="123"/>
      <c r="S20" s="131" t="s">
        <v>106</v>
      </c>
    </row>
    <row r="21" spans="1:19" ht="17" thickBot="1">
      <c r="A21" s="109"/>
      <c r="B21" s="110"/>
      <c r="C21" s="126" t="s">
        <v>94</v>
      </c>
      <c r="F21" s="128" t="s">
        <v>20</v>
      </c>
      <c r="H21" s="137">
        <f>O21</f>
        <v>0</v>
      </c>
      <c r="K21" s="123"/>
      <c r="M21" s="123"/>
      <c r="N21" s="123"/>
      <c r="O21" s="127">
        <v>0</v>
      </c>
      <c r="S21" s="131" t="s">
        <v>106</v>
      </c>
    </row>
    <row r="22" spans="1:19" ht="17" thickBot="1">
      <c r="A22" s="109"/>
      <c r="B22" s="110"/>
      <c r="C22" s="126" t="s">
        <v>94</v>
      </c>
      <c r="F22" s="121" t="s">
        <v>61</v>
      </c>
      <c r="H22" s="138">
        <f>O22</f>
        <v>0</v>
      </c>
      <c r="K22" s="123"/>
      <c r="M22" s="123"/>
      <c r="N22" s="115"/>
      <c r="O22" s="137">
        <v>0</v>
      </c>
      <c r="S22" s="131" t="s">
        <v>106</v>
      </c>
    </row>
    <row r="23" spans="1:19" ht="17" thickBot="1">
      <c r="A23" s="109"/>
      <c r="B23" s="110"/>
      <c r="C23" s="126" t="s">
        <v>94</v>
      </c>
      <c r="F23" s="121" t="s">
        <v>74</v>
      </c>
      <c r="H23" s="137">
        <f>Notes!E228</f>
        <v>0</v>
      </c>
      <c r="K23" s="124"/>
      <c r="M23" s="124"/>
      <c r="N23" s="115"/>
      <c r="O23" s="137">
        <f>Notes!E228</f>
        <v>0</v>
      </c>
      <c r="S23" s="131" t="s">
        <v>106</v>
      </c>
    </row>
    <row r="24" spans="1:19" ht="17" thickBot="1">
      <c r="A24" s="153"/>
      <c r="B24" s="154"/>
      <c r="C24" s="152" t="s">
        <v>140</v>
      </c>
      <c r="D24" s="153"/>
      <c r="E24" s="153"/>
      <c r="F24" s="152" t="s">
        <v>20</v>
      </c>
      <c r="G24" s="153"/>
      <c r="H24" s="155">
        <f>O24</f>
        <v>0</v>
      </c>
      <c r="I24" s="156"/>
      <c r="J24" s="156"/>
      <c r="K24" s="156"/>
      <c r="L24" s="156"/>
      <c r="N24" s="153"/>
      <c r="O24" s="155">
        <v>0</v>
      </c>
      <c r="P24" s="157"/>
      <c r="R24" s="153"/>
      <c r="S24" s="157" t="s">
        <v>155</v>
      </c>
    </row>
    <row r="25" spans="1:19" ht="17" thickBot="1">
      <c r="A25" s="153"/>
      <c r="B25" s="154"/>
      <c r="C25" s="152" t="s">
        <v>141</v>
      </c>
      <c r="D25" s="153"/>
      <c r="E25" s="153"/>
      <c r="F25" s="152" t="s">
        <v>20</v>
      </c>
      <c r="G25" s="153"/>
      <c r="H25" s="155">
        <f>O25</f>
        <v>0</v>
      </c>
      <c r="I25" s="156"/>
      <c r="J25" s="156"/>
      <c r="K25" s="156"/>
      <c r="L25" s="156"/>
      <c r="N25" s="153"/>
      <c r="O25" s="155">
        <f>0</f>
        <v>0</v>
      </c>
      <c r="P25" s="153"/>
      <c r="R25" s="153"/>
      <c r="S25" s="157" t="s">
        <v>155</v>
      </c>
    </row>
    <row r="26" spans="1:19" ht="17" thickBot="1">
      <c r="A26" s="109"/>
      <c r="B26" s="110"/>
      <c r="C26" s="152" t="s">
        <v>150</v>
      </c>
      <c r="F26" s="152" t="s">
        <v>20</v>
      </c>
      <c r="H26" s="127">
        <f>O26</f>
        <v>12768645.735707592</v>
      </c>
      <c r="I26" s="115"/>
      <c r="J26" s="115"/>
      <c r="K26" s="115"/>
      <c r="L26" s="115"/>
      <c r="M26" s="115"/>
      <c r="N26" s="115"/>
      <c r="O26" s="127">
        <f>Notes!E160</f>
        <v>12768645.735707592</v>
      </c>
      <c r="S26" s="131"/>
    </row>
    <row r="27" spans="1:19" ht="17" thickBot="1">
      <c r="A27" s="153"/>
      <c r="B27" s="154"/>
      <c r="C27" s="158" t="s">
        <v>143</v>
      </c>
      <c r="D27" s="153"/>
      <c r="E27" s="153"/>
      <c r="F27" s="152" t="s">
        <v>131</v>
      </c>
      <c r="G27" s="153"/>
      <c r="H27" s="155">
        <f>O27</f>
        <v>0</v>
      </c>
      <c r="I27" s="156"/>
      <c r="J27" s="156"/>
      <c r="K27" s="156"/>
      <c r="L27" s="156"/>
      <c r="N27" s="153"/>
      <c r="O27" s="155">
        <v>0</v>
      </c>
      <c r="P27" s="153"/>
      <c r="R27" s="153"/>
      <c r="S27" s="148" t="s">
        <v>155</v>
      </c>
    </row>
    <row r="28" spans="1:19">
      <c r="S28" s="52"/>
    </row>
    <row r="29" spans="1:19">
      <c r="B29" s="45"/>
      <c r="S29" s="104"/>
    </row>
    <row r="30" spans="1:19" ht="17" thickBot="1">
      <c r="A30" s="109"/>
      <c r="B30" s="110"/>
      <c r="C30" s="34" t="s">
        <v>5</v>
      </c>
      <c r="F30" s="34"/>
      <c r="H30" s="10"/>
      <c r="I30" s="11"/>
      <c r="J30" s="11"/>
      <c r="K30" s="11"/>
      <c r="L30" s="11"/>
      <c r="M30" s="11"/>
      <c r="N30" s="11"/>
      <c r="O30" s="46"/>
      <c r="P30" s="46"/>
      <c r="Q30" s="46"/>
      <c r="R30" s="46"/>
      <c r="S30" s="148"/>
    </row>
    <row r="31" spans="1:19" ht="17" thickBot="1">
      <c r="A31" s="109"/>
      <c r="B31" s="110"/>
      <c r="C31" s="125" t="s">
        <v>3</v>
      </c>
      <c r="F31" s="121" t="s">
        <v>1</v>
      </c>
      <c r="H31" s="122">
        <f>J31</f>
        <v>30</v>
      </c>
      <c r="I31" s="123"/>
      <c r="J31" s="127">
        <f>Notes!E25</f>
        <v>30</v>
      </c>
      <c r="K31" s="123"/>
      <c r="L31" s="123"/>
      <c r="M31" s="123"/>
      <c r="N31" s="124"/>
      <c r="P31" s="46"/>
      <c r="Q31" s="46"/>
      <c r="R31" s="46"/>
      <c r="S31" s="148"/>
    </row>
    <row r="32" spans="1:19" ht="17" thickBot="1">
      <c r="A32" s="109"/>
      <c r="B32" s="110"/>
      <c r="C32" s="107" t="s">
        <v>91</v>
      </c>
      <c r="F32" s="121" t="s">
        <v>1</v>
      </c>
      <c r="H32" s="122">
        <f t="shared" ref="H32" si="0">O32</f>
        <v>3</v>
      </c>
      <c r="I32" s="124"/>
      <c r="J32" s="124"/>
      <c r="K32" s="124"/>
      <c r="L32" s="124"/>
      <c r="M32" s="124"/>
      <c r="N32" s="124"/>
      <c r="O32" s="127">
        <f>Notes!E122</f>
        <v>3</v>
      </c>
      <c r="P32" s="46"/>
      <c r="Q32" s="46"/>
      <c r="R32" s="46"/>
      <c r="S32" s="148"/>
    </row>
    <row r="33" spans="1:19" ht="17" thickBot="1">
      <c r="A33" s="109"/>
      <c r="B33" s="110"/>
      <c r="C33" s="120" t="s">
        <v>90</v>
      </c>
      <c r="F33" s="121" t="s">
        <v>81</v>
      </c>
      <c r="H33" s="132">
        <f>O33</f>
        <v>3.235581614498978E-2</v>
      </c>
      <c r="I33" s="124"/>
      <c r="J33" s="124"/>
      <c r="K33" s="124"/>
      <c r="L33" s="124"/>
      <c r="M33" s="124"/>
      <c r="N33" s="11"/>
      <c r="O33" s="127">
        <f>Notes!E165</f>
        <v>3.235581614498978E-2</v>
      </c>
      <c r="P33" s="46"/>
      <c r="Q33" s="46"/>
      <c r="R33" s="46"/>
      <c r="S33" s="131" t="s">
        <v>106</v>
      </c>
    </row>
    <row r="34" spans="1:19" ht="17" thickBot="1">
      <c r="A34" s="109"/>
      <c r="B34" s="110"/>
      <c r="C34" s="99" t="s">
        <v>21</v>
      </c>
      <c r="F34" s="12"/>
      <c r="H34" s="51">
        <v>0</v>
      </c>
      <c r="S34" s="104"/>
    </row>
    <row r="35" spans="1:19" ht="17" thickBot="1">
      <c r="A35" s="109"/>
      <c r="B35" s="110"/>
      <c r="C35" s="136" t="s">
        <v>85</v>
      </c>
      <c r="H35" s="113">
        <v>442800</v>
      </c>
      <c r="S35" s="148"/>
    </row>
    <row r="36" spans="1:19" ht="17" thickBot="1">
      <c r="A36" s="109"/>
      <c r="B36" s="110"/>
      <c r="C36" s="136" t="s">
        <v>86</v>
      </c>
      <c r="H36" s="113">
        <v>0</v>
      </c>
      <c r="S36" s="148"/>
    </row>
    <row r="37" spans="1:19" ht="17" thickBot="1">
      <c r="A37" s="109"/>
      <c r="B37" s="110"/>
      <c r="C37" s="136" t="s">
        <v>87</v>
      </c>
      <c r="H37" s="113">
        <v>2835000</v>
      </c>
      <c r="S37" s="148"/>
    </row>
    <row r="38" spans="1:19" ht="17" thickBot="1">
      <c r="A38" s="109"/>
      <c r="B38" s="110"/>
      <c r="C38" s="136" t="s">
        <v>88</v>
      </c>
      <c r="H38" s="113">
        <v>534600</v>
      </c>
      <c r="S38" s="148"/>
    </row>
    <row r="39" spans="1:19" ht="17" thickBot="1">
      <c r="A39" s="109"/>
      <c r="B39" s="110"/>
      <c r="C39" s="136" t="s">
        <v>89</v>
      </c>
      <c r="H39" s="113">
        <v>354600</v>
      </c>
      <c r="S39" s="148"/>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21"/>
  <sheetViews>
    <sheetView topLeftCell="C1" workbookViewId="0">
      <selection activeCell="C23" sqref="C23"/>
    </sheetView>
  </sheetViews>
  <sheetFormatPr baseColWidth="10" defaultColWidth="33.1640625" defaultRowHeight="16"/>
  <cols>
    <col min="1" max="1" width="3.5" style="56" customWidth="1"/>
    <col min="2" max="2" width="6.5" style="56" customWidth="1"/>
    <col min="3" max="3" width="27.83203125" style="56" customWidth="1"/>
    <col min="4" max="4" width="16.1640625" style="56" customWidth="1"/>
    <col min="5" max="5" width="10.1640625" style="56" customWidth="1"/>
    <col min="6" max="7" width="13.1640625" style="56" customWidth="1"/>
    <col min="8" max="8" width="12.5" style="60" customWidth="1"/>
    <col min="9" max="9" width="31.5" style="60" customWidth="1"/>
    <col min="10" max="10" width="98.5" style="56" customWidth="1"/>
    <col min="11" max="16384" width="33.1640625" style="56"/>
  </cols>
  <sheetData>
    <row r="1" spans="2:10" ht="17" thickBot="1"/>
    <row r="2" spans="2:10">
      <c r="B2" s="57"/>
      <c r="C2" s="58"/>
      <c r="D2" s="58"/>
      <c r="E2" s="58"/>
      <c r="F2" s="58"/>
      <c r="G2" s="58"/>
      <c r="H2" s="61"/>
      <c r="I2" s="61"/>
      <c r="J2" s="58"/>
    </row>
    <row r="3" spans="2:10">
      <c r="B3" s="59"/>
      <c r="C3" s="13" t="s">
        <v>15</v>
      </c>
      <c r="D3" s="13"/>
      <c r="E3" s="13"/>
      <c r="F3" s="13"/>
      <c r="G3" s="13"/>
      <c r="H3" s="18"/>
      <c r="I3" s="18"/>
      <c r="J3" s="55"/>
    </row>
    <row r="4" spans="2:10">
      <c r="B4" s="59"/>
      <c r="C4" s="55"/>
      <c r="D4" s="55"/>
      <c r="E4" s="55"/>
      <c r="F4" s="55"/>
      <c r="G4" s="55"/>
      <c r="H4" s="62"/>
      <c r="I4" s="62"/>
      <c r="J4" s="55"/>
    </row>
    <row r="5" spans="2:10">
      <c r="B5" s="63"/>
      <c r="C5" s="15" t="s">
        <v>16</v>
      </c>
      <c r="D5" s="15" t="s">
        <v>0</v>
      </c>
      <c r="E5" s="15" t="s">
        <v>12</v>
      </c>
      <c r="F5" s="15" t="s">
        <v>17</v>
      </c>
      <c r="G5" s="15" t="s">
        <v>46</v>
      </c>
      <c r="H5" s="19" t="s">
        <v>18</v>
      </c>
      <c r="I5" s="19" t="s">
        <v>47</v>
      </c>
      <c r="J5" s="15" t="s">
        <v>9</v>
      </c>
    </row>
    <row r="6" spans="2:10">
      <c r="B6" s="59"/>
      <c r="C6" s="13"/>
      <c r="D6" s="13"/>
      <c r="E6" s="13"/>
      <c r="F6" s="13"/>
      <c r="G6" s="13"/>
      <c r="H6" s="18"/>
      <c r="I6" s="18"/>
      <c r="J6" s="13"/>
    </row>
    <row r="7" spans="2:10">
      <c r="B7" s="59"/>
      <c r="C7" s="129" t="s">
        <v>65</v>
      </c>
      <c r="D7" s="114" t="s">
        <v>100</v>
      </c>
      <c r="E7" s="114" t="s">
        <v>60</v>
      </c>
      <c r="F7" s="55">
        <v>2015</v>
      </c>
      <c r="G7" s="55">
        <v>2015</v>
      </c>
      <c r="H7" s="98">
        <v>42328</v>
      </c>
      <c r="I7" s="96" t="s">
        <v>121</v>
      </c>
      <c r="J7" s="180" t="s">
        <v>166</v>
      </c>
    </row>
    <row r="8" spans="2:10">
      <c r="B8" s="59"/>
      <c r="C8" s="109" t="s">
        <v>64</v>
      </c>
      <c r="D8" s="55"/>
      <c r="E8" s="55"/>
      <c r="F8" s="55"/>
      <c r="G8" s="55"/>
      <c r="H8" s="55"/>
      <c r="I8" s="55"/>
      <c r="J8" s="55"/>
    </row>
    <row r="9" spans="2:10">
      <c r="B9" s="59"/>
      <c r="C9" s="129"/>
      <c r="D9" s="103"/>
      <c r="E9" s="103"/>
      <c r="F9" s="55"/>
      <c r="G9" s="55"/>
      <c r="H9" s="98"/>
      <c r="I9" s="55"/>
    </row>
    <row r="10" spans="2:10">
      <c r="B10" s="59"/>
      <c r="C10" s="130"/>
      <c r="D10" s="55"/>
      <c r="E10" s="55"/>
      <c r="F10" s="55"/>
      <c r="G10" s="55"/>
      <c r="H10" s="55"/>
      <c r="I10" s="55"/>
      <c r="J10" s="55"/>
    </row>
    <row r="11" spans="2:10">
      <c r="B11" s="59"/>
      <c r="C11" s="109" t="s">
        <v>129</v>
      </c>
      <c r="D11" s="140" t="s">
        <v>127</v>
      </c>
      <c r="E11" s="103"/>
      <c r="F11" s="55">
        <v>2015</v>
      </c>
      <c r="G11" s="55">
        <v>2015</v>
      </c>
      <c r="H11" s="98">
        <v>42328</v>
      </c>
      <c r="I11" s="114" t="s">
        <v>130</v>
      </c>
      <c r="J11" s="95" t="s">
        <v>134</v>
      </c>
    </row>
    <row r="12" spans="2:10">
      <c r="B12" s="59"/>
      <c r="E12" s="103"/>
      <c r="F12" s="55"/>
      <c r="G12" s="55"/>
      <c r="H12" s="98"/>
      <c r="I12" s="114"/>
      <c r="J12" s="95"/>
    </row>
    <row r="13" spans="2:10">
      <c r="B13" s="59"/>
      <c r="C13" s="129" t="s">
        <v>98</v>
      </c>
      <c r="D13" s="109" t="s">
        <v>103</v>
      </c>
      <c r="E13" s="114" t="s">
        <v>60</v>
      </c>
      <c r="F13" s="55">
        <v>2015</v>
      </c>
      <c r="G13" s="55">
        <v>2010</v>
      </c>
      <c r="H13" s="98">
        <v>42328</v>
      </c>
      <c r="I13" s="114" t="s">
        <v>139</v>
      </c>
      <c r="J13" s="55" t="s">
        <v>104</v>
      </c>
    </row>
    <row r="14" spans="2:10">
      <c r="B14" s="59"/>
      <c r="C14" s="109" t="s">
        <v>99</v>
      </c>
    </row>
    <row r="15" spans="2:10">
      <c r="B15" s="59"/>
      <c r="C15" s="129" t="s">
        <v>112</v>
      </c>
    </row>
    <row r="16" spans="2:10">
      <c r="B16" s="59"/>
    </row>
    <row r="17" spans="2:10">
      <c r="B17" s="59"/>
      <c r="C17" s="109" t="s">
        <v>24</v>
      </c>
      <c r="D17" s="71" t="s">
        <v>171</v>
      </c>
      <c r="E17" s="55"/>
      <c r="F17" s="55">
        <v>2017</v>
      </c>
      <c r="G17" s="55">
        <v>2017</v>
      </c>
      <c r="H17" s="184">
        <v>43252</v>
      </c>
      <c r="I17" s="55"/>
      <c r="J17" s="55" t="s">
        <v>166</v>
      </c>
    </row>
    <row r="18" spans="2:10">
      <c r="B18" s="59"/>
      <c r="C18" s="129" t="s">
        <v>96</v>
      </c>
      <c r="D18" s="55"/>
      <c r="E18" s="55"/>
      <c r="F18" s="55"/>
      <c r="G18" s="55"/>
      <c r="H18" s="55"/>
      <c r="I18" s="96"/>
      <c r="J18" s="55"/>
    </row>
    <row r="19" spans="2:10">
      <c r="B19" s="59"/>
      <c r="C19" s="130" t="s">
        <v>68</v>
      </c>
      <c r="D19" s="55"/>
      <c r="E19" s="55"/>
      <c r="F19" s="55"/>
      <c r="G19" s="55"/>
      <c r="H19" s="55"/>
      <c r="I19" s="55"/>
      <c r="J19" s="55"/>
    </row>
    <row r="20" spans="2:10">
      <c r="C20" s="183" t="s">
        <v>97</v>
      </c>
    </row>
    <row r="21" spans="2:10">
      <c r="C21" s="186" t="s">
        <v>159</v>
      </c>
    </row>
  </sheetData>
  <phoneticPr fontId="34" type="noConversion"/>
  <hyperlinks>
    <hyperlink ref="J7" r:id="rId1" xr:uid="{C361B6F5-BC57-EA48-85E6-66BCFA6A7EC2}"/>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Q263"/>
  <sheetViews>
    <sheetView tabSelected="1" workbookViewId="0">
      <selection activeCell="E42" sqref="E42"/>
    </sheetView>
  </sheetViews>
  <sheetFormatPr baseColWidth="10" defaultColWidth="10.6640625" defaultRowHeight="16"/>
  <cols>
    <col min="1" max="2" width="3.5" style="64" customWidth="1"/>
    <col min="3" max="3" width="9.5" style="64" customWidth="1"/>
    <col min="4" max="4" width="4" style="64" customWidth="1"/>
    <col min="5" max="5" width="13.1640625" style="64" customWidth="1"/>
    <col min="6" max="6" width="10.1640625" style="64" customWidth="1"/>
    <col min="7" max="13" width="10.6640625" style="64"/>
    <col min="14" max="14" width="15.6640625" style="64" customWidth="1"/>
    <col min="15" max="15" width="10.6640625" style="64"/>
    <col min="16" max="16" width="54.6640625" style="64" customWidth="1"/>
    <col min="17" max="16384" width="10.6640625" style="64"/>
  </cols>
  <sheetData>
    <row r="1" spans="1:15" ht="17" thickBot="1"/>
    <row r="2" spans="1:15">
      <c r="B2" s="65"/>
      <c r="C2" s="66"/>
      <c r="D2" s="66"/>
      <c r="E2" s="66"/>
      <c r="F2" s="66"/>
      <c r="G2" s="66"/>
      <c r="H2" s="66"/>
      <c r="I2" s="66"/>
      <c r="J2" s="66"/>
      <c r="K2" s="66"/>
      <c r="L2" s="66"/>
      <c r="M2" s="66"/>
      <c r="N2" s="67"/>
    </row>
    <row r="3" spans="1:15">
      <c r="A3" s="68"/>
      <c r="B3" s="93"/>
      <c r="C3" s="72" t="s">
        <v>0</v>
      </c>
      <c r="D3" s="72" t="s">
        <v>62</v>
      </c>
      <c r="E3" s="72" t="s">
        <v>25</v>
      </c>
      <c r="F3" s="72"/>
      <c r="G3" s="72"/>
      <c r="H3" s="69"/>
      <c r="I3" s="69"/>
      <c r="J3" s="69"/>
      <c r="K3" s="69"/>
      <c r="L3" s="69"/>
      <c r="M3" s="69"/>
      <c r="N3" s="94"/>
    </row>
    <row r="4" spans="1:15">
      <c r="B4" s="70"/>
      <c r="C4" s="71"/>
      <c r="D4" s="71"/>
      <c r="E4" s="71"/>
      <c r="F4" s="71"/>
      <c r="G4" s="71"/>
      <c r="H4" s="71"/>
      <c r="I4" s="71"/>
      <c r="J4" s="71"/>
      <c r="K4" s="71"/>
      <c r="L4" s="71"/>
      <c r="M4" s="71"/>
      <c r="N4" s="71"/>
      <c r="O4" s="71"/>
    </row>
    <row r="5" spans="1:15">
      <c r="B5" s="70"/>
      <c r="D5" s="71"/>
      <c r="E5" s="71"/>
      <c r="F5" s="71"/>
      <c r="G5" s="71"/>
      <c r="H5" s="71"/>
      <c r="I5" s="71"/>
      <c r="J5" s="71"/>
      <c r="K5" s="71"/>
      <c r="L5" s="71"/>
      <c r="M5" s="71"/>
      <c r="N5" s="71"/>
      <c r="O5" s="71"/>
    </row>
    <row r="6" spans="1:15">
      <c r="B6" s="70"/>
      <c r="D6" s="71"/>
      <c r="G6" s="71"/>
      <c r="H6" s="71"/>
      <c r="I6" s="71"/>
      <c r="J6" s="71"/>
      <c r="K6" s="71"/>
      <c r="L6" s="71"/>
      <c r="M6" s="71"/>
      <c r="N6" s="71"/>
      <c r="O6" s="71"/>
    </row>
    <row r="7" spans="1:15">
      <c r="B7" s="70"/>
      <c r="D7" s="71"/>
      <c r="E7" s="71"/>
      <c r="F7" s="71"/>
      <c r="G7" s="71"/>
      <c r="H7" s="71"/>
      <c r="I7" s="71"/>
      <c r="J7" s="71"/>
      <c r="K7" s="71"/>
      <c r="L7" s="71"/>
      <c r="M7" s="71"/>
      <c r="N7" s="71"/>
      <c r="O7" s="71"/>
    </row>
    <row r="8" spans="1:15">
      <c r="B8" s="70"/>
      <c r="D8" s="71"/>
      <c r="E8" s="71"/>
      <c r="F8" s="71"/>
      <c r="G8" s="71"/>
      <c r="H8" s="71"/>
      <c r="I8" s="71"/>
      <c r="J8" s="71"/>
      <c r="K8" s="71"/>
      <c r="L8" s="71"/>
      <c r="M8" s="71"/>
      <c r="N8" s="71"/>
      <c r="O8" s="71"/>
    </row>
    <row r="9" spans="1:15">
      <c r="B9" s="70"/>
      <c r="C9" s="71"/>
      <c r="D9" s="71"/>
      <c r="E9" s="71"/>
      <c r="F9" s="71"/>
      <c r="G9" s="71"/>
      <c r="H9" s="71"/>
      <c r="I9" s="71"/>
      <c r="J9" s="71"/>
      <c r="K9" s="71"/>
      <c r="L9" s="71"/>
      <c r="M9" s="71"/>
      <c r="N9" s="71"/>
      <c r="O9" s="71"/>
    </row>
    <row r="10" spans="1:15">
      <c r="B10" s="70"/>
      <c r="C10" s="71"/>
      <c r="D10" s="71"/>
      <c r="E10" s="71"/>
      <c r="F10" s="71"/>
      <c r="G10" s="71"/>
      <c r="H10" s="71"/>
      <c r="I10" s="71"/>
      <c r="J10" s="71"/>
      <c r="K10" s="71"/>
      <c r="L10" s="71"/>
      <c r="M10" s="71"/>
      <c r="N10" s="71"/>
      <c r="O10" s="71"/>
    </row>
    <row r="11" spans="1:15">
      <c r="B11" s="70"/>
      <c r="C11" s="71"/>
      <c r="D11" s="71"/>
      <c r="E11" s="71"/>
      <c r="F11" s="71"/>
      <c r="G11" s="71"/>
      <c r="H11" s="71"/>
      <c r="I11" s="71"/>
      <c r="J11" s="71"/>
      <c r="K11" s="71"/>
      <c r="L11" s="71"/>
      <c r="M11" s="71"/>
      <c r="N11" s="71"/>
      <c r="O11" s="71"/>
    </row>
    <row r="12" spans="1:15">
      <c r="B12" s="70"/>
      <c r="C12" s="71"/>
      <c r="D12" s="71"/>
      <c r="E12" s="71"/>
      <c r="F12" s="71"/>
      <c r="G12" s="71"/>
      <c r="H12" s="71"/>
      <c r="I12" s="71"/>
      <c r="J12" s="71"/>
      <c r="K12" s="71"/>
      <c r="L12" s="71"/>
      <c r="M12" s="71"/>
      <c r="N12" s="71"/>
      <c r="O12" s="71"/>
    </row>
    <row r="13" spans="1:15">
      <c r="B13" s="70"/>
      <c r="C13" s="71"/>
      <c r="D13" s="71"/>
      <c r="E13" s="71"/>
      <c r="F13" s="71"/>
      <c r="G13" s="71"/>
      <c r="H13" s="71"/>
      <c r="I13" s="71"/>
      <c r="J13" s="71"/>
      <c r="K13" s="71"/>
      <c r="L13" s="71"/>
      <c r="M13" s="71"/>
      <c r="N13" s="71"/>
      <c r="O13" s="71"/>
    </row>
    <row r="14" spans="1:15">
      <c r="B14" s="70"/>
      <c r="C14" s="71"/>
      <c r="D14" s="71"/>
      <c r="E14" s="71"/>
      <c r="F14" s="71"/>
      <c r="G14" s="71"/>
      <c r="H14" s="71"/>
      <c r="I14" s="71"/>
      <c r="J14" s="71"/>
      <c r="K14" s="71"/>
      <c r="L14" s="71"/>
      <c r="M14" s="71"/>
      <c r="N14" s="71"/>
      <c r="O14" s="71"/>
    </row>
    <row r="15" spans="1:15">
      <c r="B15" s="70"/>
      <c r="C15" s="71"/>
      <c r="D15" s="71"/>
      <c r="E15" s="71"/>
      <c r="F15" s="71"/>
      <c r="G15" s="71"/>
      <c r="H15" s="71"/>
      <c r="I15" s="71"/>
      <c r="J15" s="71"/>
      <c r="K15" s="71"/>
      <c r="L15" s="71"/>
      <c r="M15" s="71"/>
      <c r="N15" s="71"/>
      <c r="O15" s="71"/>
    </row>
    <row r="16" spans="1:15">
      <c r="B16" s="70"/>
      <c r="C16" s="71"/>
      <c r="D16" s="71"/>
      <c r="E16" s="71"/>
      <c r="F16" s="71"/>
      <c r="G16" s="71"/>
      <c r="H16" s="71"/>
      <c r="I16" s="71"/>
      <c r="J16" s="71"/>
      <c r="K16" s="71"/>
      <c r="L16" s="71"/>
      <c r="M16" s="71"/>
      <c r="N16" s="71"/>
      <c r="O16" s="71"/>
    </row>
    <row r="17" spans="2:15">
      <c r="B17" s="70"/>
      <c r="C17" s="71" t="s">
        <v>171</v>
      </c>
      <c r="D17" s="71"/>
      <c r="I17" s="71"/>
      <c r="J17" s="71"/>
      <c r="K17" s="71"/>
      <c r="L17" s="71"/>
      <c r="M17" s="71"/>
      <c r="N17" s="71"/>
      <c r="O17" s="71"/>
    </row>
    <row r="18" spans="2:15">
      <c r="B18" s="70"/>
      <c r="C18" s="71"/>
      <c r="D18" s="71"/>
      <c r="I18" s="71"/>
      <c r="J18" s="71"/>
      <c r="K18" s="71"/>
      <c r="L18" s="71"/>
      <c r="M18" s="71"/>
      <c r="N18" s="71"/>
      <c r="O18" s="71"/>
    </row>
    <row r="19" spans="2:15">
      <c r="B19" s="70"/>
      <c r="C19" s="71"/>
      <c r="D19" s="71"/>
      <c r="E19" s="71"/>
      <c r="F19" s="71"/>
      <c r="G19" s="71"/>
      <c r="H19" s="71"/>
      <c r="I19" s="71"/>
      <c r="J19" s="71"/>
      <c r="K19" s="71"/>
      <c r="L19" s="71"/>
      <c r="M19" s="71"/>
      <c r="N19" s="71"/>
      <c r="O19" s="71"/>
    </row>
    <row r="20" spans="2:15">
      <c r="B20" s="70"/>
      <c r="C20" s="71"/>
      <c r="E20" s="71">
        <v>1</v>
      </c>
      <c r="F20" s="71"/>
      <c r="G20" s="71" t="s">
        <v>172</v>
      </c>
      <c r="H20" s="71"/>
      <c r="I20" s="71"/>
      <c r="J20" s="71"/>
      <c r="K20" s="71"/>
      <c r="L20" s="71"/>
      <c r="M20" s="71"/>
      <c r="N20" s="71"/>
      <c r="O20" s="71"/>
    </row>
    <row r="21" spans="2:15">
      <c r="B21" s="70"/>
      <c r="E21" s="71">
        <v>0</v>
      </c>
      <c r="G21" s="64" t="s">
        <v>64</v>
      </c>
      <c r="H21" s="71"/>
      <c r="I21" s="71"/>
      <c r="J21" s="71"/>
      <c r="K21" s="71"/>
      <c r="L21" s="71"/>
      <c r="M21" s="71"/>
      <c r="N21" s="71"/>
      <c r="O21" s="71"/>
    </row>
    <row r="22" spans="2:15">
      <c r="B22" s="70"/>
      <c r="C22" s="71"/>
      <c r="D22" s="71"/>
      <c r="E22" s="179" t="s">
        <v>162</v>
      </c>
      <c r="F22" s="71"/>
      <c r="G22" s="71"/>
      <c r="H22" s="71"/>
      <c r="I22" s="71"/>
      <c r="J22" s="71"/>
      <c r="K22" s="71"/>
      <c r="L22" s="71"/>
      <c r="M22" s="71"/>
      <c r="N22" s="71"/>
      <c r="O22" s="71"/>
    </row>
    <row r="23" spans="2:15">
      <c r="B23" s="70"/>
      <c r="C23" s="71"/>
      <c r="D23" s="71"/>
      <c r="E23" s="71">
        <v>0.77</v>
      </c>
      <c r="F23" s="71"/>
      <c r="G23" s="71" t="s">
        <v>97</v>
      </c>
      <c r="H23" s="71"/>
      <c r="I23" s="71"/>
      <c r="J23" s="71"/>
      <c r="K23" s="71"/>
      <c r="L23" s="71"/>
      <c r="M23" s="71"/>
      <c r="N23" s="71"/>
      <c r="O23" s="71"/>
    </row>
    <row r="24" spans="2:15">
      <c r="B24" s="70"/>
      <c r="C24" s="71"/>
      <c r="D24" s="71"/>
      <c r="F24" s="71"/>
      <c r="G24" s="71"/>
      <c r="H24" s="97"/>
      <c r="I24" s="71"/>
      <c r="J24" s="71"/>
      <c r="K24" s="71"/>
      <c r="L24" s="71"/>
      <c r="M24" s="71"/>
      <c r="N24" s="71"/>
      <c r="O24" s="71"/>
    </row>
    <row r="25" spans="2:15">
      <c r="B25" s="70"/>
      <c r="C25" s="71"/>
      <c r="D25" s="71"/>
      <c r="E25" s="64">
        <v>30</v>
      </c>
      <c r="G25" s="161" t="s">
        <v>169</v>
      </c>
      <c r="H25" s="161"/>
      <c r="I25" s="161"/>
      <c r="J25" s="71"/>
      <c r="K25" s="71"/>
      <c r="L25" s="71"/>
      <c r="M25" s="71"/>
      <c r="N25" s="71"/>
      <c r="O25" s="71"/>
    </row>
    <row r="26" spans="2:15">
      <c r="B26" s="70"/>
      <c r="C26" s="71"/>
      <c r="D26" s="71"/>
      <c r="E26" s="71"/>
      <c r="F26" s="71"/>
      <c r="G26" s="161"/>
      <c r="H26" s="161"/>
      <c r="I26" s="161"/>
      <c r="J26" s="71"/>
      <c r="K26" s="71"/>
      <c r="L26" s="71"/>
      <c r="M26" s="71"/>
      <c r="N26" s="71"/>
      <c r="O26" s="71"/>
    </row>
    <row r="27" spans="2:15">
      <c r="B27" s="70"/>
      <c r="C27" s="71"/>
      <c r="E27" s="64">
        <v>550</v>
      </c>
      <c r="F27" s="64" t="s">
        <v>167</v>
      </c>
      <c r="K27" s="71"/>
      <c r="L27" s="71"/>
      <c r="M27" s="71"/>
      <c r="N27" s="71"/>
      <c r="O27" s="71"/>
    </row>
    <row r="28" spans="2:15">
      <c r="B28" s="70"/>
      <c r="C28" s="71"/>
      <c r="E28" s="64">
        <f>E27*E41*1000</f>
        <v>123750000</v>
      </c>
      <c r="F28" s="64" t="s">
        <v>163</v>
      </c>
      <c r="G28" s="64" t="s">
        <v>96</v>
      </c>
      <c r="K28" s="71"/>
      <c r="L28" s="71"/>
      <c r="M28" s="71"/>
      <c r="N28" s="71"/>
      <c r="O28" s="71"/>
    </row>
    <row r="29" spans="2:15">
      <c r="B29" s="70"/>
      <c r="C29" s="71"/>
      <c r="E29" s="64">
        <f>E28/M98</f>
        <v>105435801.31208998</v>
      </c>
      <c r="F29" s="64" t="s">
        <v>164</v>
      </c>
      <c r="G29" s="64" t="s">
        <v>96</v>
      </c>
      <c r="K29" s="71"/>
      <c r="L29" s="71"/>
      <c r="M29" s="71"/>
      <c r="N29" s="71"/>
      <c r="O29" s="71"/>
    </row>
    <row r="30" spans="2:15">
      <c r="B30" s="70"/>
      <c r="C30" s="71"/>
      <c r="K30" s="71"/>
      <c r="L30" s="71"/>
      <c r="M30" s="71"/>
      <c r="N30" s="71"/>
      <c r="O30" s="71"/>
    </row>
    <row r="31" spans="2:15">
      <c r="B31" s="70"/>
      <c r="C31" s="71"/>
      <c r="E31" s="64">
        <v>3</v>
      </c>
      <c r="F31" s="64" t="s">
        <v>76</v>
      </c>
      <c r="G31" s="64" t="s">
        <v>168</v>
      </c>
      <c r="K31" s="71"/>
      <c r="L31" s="71"/>
      <c r="M31" s="71"/>
      <c r="N31" s="71"/>
      <c r="O31" s="71"/>
    </row>
    <row r="32" spans="2:15">
      <c r="B32" s="70"/>
      <c r="E32" s="64">
        <f>E29*E31/100</f>
        <v>3163074.0393626993</v>
      </c>
      <c r="F32" s="64" t="s">
        <v>20</v>
      </c>
      <c r="G32" s="64" t="s">
        <v>168</v>
      </c>
      <c r="K32" s="71"/>
      <c r="L32" s="71"/>
      <c r="M32" s="71"/>
      <c r="N32" s="71"/>
      <c r="O32" s="71"/>
    </row>
    <row r="33" spans="2:15">
      <c r="B33" s="70"/>
      <c r="E33" s="64">
        <f>E32/E25</f>
        <v>105435.80131208997</v>
      </c>
      <c r="F33" s="64" t="s">
        <v>20</v>
      </c>
      <c r="G33" s="64" t="s">
        <v>175</v>
      </c>
      <c r="K33" s="71"/>
      <c r="L33" s="71"/>
      <c r="M33" s="71"/>
      <c r="N33" s="71"/>
      <c r="O33" s="71"/>
    </row>
    <row r="34" spans="2:15">
      <c r="B34" s="70"/>
      <c r="E34" s="182" t="s">
        <v>170</v>
      </c>
      <c r="K34" s="71"/>
      <c r="L34" s="71"/>
      <c r="M34" s="71"/>
      <c r="N34" s="71"/>
      <c r="O34" s="71"/>
    </row>
    <row r="35" spans="2:15">
      <c r="B35" s="70"/>
      <c r="C35" s="71"/>
      <c r="D35" s="71"/>
      <c r="E35" s="71"/>
      <c r="F35" s="71"/>
      <c r="G35" s="161"/>
      <c r="H35" s="161"/>
      <c r="I35" s="161"/>
      <c r="J35" s="71"/>
      <c r="K35" s="71"/>
      <c r="L35" s="71"/>
      <c r="M35" s="71"/>
      <c r="N35" s="71"/>
      <c r="O35" s="71"/>
    </row>
    <row r="36" spans="2:15">
      <c r="B36" s="70"/>
      <c r="C36" s="71"/>
      <c r="D36" s="71"/>
      <c r="E36" s="71"/>
      <c r="F36" s="71"/>
      <c r="G36" s="161"/>
      <c r="H36" s="161"/>
      <c r="I36" s="161"/>
      <c r="J36" s="71"/>
      <c r="K36" s="71"/>
      <c r="L36" s="71"/>
      <c r="M36" s="71"/>
      <c r="N36" s="71"/>
      <c r="O36" s="71"/>
    </row>
    <row r="37" spans="2:15">
      <c r="B37" s="70"/>
      <c r="C37" s="71"/>
      <c r="K37" s="71"/>
      <c r="L37" s="71"/>
      <c r="M37" s="71"/>
      <c r="N37" s="71"/>
      <c r="O37" s="71"/>
    </row>
    <row r="38" spans="2:15">
      <c r="B38" s="70"/>
      <c r="C38" s="71"/>
      <c r="K38" s="71"/>
      <c r="L38" s="71"/>
      <c r="M38" s="71"/>
      <c r="N38" s="71"/>
      <c r="O38" s="71"/>
    </row>
    <row r="39" spans="2:15">
      <c r="B39" s="70"/>
      <c r="C39" s="71"/>
      <c r="K39" s="71"/>
      <c r="L39" s="71"/>
      <c r="M39" s="71"/>
      <c r="N39" s="71"/>
      <c r="O39" s="71"/>
    </row>
    <row r="40" spans="2:15">
      <c r="B40" s="70"/>
      <c r="C40" s="71"/>
      <c r="K40" s="71"/>
      <c r="L40" s="71"/>
      <c r="M40" s="71"/>
      <c r="N40" s="71"/>
      <c r="O40" s="71"/>
    </row>
    <row r="41" spans="2:15">
      <c r="B41" s="70"/>
      <c r="C41" s="71"/>
      <c r="E41" s="64">
        <f>(150+300)/2</f>
        <v>225</v>
      </c>
      <c r="F41" s="64" t="s">
        <v>173</v>
      </c>
      <c r="K41" s="71"/>
      <c r="L41" s="71"/>
      <c r="M41" s="71"/>
      <c r="N41" s="71"/>
      <c r="O41" s="71"/>
    </row>
    <row r="42" spans="2:15">
      <c r="B42" s="70"/>
      <c r="C42" s="71"/>
      <c r="E42" s="71"/>
      <c r="F42" s="71"/>
      <c r="K42" s="71"/>
      <c r="L42" s="71"/>
      <c r="M42" s="71"/>
      <c r="N42" s="71"/>
      <c r="O42" s="71"/>
    </row>
    <row r="43" spans="2:15">
      <c r="B43" s="70"/>
      <c r="C43" s="71"/>
      <c r="K43" s="71"/>
      <c r="L43" s="71"/>
      <c r="M43" s="71"/>
      <c r="N43" s="71"/>
      <c r="O43" s="71"/>
    </row>
    <row r="44" spans="2:15">
      <c r="B44" s="70"/>
      <c r="C44" s="71"/>
      <c r="K44" s="71"/>
      <c r="L44" s="71"/>
      <c r="M44" s="71"/>
      <c r="N44" s="71"/>
      <c r="O44" s="71"/>
    </row>
    <row r="45" spans="2:15">
      <c r="B45" s="70"/>
      <c r="C45" s="71"/>
      <c r="J45"/>
      <c r="K45" s="71"/>
      <c r="L45" s="71"/>
      <c r="M45" s="71"/>
      <c r="N45" s="71"/>
      <c r="O45" s="71"/>
    </row>
    <row r="46" spans="2:15">
      <c r="B46" s="70"/>
      <c r="D46" s="71"/>
      <c r="K46" s="71"/>
      <c r="L46" s="71"/>
      <c r="M46" s="71"/>
      <c r="N46" s="71"/>
      <c r="O46" s="71"/>
    </row>
    <row r="47" spans="2:15">
      <c r="B47" s="70"/>
      <c r="C47" s="71"/>
      <c r="D47" s="71"/>
      <c r="K47" s="71"/>
      <c r="L47" s="71"/>
      <c r="M47" s="71"/>
      <c r="N47" s="71"/>
      <c r="O47" s="71"/>
    </row>
    <row r="48" spans="2:15">
      <c r="B48" s="70"/>
      <c r="C48" s="71"/>
      <c r="D48" s="71"/>
      <c r="K48" s="71"/>
      <c r="L48" s="71"/>
      <c r="M48" s="71"/>
      <c r="N48" s="71"/>
      <c r="O48" s="71"/>
    </row>
    <row r="49" spans="2:15">
      <c r="B49" s="70"/>
      <c r="C49" s="71"/>
      <c r="D49" s="71"/>
      <c r="K49" s="71"/>
      <c r="L49" s="71"/>
      <c r="M49" s="71"/>
      <c r="N49" s="71"/>
      <c r="O49" s="71"/>
    </row>
    <row r="50" spans="2:15">
      <c r="B50" s="70"/>
      <c r="C50" s="71"/>
      <c r="D50" s="71"/>
      <c r="K50" s="71"/>
      <c r="L50" s="71"/>
      <c r="M50" s="71"/>
      <c r="N50" s="71"/>
      <c r="O50" s="71"/>
    </row>
    <row r="51" spans="2:15">
      <c r="B51" s="70"/>
      <c r="C51" s="71"/>
      <c r="K51" s="71"/>
      <c r="L51" s="71"/>
      <c r="M51" s="71"/>
      <c r="N51" s="71"/>
      <c r="O51" s="71"/>
    </row>
    <row r="52" spans="2:15">
      <c r="B52" s="70"/>
      <c r="C52" s="71"/>
      <c r="K52" s="71"/>
      <c r="L52" s="71"/>
      <c r="M52" s="71"/>
      <c r="N52" s="71"/>
      <c r="O52" s="71"/>
    </row>
    <row r="53" spans="2:15">
      <c r="B53" s="70"/>
      <c r="C53" s="71"/>
      <c r="K53" s="71"/>
      <c r="L53" s="71"/>
      <c r="M53" s="71"/>
      <c r="N53" s="71"/>
      <c r="O53" s="71"/>
    </row>
    <row r="54" spans="2:15">
      <c r="B54" s="70"/>
      <c r="C54" s="71"/>
      <c r="K54" s="71"/>
      <c r="L54" s="71"/>
      <c r="M54" s="71"/>
      <c r="N54" s="71"/>
      <c r="O54" s="71"/>
    </row>
    <row r="55" spans="2:15">
      <c r="B55" s="70"/>
      <c r="C55" s="71"/>
      <c r="K55" s="71"/>
      <c r="L55" s="71"/>
      <c r="M55" s="71"/>
      <c r="N55" s="71"/>
      <c r="O55" s="71"/>
    </row>
    <row r="56" spans="2:15">
      <c r="B56" s="70"/>
      <c r="C56" s="71"/>
      <c r="K56" s="71"/>
      <c r="L56" s="71"/>
      <c r="M56" s="71"/>
      <c r="N56" s="71"/>
      <c r="O56" s="71"/>
    </row>
    <row r="57" spans="2:15">
      <c r="B57" s="70"/>
      <c r="C57" s="71"/>
      <c r="K57" s="71"/>
      <c r="L57" s="71"/>
      <c r="M57" s="71"/>
      <c r="N57" s="71"/>
      <c r="O57" s="71"/>
    </row>
    <row r="58" spans="2:15">
      <c r="B58" s="70"/>
      <c r="C58" s="71"/>
      <c r="K58" s="71"/>
      <c r="L58" s="71"/>
      <c r="M58" s="71"/>
      <c r="N58" s="71"/>
      <c r="O58" s="71"/>
    </row>
    <row r="59" spans="2:15">
      <c r="B59" s="70"/>
      <c r="C59" s="71"/>
      <c r="K59" s="71"/>
      <c r="L59" s="71"/>
      <c r="M59" s="71"/>
      <c r="N59" s="71"/>
      <c r="O59" s="71"/>
    </row>
    <row r="60" spans="2:15">
      <c r="B60" s="70"/>
      <c r="C60" s="71"/>
      <c r="K60" s="71"/>
      <c r="L60" s="71"/>
      <c r="M60" s="71"/>
      <c r="N60" s="71"/>
      <c r="O60" s="71"/>
    </row>
    <row r="61" spans="2:15">
      <c r="B61" s="70"/>
      <c r="C61" s="71"/>
      <c r="K61" s="71"/>
      <c r="L61" s="71"/>
      <c r="M61" s="71"/>
      <c r="N61" s="71"/>
      <c r="O61" s="71"/>
    </row>
    <row r="62" spans="2:15">
      <c r="B62" s="70"/>
      <c r="C62" s="71"/>
      <c r="K62" s="71"/>
      <c r="L62" s="71"/>
      <c r="M62" s="71"/>
      <c r="N62" s="71"/>
      <c r="O62" s="71"/>
    </row>
    <row r="63" spans="2:15">
      <c r="B63" s="70"/>
      <c r="N63" s="71"/>
      <c r="O63" s="71"/>
    </row>
    <row r="64" spans="2:15" ht="17">
      <c r="B64" s="70"/>
      <c r="C64" s="139" t="s">
        <v>127</v>
      </c>
      <c r="N64" s="71"/>
      <c r="O64" s="71"/>
    </row>
    <row r="65" spans="2:15">
      <c r="B65" s="70"/>
      <c r="N65" s="71"/>
      <c r="O65" s="71"/>
    </row>
    <row r="66" spans="2:15">
      <c r="B66" s="70"/>
      <c r="C66" s="64" t="s">
        <v>128</v>
      </c>
      <c r="N66" s="71"/>
      <c r="O66" s="71"/>
    </row>
    <row r="67" spans="2:15">
      <c r="B67" s="70"/>
      <c r="E67" s="64">
        <v>7500</v>
      </c>
      <c r="F67" s="64" t="s">
        <v>129</v>
      </c>
      <c r="N67" s="71"/>
      <c r="O67" s="71"/>
    </row>
    <row r="68" spans="2:15">
      <c r="B68" s="70"/>
      <c r="N68" s="71"/>
      <c r="O68" s="71"/>
    </row>
    <row r="69" spans="2:15">
      <c r="B69" s="70"/>
      <c r="N69" s="71"/>
      <c r="O69" s="71"/>
    </row>
    <row r="70" spans="2:15">
      <c r="B70" s="70"/>
      <c r="N70" s="71"/>
      <c r="O70" s="71"/>
    </row>
    <row r="71" spans="2:15">
      <c r="B71" s="70"/>
      <c r="N71" s="71"/>
      <c r="O71" s="71"/>
    </row>
    <row r="72" spans="2:15">
      <c r="B72" s="70"/>
      <c r="N72" s="71"/>
      <c r="O72" s="71"/>
    </row>
    <row r="73" spans="2:15">
      <c r="B73" s="70"/>
      <c r="N73" s="71"/>
      <c r="O73" s="71"/>
    </row>
    <row r="74" spans="2:15">
      <c r="B74" s="70"/>
      <c r="N74" s="71"/>
      <c r="O74" s="71"/>
    </row>
    <row r="75" spans="2:15">
      <c r="B75" s="70"/>
      <c r="N75" s="71"/>
      <c r="O75" s="71"/>
    </row>
    <row r="76" spans="2:15">
      <c r="B76" s="70"/>
      <c r="N76" s="71"/>
      <c r="O76" s="71"/>
    </row>
    <row r="77" spans="2:15">
      <c r="B77" s="70"/>
      <c r="N77" s="71"/>
      <c r="O77" s="71"/>
    </row>
    <row r="78" spans="2:15">
      <c r="B78" s="70"/>
      <c r="N78" s="71"/>
      <c r="O78" s="71"/>
    </row>
    <row r="79" spans="2:15">
      <c r="B79" s="70"/>
      <c r="N79" s="71"/>
      <c r="O79" s="71"/>
    </row>
    <row r="80" spans="2:15">
      <c r="B80" s="70"/>
      <c r="N80" s="71"/>
      <c r="O80" s="71"/>
    </row>
    <row r="81" spans="2:17">
      <c r="B81" s="70"/>
      <c r="N81" s="71"/>
      <c r="O81" s="71"/>
    </row>
    <row r="82" spans="2:17">
      <c r="B82" s="70"/>
      <c r="N82" s="71"/>
      <c r="O82" s="71"/>
    </row>
    <row r="83" spans="2:17">
      <c r="B83" s="70"/>
      <c r="N83" s="71"/>
      <c r="O83" s="71"/>
    </row>
    <row r="84" spans="2:17">
      <c r="B84" s="70"/>
      <c r="N84" s="71"/>
      <c r="O84" s="71"/>
    </row>
    <row r="85" spans="2:17">
      <c r="B85" s="70"/>
      <c r="N85" s="71"/>
      <c r="O85" s="71"/>
    </row>
    <row r="86" spans="2:17">
      <c r="B86" s="70"/>
      <c r="N86" s="71"/>
      <c r="O86" s="71"/>
    </row>
    <row r="87" spans="2:17">
      <c r="B87" s="70"/>
      <c r="N87" s="71"/>
      <c r="O87" s="71"/>
    </row>
    <row r="88" spans="2:17">
      <c r="B88" s="70"/>
      <c r="N88" s="71"/>
      <c r="O88" s="71"/>
    </row>
    <row r="89" spans="2:17">
      <c r="B89" s="70"/>
      <c r="N89" s="71"/>
      <c r="O89" s="71"/>
    </row>
    <row r="90" spans="2:17">
      <c r="B90" s="70"/>
      <c r="N90" s="71"/>
      <c r="O90" s="71"/>
    </row>
    <row r="91" spans="2:17">
      <c r="B91" s="70"/>
      <c r="N91" s="71"/>
      <c r="O91" s="71"/>
    </row>
    <row r="92" spans="2:17">
      <c r="B92" s="70"/>
      <c r="N92" s="71"/>
      <c r="O92" s="71"/>
    </row>
    <row r="93" spans="2:17">
      <c r="B93" s="70"/>
      <c r="N93" s="71"/>
      <c r="O93" s="71"/>
    </row>
    <row r="94" spans="2:17" ht="17" thickBot="1">
      <c r="B94" s="70"/>
      <c r="N94" s="71"/>
      <c r="O94" s="71"/>
    </row>
    <row r="95" spans="2:17">
      <c r="B95" s="70"/>
      <c r="C95" s="71"/>
      <c r="J95" s="162"/>
      <c r="K95" s="163"/>
      <c r="L95" s="163"/>
      <c r="M95" s="163"/>
      <c r="N95" s="163"/>
      <c r="O95" s="163"/>
      <c r="P95" s="163"/>
      <c r="Q95" s="164"/>
    </row>
    <row r="96" spans="2:17" ht="19">
      <c r="B96" s="70"/>
      <c r="C96" s="71"/>
      <c r="D96" s="71"/>
      <c r="J96" s="165"/>
      <c r="K96" s="166" t="s">
        <v>52</v>
      </c>
      <c r="L96" s="166" t="s">
        <v>8</v>
      </c>
      <c r="M96" s="166" t="s">
        <v>4</v>
      </c>
      <c r="N96" s="166" t="s">
        <v>7</v>
      </c>
      <c r="O96" s="166" t="s">
        <v>53</v>
      </c>
      <c r="P96" s="166" t="s">
        <v>0</v>
      </c>
      <c r="Q96" s="167"/>
    </row>
    <row r="97" spans="2:17" ht="20" thickBot="1">
      <c r="B97" s="70"/>
      <c r="C97" s="71"/>
      <c r="J97" s="168"/>
      <c r="K97" s="169"/>
      <c r="L97" s="169"/>
      <c r="M97" s="169"/>
      <c r="N97" s="169"/>
      <c r="O97" s="169"/>
      <c r="P97" s="169"/>
      <c r="Q97" s="170"/>
    </row>
    <row r="98" spans="2:17" ht="20" thickBot="1">
      <c r="B98" s="70"/>
      <c r="C98" s="64" t="s">
        <v>107</v>
      </c>
      <c r="E98" s="176">
        <f>M98</f>
        <v>1.1737</v>
      </c>
      <c r="F98" s="64" t="s">
        <v>69</v>
      </c>
      <c r="G98" s="64" t="s">
        <v>120</v>
      </c>
      <c r="J98" s="168"/>
      <c r="K98" s="148" t="s">
        <v>54</v>
      </c>
      <c r="L98" s="148" t="s">
        <v>55</v>
      </c>
      <c r="M98" s="171">
        <v>1.1737</v>
      </c>
      <c r="N98" s="148" t="s">
        <v>56</v>
      </c>
      <c r="O98" s="172" t="s">
        <v>165</v>
      </c>
      <c r="P98" s="181" t="s">
        <v>57</v>
      </c>
      <c r="Q98" s="170"/>
    </row>
    <row r="99" spans="2:17" ht="17" thickBot="1">
      <c r="B99" s="70"/>
      <c r="C99" s="64" t="s">
        <v>108</v>
      </c>
      <c r="J99" s="173"/>
      <c r="K99" s="174"/>
      <c r="L99" s="174"/>
      <c r="M99" s="174"/>
      <c r="N99" s="174"/>
      <c r="O99" s="174"/>
      <c r="P99" s="174"/>
      <c r="Q99" s="175"/>
    </row>
    <row r="100" spans="2:17">
      <c r="B100" s="70"/>
      <c r="C100" s="64" t="s">
        <v>109</v>
      </c>
      <c r="N100" s="71"/>
      <c r="O100" s="71"/>
    </row>
    <row r="101" spans="2:17">
      <c r="B101" s="70"/>
      <c r="C101" s="64" t="s">
        <v>110</v>
      </c>
      <c r="F101" s="134"/>
      <c r="N101" s="71"/>
      <c r="O101" s="71"/>
    </row>
    <row r="102" spans="2:17">
      <c r="B102" s="70"/>
      <c r="C102" s="64" t="s">
        <v>149</v>
      </c>
      <c r="N102" s="71"/>
      <c r="O102" s="71"/>
    </row>
    <row r="103" spans="2:17">
      <c r="B103" s="70"/>
      <c r="N103" s="71"/>
      <c r="O103" s="71"/>
    </row>
    <row r="104" spans="2:17">
      <c r="B104" s="70"/>
      <c r="N104" s="71"/>
      <c r="O104" s="71"/>
    </row>
    <row r="105" spans="2:17">
      <c r="B105" s="70"/>
      <c r="N105" s="71"/>
      <c r="O105" s="71"/>
    </row>
    <row r="106" spans="2:17">
      <c r="B106" s="70"/>
      <c r="N106" s="71"/>
      <c r="O106" s="71"/>
    </row>
    <row r="107" spans="2:17">
      <c r="B107" s="70"/>
      <c r="N107" s="71"/>
      <c r="O107" s="71"/>
    </row>
    <row r="108" spans="2:17">
      <c r="B108" s="70"/>
      <c r="C108" s="71"/>
      <c r="N108" s="71"/>
      <c r="O108" s="71"/>
    </row>
    <row r="109" spans="2:17">
      <c r="B109" s="70"/>
      <c r="C109" s="71"/>
      <c r="N109" s="71"/>
      <c r="O109" s="71"/>
    </row>
    <row r="110" spans="2:17">
      <c r="B110" s="70"/>
      <c r="C110" s="71"/>
    </row>
    <row r="111" spans="2:17">
      <c r="B111" s="70"/>
      <c r="C111" s="71"/>
    </row>
    <row r="112" spans="2:17">
      <c r="B112" s="70"/>
      <c r="C112" s="68" t="s">
        <v>174</v>
      </c>
    </row>
    <row r="113" spans="2:7">
      <c r="B113" s="70"/>
      <c r="C113" s="71"/>
      <c r="E113" s="135">
        <v>90</v>
      </c>
      <c r="F113" s="64" t="s">
        <v>76</v>
      </c>
      <c r="G113" s="64" t="s">
        <v>118</v>
      </c>
    </row>
    <row r="114" spans="2:7">
      <c r="B114" s="70"/>
      <c r="E114" s="64">
        <f>E113/100</f>
        <v>0.9</v>
      </c>
      <c r="G114" s="64" t="s">
        <v>122</v>
      </c>
    </row>
    <row r="115" spans="2:7">
      <c r="B115" s="70"/>
      <c r="E115" s="64">
        <f>E67</f>
        <v>7500</v>
      </c>
      <c r="F115" s="64" t="s">
        <v>129</v>
      </c>
    </row>
    <row r="116" spans="2:7">
      <c r="B116" s="70"/>
    </row>
    <row r="117" spans="2:7">
      <c r="B117" s="70"/>
    </row>
    <row r="118" spans="2:7">
      <c r="B118" s="70"/>
    </row>
    <row r="119" spans="2:7">
      <c r="B119" s="70"/>
    </row>
    <row r="120" spans="2:7">
      <c r="B120" s="70"/>
    </row>
    <row r="121" spans="2:7">
      <c r="B121" s="70"/>
      <c r="E121" s="64">
        <v>30</v>
      </c>
      <c r="F121" s="64" t="s">
        <v>115</v>
      </c>
      <c r="G121" s="64" t="s">
        <v>111</v>
      </c>
    </row>
    <row r="122" spans="2:7">
      <c r="B122" s="70"/>
      <c r="E122" s="64">
        <v>3</v>
      </c>
      <c r="F122" s="64" t="s">
        <v>115</v>
      </c>
      <c r="G122" s="64" t="s">
        <v>99</v>
      </c>
    </row>
    <row r="123" spans="2:7">
      <c r="B123" s="70"/>
    </row>
    <row r="124" spans="2:7">
      <c r="B124" s="70"/>
    </row>
    <row r="125" spans="2:7">
      <c r="B125" s="70"/>
    </row>
    <row r="126" spans="2:7">
      <c r="B126" s="70"/>
    </row>
    <row r="127" spans="2:7">
      <c r="B127" s="70"/>
    </row>
    <row r="128" spans="2:7">
      <c r="B128" s="70"/>
    </row>
    <row r="129" spans="2:7">
      <c r="B129" s="70"/>
    </row>
    <row r="130" spans="2:7">
      <c r="B130" s="70"/>
    </row>
    <row r="131" spans="2:7">
      <c r="B131" s="70"/>
    </row>
    <row r="132" spans="2:7">
      <c r="B132" s="70"/>
      <c r="E132" s="64">
        <v>10</v>
      </c>
      <c r="F132" s="64" t="s">
        <v>76</v>
      </c>
      <c r="G132" s="64" t="s">
        <v>151</v>
      </c>
    </row>
    <row r="133" spans="2:7">
      <c r="B133" s="70"/>
      <c r="E133" s="64">
        <f>E132/100</f>
        <v>0.1</v>
      </c>
      <c r="G133" s="64" t="s">
        <v>152</v>
      </c>
    </row>
    <row r="134" spans="2:7">
      <c r="B134" s="70"/>
    </row>
    <row r="135" spans="2:7">
      <c r="B135" s="70"/>
    </row>
    <row r="136" spans="2:7">
      <c r="B136" s="70"/>
    </row>
    <row r="137" spans="2:7">
      <c r="B137" s="70"/>
    </row>
    <row r="138" spans="2:7">
      <c r="B138" s="70"/>
    </row>
    <row r="139" spans="2:7">
      <c r="B139" s="70"/>
    </row>
    <row r="140" spans="2:7">
      <c r="B140" s="70"/>
    </row>
    <row r="141" spans="2:7">
      <c r="B141" s="70"/>
    </row>
    <row r="142" spans="2:7">
      <c r="B142" s="70"/>
    </row>
    <row r="143" spans="2:7">
      <c r="B143" s="70"/>
    </row>
    <row r="144" spans="2:7">
      <c r="B144" s="70"/>
    </row>
    <row r="145" spans="2:7">
      <c r="B145" s="70"/>
    </row>
    <row r="146" spans="2:7">
      <c r="B146" s="70"/>
    </row>
    <row r="147" spans="2:7">
      <c r="B147" s="70"/>
    </row>
    <row r="148" spans="2:7">
      <c r="B148" s="70"/>
    </row>
    <row r="149" spans="2:7">
      <c r="B149" s="70"/>
    </row>
    <row r="150" spans="2:7">
      <c r="B150" s="70"/>
    </row>
    <row r="151" spans="2:7">
      <c r="B151" s="70"/>
    </row>
    <row r="152" spans="2:7">
      <c r="B152" s="70"/>
    </row>
    <row r="153" spans="2:7">
      <c r="B153" s="70"/>
    </row>
    <row r="154" spans="2:7">
      <c r="B154" s="70"/>
    </row>
    <row r="155" spans="2:7">
      <c r="B155" s="70"/>
    </row>
    <row r="156" spans="2:7">
      <c r="B156" s="70"/>
    </row>
    <row r="157" spans="2:7">
      <c r="B157" s="70"/>
      <c r="C157" s="68" t="s">
        <v>174</v>
      </c>
    </row>
    <row r="158" spans="2:7">
      <c r="B158" s="70"/>
      <c r="E158" s="64">
        <v>149865595</v>
      </c>
      <c r="F158" s="64" t="s">
        <v>114</v>
      </c>
      <c r="G158" s="64" t="s">
        <v>153</v>
      </c>
    </row>
    <row r="159" spans="2:7">
      <c r="B159" s="70"/>
      <c r="E159" s="64">
        <f>E158/E98</f>
        <v>127686457.35707591</v>
      </c>
      <c r="F159" s="64" t="s">
        <v>20</v>
      </c>
      <c r="G159" s="64" t="s">
        <v>153</v>
      </c>
    </row>
    <row r="160" spans="2:7">
      <c r="B160" s="70"/>
      <c r="E160" s="64">
        <f>E159*E133</f>
        <v>12768645.735707592</v>
      </c>
      <c r="F160" s="64" t="s">
        <v>20</v>
      </c>
      <c r="G160" s="64" t="s">
        <v>154</v>
      </c>
    </row>
    <row r="161" spans="1:7">
      <c r="B161" s="70"/>
    </row>
    <row r="162" spans="1:7">
      <c r="B162" s="70"/>
    </row>
    <row r="163" spans="1:7">
      <c r="B163" s="70"/>
    </row>
    <row r="164" spans="1:7">
      <c r="B164" s="70"/>
      <c r="E164" s="64">
        <v>7.9952892230000003</v>
      </c>
      <c r="F164" s="64" t="s">
        <v>116</v>
      </c>
      <c r="G164" s="64" t="s">
        <v>98</v>
      </c>
    </row>
    <row r="165" spans="1:7">
      <c r="B165" s="70"/>
      <c r="E165" s="64">
        <f>E164*0.00404686</f>
        <v>3.235581614498978E-2</v>
      </c>
      <c r="F165" s="64" t="s">
        <v>81</v>
      </c>
      <c r="G165" s="64" t="s">
        <v>98</v>
      </c>
    </row>
    <row r="166" spans="1:7">
      <c r="A166" s="161"/>
      <c r="B166" s="177"/>
    </row>
    <row r="167" spans="1:7">
      <c r="A167" s="161"/>
      <c r="B167" s="177"/>
    </row>
    <row r="168" spans="1:7">
      <c r="A168" s="161"/>
      <c r="B168" s="177"/>
    </row>
    <row r="169" spans="1:7">
      <c r="A169" s="161"/>
      <c r="B169" s="177"/>
    </row>
    <row r="170" spans="1:7">
      <c r="A170" s="161"/>
      <c r="B170" s="177"/>
      <c r="E170" s="64">
        <v>150280948</v>
      </c>
      <c r="F170" s="64" t="s">
        <v>114</v>
      </c>
      <c r="G170" s="64" t="s">
        <v>96</v>
      </c>
    </row>
    <row r="171" spans="1:7">
      <c r="A171" s="161"/>
      <c r="B171" s="177"/>
      <c r="E171" s="64">
        <f>E170/E98</f>
        <v>128040340.8025901</v>
      </c>
      <c r="F171" s="64" t="s">
        <v>20</v>
      </c>
      <c r="G171" s="64" t="s">
        <v>96</v>
      </c>
    </row>
    <row r="172" spans="1:7">
      <c r="A172" s="161"/>
      <c r="B172" s="177"/>
    </row>
    <row r="173" spans="1:7">
      <c r="A173" s="161"/>
      <c r="B173" s="177"/>
    </row>
    <row r="174" spans="1:7">
      <c r="A174" s="161"/>
      <c r="B174" s="177"/>
    </row>
    <row r="175" spans="1:7">
      <c r="A175" s="161"/>
      <c r="B175" s="177"/>
    </row>
    <row r="176" spans="1:7">
      <c r="A176" s="161"/>
      <c r="B176" s="177"/>
    </row>
    <row r="177" spans="1:7">
      <c r="A177" s="161"/>
      <c r="B177" s="177"/>
    </row>
    <row r="178" spans="1:7">
      <c r="A178" s="161"/>
      <c r="B178" s="177"/>
    </row>
    <row r="179" spans="1:7">
      <c r="A179" s="161"/>
      <c r="B179" s="177"/>
    </row>
    <row r="180" spans="1:7">
      <c r="A180" s="161"/>
      <c r="B180" s="177"/>
    </row>
    <row r="181" spans="1:7">
      <c r="A181" s="161"/>
      <c r="B181" s="177"/>
    </row>
    <row r="182" spans="1:7">
      <c r="A182" s="161"/>
      <c r="B182" s="177"/>
    </row>
    <row r="183" spans="1:7">
      <c r="A183" s="161"/>
      <c r="B183" s="177"/>
    </row>
    <row r="184" spans="1:7">
      <c r="A184" s="161"/>
      <c r="B184" s="177"/>
    </row>
    <row r="185" spans="1:7">
      <c r="A185" s="161"/>
      <c r="B185" s="177"/>
    </row>
    <row r="186" spans="1:7">
      <c r="A186" s="161"/>
      <c r="B186" s="177"/>
    </row>
    <row r="187" spans="1:7">
      <c r="A187" s="161"/>
      <c r="B187" s="177"/>
    </row>
    <row r="188" spans="1:7">
      <c r="A188" s="161"/>
      <c r="B188" s="177"/>
    </row>
    <row r="189" spans="1:7">
      <c r="A189" s="161"/>
      <c r="B189" s="177"/>
    </row>
    <row r="190" spans="1:7">
      <c r="A190" s="161"/>
      <c r="B190" s="177"/>
      <c r="C190" s="68" t="s">
        <v>174</v>
      </c>
    </row>
    <row r="191" spans="1:7">
      <c r="A191" s="161"/>
      <c r="B191" s="177"/>
      <c r="E191" s="64">
        <v>2907879</v>
      </c>
      <c r="F191" s="64" t="s">
        <v>59</v>
      </c>
      <c r="G191" s="64" t="s">
        <v>124</v>
      </c>
    </row>
    <row r="192" spans="1:7">
      <c r="A192" s="161"/>
      <c r="B192" s="177"/>
      <c r="E192" s="64">
        <f>E191/E98</f>
        <v>2477531.737241203</v>
      </c>
      <c r="F192" s="64" t="s">
        <v>51</v>
      </c>
      <c r="G192" s="64" t="s">
        <v>124</v>
      </c>
    </row>
    <row r="193" spans="1:2">
      <c r="A193" s="161"/>
      <c r="B193" s="177"/>
    </row>
    <row r="194" spans="1:2">
      <c r="A194" s="161"/>
      <c r="B194" s="177"/>
    </row>
    <row r="195" spans="1:2">
      <c r="A195" s="161"/>
      <c r="B195" s="177"/>
    </row>
    <row r="196" spans="1:2">
      <c r="A196" s="161"/>
      <c r="B196" s="177"/>
    </row>
    <row r="197" spans="1:2">
      <c r="A197" s="161"/>
      <c r="B197" s="177"/>
    </row>
    <row r="198" spans="1:2">
      <c r="A198" s="161"/>
      <c r="B198" s="177"/>
    </row>
    <row r="199" spans="1:2">
      <c r="A199" s="161"/>
      <c r="B199" s="177"/>
    </row>
    <row r="200" spans="1:2">
      <c r="A200" s="161"/>
      <c r="B200" s="177"/>
    </row>
    <row r="201" spans="1:2">
      <c r="A201" s="161"/>
      <c r="B201" s="177"/>
    </row>
    <row r="202" spans="1:2">
      <c r="A202" s="161"/>
      <c r="B202" s="177"/>
    </row>
    <row r="203" spans="1:2">
      <c r="A203" s="161"/>
      <c r="B203" s="177"/>
    </row>
    <row r="204" spans="1:2">
      <c r="A204" s="161"/>
      <c r="B204" s="177"/>
    </row>
    <row r="205" spans="1:2">
      <c r="A205" s="161"/>
      <c r="B205" s="177"/>
    </row>
    <row r="206" spans="1:2">
      <c r="A206" s="161"/>
      <c r="B206" s="177"/>
    </row>
    <row r="207" spans="1:2">
      <c r="A207" s="161"/>
      <c r="B207" s="177"/>
    </row>
    <row r="208" spans="1:2">
      <c r="A208" s="161"/>
      <c r="B208" s="177"/>
    </row>
    <row r="209" spans="1:7">
      <c r="A209" s="161"/>
      <c r="B209" s="177"/>
    </row>
    <row r="210" spans="1:7">
      <c r="A210" s="161"/>
      <c r="B210" s="177"/>
    </row>
    <row r="211" spans="1:7">
      <c r="A211" s="161"/>
      <c r="B211" s="177"/>
    </row>
    <row r="212" spans="1:7">
      <c r="A212" s="161"/>
      <c r="B212" s="177"/>
    </row>
    <row r="213" spans="1:7">
      <c r="A213" s="161"/>
      <c r="B213" s="177"/>
    </row>
    <row r="214" spans="1:7">
      <c r="A214" s="161"/>
      <c r="B214" s="177"/>
    </row>
    <row r="215" spans="1:7">
      <c r="A215" s="161"/>
      <c r="B215" s="177"/>
    </row>
    <row r="216" spans="1:7">
      <c r="A216" s="161"/>
      <c r="B216" s="177"/>
    </row>
    <row r="217" spans="1:7">
      <c r="A217" s="161"/>
      <c r="B217" s="177"/>
    </row>
    <row r="218" spans="1:7">
      <c r="A218" s="161"/>
      <c r="B218" s="177"/>
    </row>
    <row r="219" spans="1:7">
      <c r="A219" s="161"/>
      <c r="B219" s="177"/>
      <c r="E219" s="64" t="s">
        <v>170</v>
      </c>
    </row>
    <row r="220" spans="1:7">
      <c r="A220" s="161"/>
      <c r="B220" s="177"/>
    </row>
    <row r="221" spans="1:7">
      <c r="A221" s="161"/>
      <c r="B221" s="177"/>
      <c r="E221" s="182">
        <v>0</v>
      </c>
      <c r="F221" s="64" t="s">
        <v>59</v>
      </c>
      <c r="G221" s="64" t="s">
        <v>123</v>
      </c>
    </row>
    <row r="222" spans="1:7">
      <c r="A222" s="161"/>
      <c r="B222" s="177"/>
      <c r="E222" s="64">
        <f>E221/E98</f>
        <v>0</v>
      </c>
      <c r="F222" s="64" t="s">
        <v>51</v>
      </c>
      <c r="G222" s="64" t="s">
        <v>123</v>
      </c>
    </row>
    <row r="223" spans="1:7">
      <c r="A223" s="161"/>
      <c r="B223" s="177"/>
      <c r="G223" s="64" t="s">
        <v>113</v>
      </c>
    </row>
    <row r="224" spans="1:7">
      <c r="A224" s="161"/>
      <c r="B224" s="177"/>
    </row>
    <row r="225" spans="1:7">
      <c r="A225" s="161"/>
      <c r="B225" s="177"/>
    </row>
    <row r="226" spans="1:7">
      <c r="A226" s="161"/>
      <c r="B226" s="177"/>
      <c r="E226" s="64">
        <f>E61*60*60*E115</f>
        <v>0</v>
      </c>
      <c r="F226" s="64" t="s">
        <v>58</v>
      </c>
      <c r="G226" s="64" t="s">
        <v>119</v>
      </c>
    </row>
    <row r="227" spans="1:7">
      <c r="A227" s="161"/>
      <c r="B227" s="177"/>
      <c r="E227" s="64" t="e">
        <f>E222/E226</f>
        <v>#DIV/0!</v>
      </c>
      <c r="F227" s="64" t="s">
        <v>61</v>
      </c>
      <c r="G227" s="64" t="s">
        <v>125</v>
      </c>
    </row>
    <row r="228" spans="1:7">
      <c r="A228" s="161"/>
      <c r="B228" s="177"/>
      <c r="E228" s="64">
        <f>E222/E115</f>
        <v>0</v>
      </c>
      <c r="F228" s="64" t="s">
        <v>74</v>
      </c>
      <c r="G228" s="64" t="s">
        <v>126</v>
      </c>
    </row>
    <row r="229" spans="1:7">
      <c r="A229" s="161"/>
      <c r="B229" s="177"/>
    </row>
    <row r="230" spans="1:7">
      <c r="A230" s="161"/>
      <c r="B230" s="177"/>
    </row>
    <row r="231" spans="1:7">
      <c r="A231" s="161"/>
      <c r="B231" s="177"/>
    </row>
    <row r="232" spans="1:7">
      <c r="A232" s="161"/>
      <c r="B232" s="177"/>
    </row>
    <row r="233" spans="1:7">
      <c r="A233" s="161"/>
      <c r="B233" s="177"/>
    </row>
    <row r="234" spans="1:7">
      <c r="A234" s="161"/>
      <c r="B234" s="177"/>
    </row>
    <row r="235" spans="1:7">
      <c r="A235" s="161"/>
      <c r="B235" s="177"/>
    </row>
    <row r="236" spans="1:7">
      <c r="A236" s="161"/>
      <c r="B236" s="177"/>
    </row>
    <row r="237" spans="1:7">
      <c r="A237" s="161"/>
      <c r="B237" s="177"/>
    </row>
    <row r="238" spans="1:7">
      <c r="A238" s="161"/>
      <c r="B238" s="177"/>
    </row>
    <row r="239" spans="1:7">
      <c r="A239" s="161"/>
      <c r="B239" s="177"/>
    </row>
    <row r="240" spans="1:7">
      <c r="A240" s="161"/>
      <c r="B240" s="177"/>
    </row>
    <row r="241" spans="1:2">
      <c r="A241" s="161"/>
      <c r="B241" s="177"/>
    </row>
    <row r="242" spans="1:2">
      <c r="A242" s="161"/>
      <c r="B242" s="177"/>
    </row>
    <row r="243" spans="1:2">
      <c r="A243" s="161"/>
      <c r="B243" s="177"/>
    </row>
    <row r="244" spans="1:2">
      <c r="A244" s="161"/>
      <c r="B244" s="177"/>
    </row>
    <row r="245" spans="1:2">
      <c r="A245" s="161"/>
      <c r="B245" s="177"/>
    </row>
    <row r="246" spans="1:2">
      <c r="A246" s="161"/>
      <c r="B246" s="177"/>
    </row>
    <row r="247" spans="1:2">
      <c r="A247" s="161"/>
      <c r="B247" s="177"/>
    </row>
    <row r="248" spans="1:2">
      <c r="A248" s="161"/>
      <c r="B248" s="177"/>
    </row>
    <row r="249" spans="1:2">
      <c r="A249" s="161"/>
      <c r="B249" s="177"/>
    </row>
    <row r="250" spans="1:2">
      <c r="A250" s="161"/>
      <c r="B250" s="177"/>
    </row>
    <row r="251" spans="1:2">
      <c r="A251" s="161"/>
      <c r="B251" s="177"/>
    </row>
    <row r="252" spans="1:2">
      <c r="A252" s="161"/>
      <c r="B252" s="177"/>
    </row>
    <row r="253" spans="1:2">
      <c r="A253" s="161"/>
      <c r="B253" s="177"/>
    </row>
    <row r="254" spans="1:2">
      <c r="A254" s="161"/>
      <c r="B254" s="177"/>
    </row>
    <row r="255" spans="1:2">
      <c r="A255" s="161"/>
      <c r="B255" s="177"/>
    </row>
    <row r="256" spans="1:2">
      <c r="A256" s="161"/>
      <c r="B256" s="177"/>
    </row>
    <row r="257" spans="1:2">
      <c r="A257" s="161"/>
      <c r="B257" s="177"/>
    </row>
    <row r="258" spans="1:2">
      <c r="A258" s="161"/>
      <c r="B258" s="177"/>
    </row>
    <row r="259" spans="1:2">
      <c r="A259" s="161"/>
      <c r="B259" s="177"/>
    </row>
    <row r="260" spans="1:2">
      <c r="A260" s="161"/>
      <c r="B260" s="177"/>
    </row>
    <row r="261" spans="1:2">
      <c r="A261" s="161"/>
      <c r="B261" s="177"/>
    </row>
    <row r="262" spans="1:2">
      <c r="A262" s="161"/>
      <c r="B262" s="177"/>
    </row>
    <row r="263" spans="1:2">
      <c r="A263" s="161"/>
      <c r="B263" s="177"/>
    </row>
  </sheetData>
  <hyperlinks>
    <hyperlink ref="P98" r:id="rId1" xr:uid="{8B6D974B-9D89-7C40-8171-21633BC6D92C}"/>
  </hyperlinks>
  <pageMargins left="0.75" right="0.75" top="1" bottom="1" header="0.5" footer="0.5"/>
  <pageSetup paperSize="9" orientation="portrait" horizontalDpi="4294967292" verticalDpi="4294967292"/>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Chael Kruip</cp:lastModifiedBy>
  <cp:lastPrinted>2015-02-13T09:40:54Z</cp:lastPrinted>
  <dcterms:created xsi:type="dcterms:W3CDTF">2011-10-26T09:05:09Z</dcterms:created>
  <dcterms:modified xsi:type="dcterms:W3CDTF">2018-08-30T08:22:17Z</dcterms:modified>
</cp:coreProperties>
</file>