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jsbijkerk/Projects/etdataset/source_analyses/nl/2015/6_residences/"/>
    </mc:Choice>
  </mc:AlternateContent>
  <xr:revisionPtr revIDLastSave="0" documentId="13_ncr:1_{4E5F562A-C03A-BE44-9F7B-D271CBC4530D}" xr6:coauthVersionLast="47" xr6:coauthVersionMax="47" xr10:uidLastSave="{00000000-0000-0000-0000-000000000000}"/>
  <bookViews>
    <workbookView xWindow="0" yWindow="500" windowWidth="28800" windowHeight="17500" xr2:uid="{183D6AE8-6036-8840-8408-6DFD722B42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C51" i="1"/>
  <c r="C52" i="1"/>
  <c r="C53" i="1"/>
  <c r="C50" i="1"/>
  <c r="C46" i="1"/>
  <c r="C47" i="1"/>
  <c r="C48" i="1"/>
  <c r="C45" i="1"/>
  <c r="C44" i="1"/>
  <c r="C41" i="1"/>
  <c r="C42" i="1"/>
  <c r="C43" i="1"/>
  <c r="C40" i="1"/>
  <c r="C39" i="1"/>
  <c r="C36" i="1"/>
  <c r="C37" i="1"/>
  <c r="C38" i="1"/>
  <c r="C8" i="1"/>
  <c r="C7" i="1"/>
  <c r="C6" i="1"/>
  <c r="C5" i="1"/>
  <c r="C4" i="1"/>
  <c r="C35" i="1"/>
  <c r="C49" i="1" l="1"/>
</calcChain>
</file>

<file path=xl/sharedStrings.xml><?xml version="1.0" encoding="utf-8"?>
<sst xmlns="http://schemas.openxmlformats.org/spreadsheetml/2006/main" count="63" uniqueCount="61">
  <si>
    <t>number_of_buildings</t>
  </si>
  <si>
    <t>number_of_residences</t>
  </si>
  <si>
    <t>Original input</t>
  </si>
  <si>
    <t>Unit</t>
  </si>
  <si>
    <t>Comment</t>
  </si>
  <si>
    <t>Updated inputs</t>
  </si>
  <si>
    <t>Units</t>
  </si>
  <si>
    <t>residences_number_of_apartments_before_1945</t>
  </si>
  <si>
    <t>residences_number_of_apartments_1945_1964</t>
  </si>
  <si>
    <t>residences_number_of_apartments_1965_1984</t>
  </si>
  <si>
    <t>residences_number_of_apartments_1985_2004</t>
  </si>
  <si>
    <t>residences_number_of_apartments_2005_present</t>
  </si>
  <si>
    <t>residences_number_of_detached_houses_before_1945</t>
  </si>
  <si>
    <t>residences_number_of_detached_houses_1945_1964</t>
  </si>
  <si>
    <t>residences_number_of_detached_houses_1965_1984</t>
  </si>
  <si>
    <t>residences_number_of_detached_houses_1985_2004</t>
  </si>
  <si>
    <t>residences_number_of_detached_houses_2005_present</t>
  </si>
  <si>
    <t>residences_number_of_semi_detached_houses_before_1945</t>
  </si>
  <si>
    <t>residences_number_of_semi_detached_houses_1945_1964</t>
  </si>
  <si>
    <t>residences_number_of_semi_detached_houses_1965_1984</t>
  </si>
  <si>
    <t>residences_number_of_semi_detached_houses_1985_2004</t>
  </si>
  <si>
    <t>residences_number_of_semi_detached_houses_2005_present</t>
  </si>
  <si>
    <t>residences_number_of_terraced_houses_before_1945</t>
  </si>
  <si>
    <t>residences_number_of_terraced_houses_1945_1964</t>
  </si>
  <si>
    <t>residences_number_of_terraced_houses_1965_1984</t>
  </si>
  <si>
    <t>residences_number_of_terraced_houses_1985_2004</t>
  </si>
  <si>
    <t>residences_number_of_terraced_houses_2005_present</t>
  </si>
  <si>
    <t>households_number_of_apartments_1945</t>
  </si>
  <si>
    <t>households_number_of_apartments_1945_1964</t>
  </si>
  <si>
    <t>households_number_of_apartments_1965_1984</t>
  </si>
  <si>
    <t>households_number_of_apartments_1985_2004</t>
  </si>
  <si>
    <t>households_number_of_apartments_2005</t>
  </si>
  <si>
    <t>households_number_of_detached_1945</t>
  </si>
  <si>
    <t>households_number_of_detached_1945_1964</t>
  </si>
  <si>
    <t>households_number_of_detached_1965_1984</t>
  </si>
  <si>
    <t>households_number_of_detached_1985_2004</t>
  </si>
  <si>
    <t>households_number_of_detached_2005</t>
  </si>
  <si>
    <t>households_number_of_semi_detached_1945</t>
  </si>
  <si>
    <t>households_number_of_semi_detached_1945_1964</t>
  </si>
  <si>
    <t>households_number_of_semi_detached_1965_1984</t>
  </si>
  <si>
    <t>households_number_of_semi_detached_1985_2004</t>
  </si>
  <si>
    <t>households_number_of_semi_detached_2005</t>
  </si>
  <si>
    <t>households_number_of_terraced_1945</t>
  </si>
  <si>
    <t>households_number_of_terraced_1945_1964</t>
  </si>
  <si>
    <t>households_number_of_terraced_1965_1984</t>
  </si>
  <si>
    <t>households_number_of_terraced_1985_2004</t>
  </si>
  <si>
    <t>households_number_of_terraced_2005</t>
  </si>
  <si>
    <t>nl2019 (2019)</t>
  </si>
  <si>
    <t>nl (2015)</t>
  </si>
  <si>
    <t>20130827_services_source_analysis_NL 2011.xlsx and http://refman.et-model.com/publications/1821</t>
  </si>
  <si>
    <t>Voorraad woningen en niet-woningen; mutaties; gebruiksfunctie; regio (CBS; http://statline.cbs.nl/Statweb/publication/?DM=SLNL&amp;PA=81955NED&amp;D1=a&amp;D2=1&amp;D3=0&amp;D4=16;33&amp;HDR=T&amp;STB=G1;G2;G3&amp;VW=T)</t>
  </si>
  <si>
    <t>number_of_apartments</t>
  </si>
  <si>
    <t>number_of_corner_houses</t>
  </si>
  <si>
    <t>number_of_detached_houses</t>
  </si>
  <si>
    <t>number_of_semi_detached_houses</t>
  </si>
  <si>
    <t>number_of_terraced_houses</t>
  </si>
  <si>
    <t>See /data/nl/2019/6_residences/input/dashboard.csv</t>
  </si>
  <si>
    <t>Share of nl2019 per construction period is used to distribute apartments for nl</t>
  </si>
  <si>
    <t>Share of nl2019 per construction period is used to distribute detached houses for nl</t>
  </si>
  <si>
    <t>Share of nl2019 per construction period is used to distribute semi detached and corner houses for nl</t>
  </si>
  <si>
    <t>Share of nl2019 per construction period is used to distribute terraced houses for 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</si>
</sst>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F938-39E8-794F-963F-73DE887A74E9}">
  <dimension ref="A1:D54"/>
  <sheetViews>
    <sheetView tabSelected="1" topLeftCell="A29" workbookViewId="0">
      <selection activeCell="C59" sqref="C59"/>
    </sheetView>
  </sheetViews>
  <sheetFormatPr baseColWidth="10" defaultRowHeight="16" x14ac:dyDescent="0.2"/>
  <cols>
    <col min="1" max="1" width="19.5" customWidth="1"/>
    <col min="2" max="2" width="53.5" bestFit="1" customWidth="1"/>
    <col min="3" max="3" width="24.6640625" customWidth="1"/>
    <col min="4" max="4" width="90.33203125" customWidth="1"/>
  </cols>
  <sheetData>
    <row r="1" spans="1:4" x14ac:dyDescent="0.2">
      <c r="A1" t="s">
        <v>48</v>
      </c>
      <c r="B1" s="1" t="s">
        <v>2</v>
      </c>
      <c r="C1" s="1" t="s">
        <v>3</v>
      </c>
      <c r="D1" s="1" t="s">
        <v>4</v>
      </c>
    </row>
    <row r="2" spans="1:4" x14ac:dyDescent="0.2">
      <c r="B2" t="s">
        <v>0</v>
      </c>
      <c r="C2">
        <v>392358</v>
      </c>
      <c r="D2" t="s">
        <v>49</v>
      </c>
    </row>
    <row r="3" spans="1:4" x14ac:dyDescent="0.2">
      <c r="B3" t="s">
        <v>1</v>
      </c>
      <c r="C3">
        <v>7587964</v>
      </c>
      <c r="D3" t="s">
        <v>50</v>
      </c>
    </row>
    <row r="4" spans="1:4" x14ac:dyDescent="0.2">
      <c r="B4" t="s">
        <v>51</v>
      </c>
      <c r="C4">
        <f>ROUND(2676274.9028,0)</f>
        <v>2676275</v>
      </c>
    </row>
    <row r="5" spans="1:4" x14ac:dyDescent="0.2">
      <c r="B5" t="s">
        <v>52</v>
      </c>
      <c r="C5">
        <f>ROUND(980364.9488,0)</f>
        <v>980365</v>
      </c>
    </row>
    <row r="6" spans="1:4" x14ac:dyDescent="0.2">
      <c r="B6" t="s">
        <v>53</v>
      </c>
      <c r="C6">
        <f>ROUND(1016787.176,0)</f>
        <v>1016787</v>
      </c>
    </row>
    <row r="7" spans="1:4" x14ac:dyDescent="0.2">
      <c r="B7" t="s">
        <v>54</v>
      </c>
      <c r="C7">
        <f>ROUND(666982.0356,0)</f>
        <v>666982</v>
      </c>
    </row>
    <row r="8" spans="1:4" x14ac:dyDescent="0.2">
      <c r="B8" t="s">
        <v>55</v>
      </c>
      <c r="C8">
        <f>ROUND(2247554.9368,0)</f>
        <v>2247555</v>
      </c>
    </row>
    <row r="11" spans="1:4" x14ac:dyDescent="0.2">
      <c r="A11" t="s">
        <v>47</v>
      </c>
      <c r="B11" s="2" t="s">
        <v>27</v>
      </c>
      <c r="C11">
        <v>540698</v>
      </c>
      <c r="D11" t="s">
        <v>56</v>
      </c>
    </row>
    <row r="12" spans="1:4" x14ac:dyDescent="0.2">
      <c r="B12" s="2" t="s">
        <v>28</v>
      </c>
      <c r="C12">
        <v>389344</v>
      </c>
    </row>
    <row r="13" spans="1:4" x14ac:dyDescent="0.2">
      <c r="B13" s="2" t="s">
        <v>29</v>
      </c>
      <c r="C13">
        <v>764434</v>
      </c>
    </row>
    <row r="14" spans="1:4" x14ac:dyDescent="0.2">
      <c r="B14" s="2" t="s">
        <v>30</v>
      </c>
      <c r="C14">
        <v>619871</v>
      </c>
    </row>
    <row r="15" spans="1:4" x14ac:dyDescent="0.2">
      <c r="B15" s="2" t="s">
        <v>31</v>
      </c>
      <c r="C15">
        <v>488170</v>
      </c>
    </row>
    <row r="16" spans="1:4" x14ac:dyDescent="0.2">
      <c r="B16" s="2" t="s">
        <v>32</v>
      </c>
      <c r="C16">
        <v>303284</v>
      </c>
    </row>
    <row r="17" spans="2:3" x14ac:dyDescent="0.2">
      <c r="B17" s="2" t="s">
        <v>33</v>
      </c>
      <c r="C17">
        <v>298740</v>
      </c>
    </row>
    <row r="18" spans="2:3" x14ac:dyDescent="0.2">
      <c r="B18" s="2" t="s">
        <v>34</v>
      </c>
      <c r="C18">
        <v>565690</v>
      </c>
    </row>
    <row r="19" spans="2:3" x14ac:dyDescent="0.2">
      <c r="B19" s="2" t="s">
        <v>35</v>
      </c>
      <c r="C19">
        <v>379710</v>
      </c>
    </row>
    <row r="20" spans="2:3" x14ac:dyDescent="0.2">
      <c r="B20" s="2" t="s">
        <v>36</v>
      </c>
      <c r="C20">
        <v>178722</v>
      </c>
    </row>
    <row r="21" spans="2:3" x14ac:dyDescent="0.2">
      <c r="B21" s="2" t="s">
        <v>37</v>
      </c>
      <c r="C21">
        <v>342679</v>
      </c>
    </row>
    <row r="22" spans="2:3" x14ac:dyDescent="0.2">
      <c r="B22" s="2" t="s">
        <v>38</v>
      </c>
      <c r="C22">
        <v>309325</v>
      </c>
    </row>
    <row r="23" spans="2:3" x14ac:dyDescent="0.2">
      <c r="B23" s="2" t="s">
        <v>39</v>
      </c>
      <c r="C23">
        <v>875089</v>
      </c>
    </row>
    <row r="24" spans="2:3" x14ac:dyDescent="0.2">
      <c r="B24" s="2" t="s">
        <v>40</v>
      </c>
      <c r="C24">
        <v>600576</v>
      </c>
    </row>
    <row r="25" spans="2:3" x14ac:dyDescent="0.2">
      <c r="B25" s="2" t="s">
        <v>41</v>
      </c>
      <c r="C25">
        <v>250132</v>
      </c>
    </row>
    <row r="26" spans="2:3" x14ac:dyDescent="0.2">
      <c r="B26" s="2" t="s">
        <v>42</v>
      </c>
      <c r="C26">
        <v>285225</v>
      </c>
    </row>
    <row r="27" spans="2:3" x14ac:dyDescent="0.2">
      <c r="B27" s="2" t="s">
        <v>43</v>
      </c>
      <c r="C27">
        <v>143135</v>
      </c>
    </row>
    <row r="28" spans="2:3" x14ac:dyDescent="0.2">
      <c r="B28" s="2" t="s">
        <v>44</v>
      </c>
      <c r="C28">
        <v>231185</v>
      </c>
    </row>
    <row r="29" spans="2:3" x14ac:dyDescent="0.2">
      <c r="B29" s="2" t="s">
        <v>45</v>
      </c>
      <c r="C29">
        <v>252567</v>
      </c>
    </row>
    <row r="30" spans="2:3" x14ac:dyDescent="0.2">
      <c r="B30" s="2" t="s">
        <v>46</v>
      </c>
      <c r="C30">
        <v>118330</v>
      </c>
    </row>
    <row r="34" spans="1:4" x14ac:dyDescent="0.2">
      <c r="A34" t="s">
        <v>48</v>
      </c>
      <c r="B34" s="1" t="s">
        <v>5</v>
      </c>
      <c r="C34" s="1" t="s">
        <v>6</v>
      </c>
      <c r="D34" s="1" t="s">
        <v>4</v>
      </c>
    </row>
    <row r="35" spans="1:4" x14ac:dyDescent="0.2">
      <c r="B35" t="s">
        <v>7</v>
      </c>
      <c r="C35" s="3">
        <f>ROUND(C11/SUM($C$11:$C$15)*$C$4,0)</f>
        <v>516342</v>
      </c>
      <c r="D35" t="s">
        <v>57</v>
      </c>
    </row>
    <row r="36" spans="1:4" x14ac:dyDescent="0.2">
      <c r="B36" t="s">
        <v>8</v>
      </c>
      <c r="C36" s="3">
        <f t="shared" ref="C36:C43" si="0">ROUND(C12/SUM($C$11:$C$15)*$C$4,0)</f>
        <v>371806</v>
      </c>
    </row>
    <row r="37" spans="1:4" x14ac:dyDescent="0.2">
      <c r="B37" t="s">
        <v>9</v>
      </c>
      <c r="C37" s="3">
        <f t="shared" si="0"/>
        <v>729999</v>
      </c>
    </row>
    <row r="38" spans="1:4" x14ac:dyDescent="0.2">
      <c r="B38" t="s">
        <v>10</v>
      </c>
      <c r="C38" s="3">
        <f t="shared" si="0"/>
        <v>591948</v>
      </c>
    </row>
    <row r="39" spans="1:4" x14ac:dyDescent="0.2">
      <c r="B39" t="s">
        <v>11</v>
      </c>
      <c r="C39" s="3">
        <f>C4-SUM(C35:C38)</f>
        <v>466180</v>
      </c>
    </row>
    <row r="40" spans="1:4" x14ac:dyDescent="0.2">
      <c r="B40" t="s">
        <v>12</v>
      </c>
      <c r="C40" s="3">
        <f>ROUND(C16/SUM($C$16:$C$20)*$C$6,0)</f>
        <v>178650</v>
      </c>
      <c r="D40" t="s">
        <v>58</v>
      </c>
    </row>
    <row r="41" spans="1:4" x14ac:dyDescent="0.2">
      <c r="B41" t="s">
        <v>13</v>
      </c>
      <c r="C41" s="3">
        <f t="shared" ref="C41:C43" si="1">ROUND(C17/SUM($C$16:$C$20)*$C$6,0)</f>
        <v>175973</v>
      </c>
    </row>
    <row r="42" spans="1:4" x14ac:dyDescent="0.2">
      <c r="B42" t="s">
        <v>14</v>
      </c>
      <c r="C42" s="3">
        <f t="shared" si="1"/>
        <v>333220</v>
      </c>
    </row>
    <row r="43" spans="1:4" x14ac:dyDescent="0.2">
      <c r="B43" t="s">
        <v>15</v>
      </c>
      <c r="C43" s="3">
        <f t="shared" si="1"/>
        <v>223668</v>
      </c>
    </row>
    <row r="44" spans="1:4" x14ac:dyDescent="0.2">
      <c r="B44" t="s">
        <v>16</v>
      </c>
      <c r="C44" s="3">
        <f>C6-SUM(C40:C43)</f>
        <v>105276</v>
      </c>
    </row>
    <row r="45" spans="1:4" x14ac:dyDescent="0.2">
      <c r="B45" t="s">
        <v>17</v>
      </c>
      <c r="C45" s="3">
        <f>ROUND(C21/SUM($C$21:$C$25)*($C$7+$C$5),0)</f>
        <v>237409</v>
      </c>
      <c r="D45" t="s">
        <v>59</v>
      </c>
    </row>
    <row r="46" spans="1:4" x14ac:dyDescent="0.2">
      <c r="B46" t="s">
        <v>18</v>
      </c>
      <c r="C46" s="3">
        <f t="shared" ref="C46:C48" si="2">ROUND(C22/SUM($C$21:$C$25)*($C$7+$C$5),0)</f>
        <v>214301</v>
      </c>
    </row>
    <row r="47" spans="1:4" x14ac:dyDescent="0.2">
      <c r="B47" t="s">
        <v>19</v>
      </c>
      <c r="C47" s="3">
        <f t="shared" si="2"/>
        <v>606264</v>
      </c>
    </row>
    <row r="48" spans="1:4" x14ac:dyDescent="0.2">
      <c r="B48" t="s">
        <v>20</v>
      </c>
      <c r="C48" s="3">
        <f t="shared" si="2"/>
        <v>416081</v>
      </c>
    </row>
    <row r="49" spans="2:4" x14ac:dyDescent="0.2">
      <c r="B49" t="s">
        <v>21</v>
      </c>
      <c r="C49" s="3">
        <f>(C7+C5)-SUM(C45:C48)</f>
        <v>173292</v>
      </c>
    </row>
    <row r="50" spans="2:4" x14ac:dyDescent="0.2">
      <c r="B50" t="s">
        <v>22</v>
      </c>
      <c r="C50" s="3">
        <f>ROUND(C26/SUM($C$26:$C$30)*$C$8,0)</f>
        <v>622120</v>
      </c>
      <c r="D50" t="s">
        <v>60</v>
      </c>
    </row>
    <row r="51" spans="2:4" x14ac:dyDescent="0.2">
      <c r="B51" t="s">
        <v>23</v>
      </c>
      <c r="C51" s="3">
        <f t="shared" ref="C51:C53" si="3">ROUND(C27/SUM($C$26:$C$30)*$C$8,0)</f>
        <v>312200</v>
      </c>
    </row>
    <row r="52" spans="2:4" x14ac:dyDescent="0.2">
      <c r="B52" t="s">
        <v>24</v>
      </c>
      <c r="C52" s="3">
        <f t="shared" si="3"/>
        <v>504251</v>
      </c>
    </row>
    <row r="53" spans="2:4" x14ac:dyDescent="0.2">
      <c r="B53" t="s">
        <v>25</v>
      </c>
      <c r="C53" s="3">
        <f t="shared" si="3"/>
        <v>550888</v>
      </c>
    </row>
    <row r="54" spans="2:4" x14ac:dyDescent="0.2">
      <c r="B54" t="s">
        <v>26</v>
      </c>
      <c r="C54" s="3">
        <f>C8-SUM(C50:C53)</f>
        <v>258096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Bijkerk</dc:creator>
  <cp:lastModifiedBy>Mathijs Bijkerk</cp:lastModifiedBy>
  <dcterms:created xsi:type="dcterms:W3CDTF">2024-01-03T13:51:43Z</dcterms:created>
  <dcterms:modified xsi:type="dcterms:W3CDTF">2024-01-03T14:28:16Z</dcterms:modified>
</cp:coreProperties>
</file>