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38400" windowHeight="22500" tabRatio="500" activeTab="3"/>
  </bookViews>
  <sheets>
    <sheet name="OLD" sheetId="1" r:id="rId1"/>
    <sheet name="NEW" sheetId="2" r:id="rId2"/>
    <sheet name="Blad2" sheetId="3" r:id="rId3"/>
    <sheet name="Blad3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50" i="4" l="1"/>
  <c r="D50" i="4"/>
  <c r="C49" i="4"/>
  <c r="D49" i="4"/>
  <c r="C48" i="4"/>
  <c r="D48" i="4"/>
  <c r="C47" i="4"/>
  <c r="D47" i="4"/>
  <c r="C46" i="4"/>
  <c r="D46" i="4"/>
  <c r="C45" i="4"/>
  <c r="D45" i="4"/>
  <c r="C44" i="4"/>
  <c r="D44" i="4"/>
  <c r="C43" i="4"/>
  <c r="D43" i="4"/>
  <c r="C42" i="4"/>
  <c r="D42" i="4"/>
  <c r="C41" i="4"/>
  <c r="D41" i="4"/>
  <c r="C40" i="4"/>
  <c r="D40" i="4"/>
  <c r="C39" i="4"/>
  <c r="D39" i="4"/>
  <c r="C38" i="4"/>
  <c r="D38" i="4"/>
  <c r="C37" i="4"/>
  <c r="D37" i="4"/>
  <c r="C36" i="4"/>
  <c r="D36" i="4"/>
  <c r="C35" i="4"/>
  <c r="D35" i="4"/>
  <c r="C34" i="4"/>
  <c r="D34" i="4"/>
  <c r="C33" i="4"/>
  <c r="D33" i="4"/>
  <c r="C32" i="4"/>
  <c r="D32" i="4"/>
  <c r="C31" i="4"/>
  <c r="D31" i="4"/>
  <c r="C30" i="4"/>
  <c r="D30" i="4"/>
  <c r="C29" i="4"/>
  <c r="D29" i="4"/>
  <c r="C28" i="4"/>
  <c r="D28" i="4"/>
  <c r="C27" i="4"/>
  <c r="D27" i="4"/>
  <c r="C26" i="4"/>
  <c r="D26" i="4"/>
  <c r="C25" i="4"/>
  <c r="D25" i="4"/>
  <c r="C24" i="4"/>
  <c r="D24" i="4"/>
  <c r="C23" i="4"/>
  <c r="D23" i="4"/>
  <c r="C22" i="4"/>
  <c r="D22" i="4"/>
  <c r="C21" i="4"/>
  <c r="D21" i="4"/>
  <c r="C20" i="4"/>
  <c r="D20" i="4"/>
  <c r="C19" i="4"/>
  <c r="D19" i="4"/>
  <c r="C18" i="4"/>
  <c r="D18" i="4"/>
  <c r="C17" i="4"/>
  <c r="D17" i="4"/>
  <c r="C16" i="4"/>
  <c r="D16" i="4"/>
  <c r="C15" i="4"/>
  <c r="D15" i="4"/>
  <c r="C14" i="4"/>
  <c r="D14" i="4"/>
  <c r="C13" i="4"/>
  <c r="D13" i="4"/>
  <c r="C12" i="4"/>
  <c r="D12" i="4"/>
  <c r="C11" i="4"/>
  <c r="D11" i="4"/>
  <c r="C10" i="4"/>
  <c r="D10" i="4"/>
  <c r="C9" i="4"/>
  <c r="D9" i="4"/>
  <c r="C8" i="4"/>
  <c r="D8" i="4"/>
  <c r="C7" i="4"/>
  <c r="D7" i="4"/>
  <c r="C6" i="4"/>
  <c r="D6" i="4"/>
  <c r="C5" i="4"/>
  <c r="D5" i="4"/>
  <c r="C4" i="4"/>
  <c r="D4" i="4"/>
  <c r="C3" i="4"/>
  <c r="D3" i="4"/>
  <c r="C2" i="4"/>
  <c r="D2" i="4"/>
  <c r="D8" i="3"/>
  <c r="K8" i="3"/>
  <c r="D46" i="3"/>
  <c r="K46" i="3"/>
  <c r="D3" i="3"/>
  <c r="E3" i="3"/>
  <c r="D4" i="3"/>
  <c r="E4" i="3"/>
  <c r="D5" i="3"/>
  <c r="E5" i="3"/>
  <c r="D6" i="3"/>
  <c r="E6" i="3"/>
  <c r="D7" i="3"/>
  <c r="E7" i="3"/>
  <c r="E8" i="3"/>
  <c r="D9" i="3"/>
  <c r="E9" i="3"/>
  <c r="D10" i="3"/>
  <c r="E10" i="3"/>
  <c r="D11" i="3"/>
  <c r="E11" i="3"/>
  <c r="D12" i="3"/>
  <c r="E12" i="3"/>
  <c r="D13" i="3"/>
  <c r="E13" i="3"/>
  <c r="D14" i="3"/>
  <c r="E14" i="3"/>
  <c r="D15" i="3"/>
  <c r="E15" i="3"/>
  <c r="D16" i="3"/>
  <c r="E16" i="3"/>
  <c r="D17" i="3"/>
  <c r="E17" i="3"/>
  <c r="D18" i="3"/>
  <c r="E18" i="3"/>
  <c r="D19" i="3"/>
  <c r="E19" i="3"/>
  <c r="D20" i="3"/>
  <c r="E20" i="3"/>
  <c r="D21" i="3"/>
  <c r="E21" i="3"/>
  <c r="D22" i="3"/>
  <c r="E22" i="3"/>
  <c r="D23" i="3"/>
  <c r="E23" i="3"/>
  <c r="D24" i="3"/>
  <c r="E24" i="3"/>
  <c r="D25" i="3"/>
  <c r="E25" i="3"/>
  <c r="D26" i="3"/>
  <c r="E26" i="3"/>
  <c r="D27" i="3"/>
  <c r="E27" i="3"/>
  <c r="D28" i="3"/>
  <c r="E28" i="3"/>
  <c r="D29" i="3"/>
  <c r="E29" i="3"/>
  <c r="D30" i="3"/>
  <c r="E30" i="3"/>
  <c r="D31" i="3"/>
  <c r="E31" i="3"/>
  <c r="D32" i="3"/>
  <c r="E32" i="3"/>
  <c r="D33" i="3"/>
  <c r="E33" i="3"/>
  <c r="D34" i="3"/>
  <c r="E34" i="3"/>
  <c r="D35" i="3"/>
  <c r="E35" i="3"/>
  <c r="D36" i="3"/>
  <c r="E36" i="3"/>
  <c r="D37" i="3"/>
  <c r="E37" i="3"/>
  <c r="D38" i="3"/>
  <c r="E38" i="3"/>
  <c r="D39" i="3"/>
  <c r="E39" i="3"/>
  <c r="D40" i="3"/>
  <c r="E40" i="3"/>
  <c r="D41" i="3"/>
  <c r="E41" i="3"/>
  <c r="D42" i="3"/>
  <c r="E42" i="3"/>
  <c r="D43" i="3"/>
  <c r="E43" i="3"/>
  <c r="D44" i="3"/>
  <c r="E44" i="3"/>
  <c r="D45" i="3"/>
  <c r="E45" i="3"/>
  <c r="E46" i="3"/>
  <c r="D47" i="3"/>
  <c r="E47" i="3"/>
  <c r="D48" i="3"/>
  <c r="E48" i="3"/>
  <c r="D49" i="3"/>
  <c r="E49" i="3"/>
  <c r="D50" i="3"/>
  <c r="E50" i="3"/>
  <c r="D2" i="3"/>
  <c r="E2" i="3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2" i="1"/>
</calcChain>
</file>

<file path=xl/sharedStrings.xml><?xml version="1.0" encoding="utf-8"?>
<sst xmlns="http://schemas.openxmlformats.org/spreadsheetml/2006/main" count="319" uniqueCount="113">
  <si>
    <t>Key</t>
  </si>
  <si>
    <t>Marginal_Cost_(EUR/MWh)</t>
  </si>
  <si>
    <t>Capacity_(MWh)</t>
  </si>
  <si>
    <t>%_Price-setting</t>
  </si>
  <si>
    <t>energy_power_combined_cycle_network_gas</t>
  </si>
  <si>
    <t>import_from_de</t>
  </si>
  <si>
    <t>agriculture_chp_engine_network_gas</t>
  </si>
  <si>
    <t>energy_power_ultra_supercritical_cofiring_coal</t>
  </si>
  <si>
    <t>buildings_collective_chp_network_gas</t>
  </si>
  <si>
    <t>energy_chp_combined_cycle_network_gas</t>
  </si>
  <si>
    <t>energy_chp_ultra_supercritical_coal</t>
  </si>
  <si>
    <t>energy_chp_ultra_supercritical_cofiring_coal</t>
  </si>
  <si>
    <t>energy_power_ultra_supercritical_coal</t>
  </si>
  <si>
    <t>energy_power_nuclear_gen2_uranium_oxide</t>
  </si>
  <si>
    <t>energy_power_ultra_supercritical_network_gas</t>
  </si>
  <si>
    <t>agriculture_chp_supercritical_wood_pellets</t>
  </si>
  <si>
    <t>energy_power_turbine_network_gas</t>
  </si>
  <si>
    <t>agriculture_chp_engine_biogas</t>
  </si>
  <si>
    <t>buildings_chp_engine_biogas</t>
  </si>
  <si>
    <t>buildings_collective_chp_wood_pellets</t>
  </si>
  <si>
    <t>buildings_solar_pv_solar_radiation</t>
  </si>
  <si>
    <t>energy_chp_supercritical_waste_mix</t>
  </si>
  <si>
    <t>energy_chp_ultra_supercritical_lignite</t>
  </si>
  <si>
    <t>energy_power_combined_cycle_ccs_coal</t>
  </si>
  <si>
    <t>energy_power_combined_cycle_ccs_network_gas</t>
  </si>
  <si>
    <t>energy_power_combined_cycle_coal</t>
  </si>
  <si>
    <t>energy_power_engine_diesel</t>
  </si>
  <si>
    <t>energy_power_engine_network_gas</t>
  </si>
  <si>
    <t>energy_power_hydro_mountain</t>
  </si>
  <si>
    <t>energy_power_hydro_river</t>
  </si>
  <si>
    <t>energy_power_nuclear_gen3_uranium_oxide</t>
  </si>
  <si>
    <t>energy_power_solar_csp_solar_radiation</t>
  </si>
  <si>
    <t>energy_power_solar_pv_solar_radiation</t>
  </si>
  <si>
    <t>energy_power_supercritical_coal</t>
  </si>
  <si>
    <t>energy_power_supercritical_waste_mix</t>
  </si>
  <si>
    <t>energy_power_ultra_supercritical_ccs_coal</t>
  </si>
  <si>
    <t>energy_power_ultra_supercritical_crude_oil</t>
  </si>
  <si>
    <t>energy_power_ultra_supercritical_lignite</t>
  </si>
  <si>
    <t>energy_power_ultra_supercritical_oxyfuel_ccs_lignite</t>
  </si>
  <si>
    <t>energy_power_wind_turbine_coastal</t>
  </si>
  <si>
    <t>energy_power_wind_turbine_inland</t>
  </si>
  <si>
    <t>energy_power_wind_turbine_offshore</t>
  </si>
  <si>
    <t>households_collective_chp_biogas</t>
  </si>
  <si>
    <t>households_collective_chp_network_gas</t>
  </si>
  <si>
    <t>households_collective_chp_wood_pellets</t>
  </si>
  <si>
    <t>households_solar_pv_solar_radiation</t>
  </si>
  <si>
    <t>industry_chp_combined_cycle_gas_power_fuelmix</t>
  </si>
  <si>
    <t>industry_chp_engine_gas_power_fuelmix</t>
  </si>
  <si>
    <t>industry_chp_turbine_gas_power_fuelmix</t>
  </si>
  <si>
    <t>industry_chp_ultra_supercritical_coal</t>
  </si>
  <si>
    <t>emergency_price</t>
  </si>
  <si>
    <t>Capacity_(MW)</t>
  </si>
  <si>
    <t>NEW</t>
  </si>
  <si>
    <t>key</t>
  </si>
  <si>
    <t>marginal_costs</t>
  </si>
  <si>
    <t xml:space="preserve">                  agriculture_chp_engine_biogas</t>
  </si>
  <si>
    <t xml:space="preserve">                  agriculture_chp_engine_network_gas</t>
  </si>
  <si>
    <t xml:space="preserve">                  agriculture_chp_supercritical_wood_pellets</t>
  </si>
  <si>
    <t xml:space="preserve">                  buildings_chp_engine_biogas</t>
  </si>
  <si>
    <t xml:space="preserve">                  buildings_collective_chp_network_gas</t>
  </si>
  <si>
    <t xml:space="preserve">                  buildings_collective_chp_wood_pellets</t>
  </si>
  <si>
    <t xml:space="preserve">                  buildings_solar_pv_solar_radiation</t>
  </si>
  <si>
    <t xml:space="preserve">                  energy_chp_combined_cycle_network_gas</t>
  </si>
  <si>
    <t xml:space="preserve">                  energy_chp_supercritical_waste_mix</t>
  </si>
  <si>
    <t xml:space="preserve">                  energy_chp_ultra_supercritical_coal</t>
  </si>
  <si>
    <t xml:space="preserve">                  energy_chp_ultra_supercritical_cofiring_coal</t>
  </si>
  <si>
    <t xml:space="preserve">                  energy_chp_ultra_supercritical_lignite</t>
  </si>
  <si>
    <t xml:space="preserve">                  energy_power_combined_cycle_ccs_coal</t>
  </si>
  <si>
    <t xml:space="preserve">                  energy_power_combined_cycle_ccs_network_gas</t>
  </si>
  <si>
    <t xml:space="preserve">                  energy_power_combined_cycle_coal</t>
  </si>
  <si>
    <t xml:space="preserve">                  energy_power_combined_cycle_network_gas</t>
  </si>
  <si>
    <t xml:space="preserve">                  energy_power_engine_diesel</t>
  </si>
  <si>
    <t xml:space="preserve">                  energy_power_engine_network_gas</t>
  </si>
  <si>
    <t xml:space="preserve">                  energy_power_geothermal</t>
  </si>
  <si>
    <t xml:space="preserve">                  energy_power_hydro_mountain</t>
  </si>
  <si>
    <t xml:space="preserve">                  energy_power_hydro_river</t>
  </si>
  <si>
    <t xml:space="preserve">                  energy_power_nuclear_gen2_uranium_oxide</t>
  </si>
  <si>
    <t xml:space="preserve">                  energy_power_nuclear_gen3_uranium_oxide</t>
  </si>
  <si>
    <t xml:space="preserve">                  energy_power_solar_csp_solar_radiation</t>
  </si>
  <si>
    <t xml:space="preserve">                  energy_power_solar_pv_solar_radiation</t>
  </si>
  <si>
    <t xml:space="preserve">                  energy_power_supercritical_coal</t>
  </si>
  <si>
    <t xml:space="preserve">                  energy_power_supercritical_waste_mix</t>
  </si>
  <si>
    <t xml:space="preserve">                  energy_power_turbine_network_gas</t>
  </si>
  <si>
    <t xml:space="preserve">                  energy_power_ultra_supercritical_ccs_coal</t>
  </si>
  <si>
    <t xml:space="preserve">                  energy_power_ultra_supercritical_coal</t>
  </si>
  <si>
    <t xml:space="preserve">                  energy_power_ultra_supercritical_cofiring_coal</t>
  </si>
  <si>
    <t xml:space="preserve">                  energy_power_ultra_supercritical_crude_oil</t>
  </si>
  <si>
    <t xml:space="preserve">                  energy_power_ultra_supercritical_lignite</t>
  </si>
  <si>
    <t xml:space="preserve">                  energy_power_ultra_supercritical_network_gas</t>
  </si>
  <si>
    <t xml:space="preserve">                  energy_power_ultra_supercritical_oxyfuel_ccs_lignite</t>
  </si>
  <si>
    <t xml:space="preserve">                  energy_power_wind_turbine_coastal</t>
  </si>
  <si>
    <t xml:space="preserve">                  energy_power_wind_turbine_inland</t>
  </si>
  <si>
    <t xml:space="preserve">                  energy_power_wind_turbine_offshore</t>
  </si>
  <si>
    <t xml:space="preserve">                  households_space_heater_micro_chp_network_gas</t>
  </si>
  <si>
    <t xml:space="preserve">                  households_collective_chp_biogas</t>
  </si>
  <si>
    <t xml:space="preserve">                  households_collective_chp_network_gas</t>
  </si>
  <si>
    <t xml:space="preserve">                  households_collective_chp_wood_pellets</t>
  </si>
  <si>
    <t xml:space="preserve">                  households_water_heater_fuel_cell_chp_network_gas</t>
  </si>
  <si>
    <t xml:space="preserve">                  households_water_heater_micro_chp_network_gas</t>
  </si>
  <si>
    <t xml:space="preserve">                  households_solar_pv_solar_radiation</t>
  </si>
  <si>
    <t xml:space="preserve">                  industry_chp_combined_cycle_gas_power_fuelmix</t>
  </si>
  <si>
    <t xml:space="preserve">                  industry_chp_engine_gas_power_fuelmix</t>
  </si>
  <si>
    <t xml:space="preserve">                  industry_chp_turbine_gas_power_fuelmix</t>
  </si>
  <si>
    <t xml:space="preserve">                  industry_chp_ultra_supercritical_coal</t>
  </si>
  <si>
    <t>number_of_units*electricity_output_capacity*availability</t>
  </si>
  <si>
    <t>energy_power_geothermal</t>
  </si>
  <si>
    <t>households_space_heater_micro_chp_network_gas</t>
  </si>
  <si>
    <t>households_water_heater_fuel_cell_chp_network_gas</t>
  </si>
  <si>
    <t>households_water_heater_micro_chp_network_gas</t>
  </si>
  <si>
    <t>delta</t>
  </si>
  <si>
    <t>OLD</t>
  </si>
  <si>
    <t>slider_now</t>
  </si>
  <si>
    <t>slider_wanted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</si>
</sst>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5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49" fontId="0" fillId="0" borderId="0" xfId="0" applyNumberFormat="1" applyAlignment="1">
      <alignment horizontal="left"/>
    </xf>
    <xf numFmtId="0" fontId="2" fillId="2" borderId="0" xfId="2"/>
    <xf numFmtId="9" fontId="0" fillId="0" borderId="0" xfId="1" applyFont="1"/>
    <xf numFmtId="164" fontId="0" fillId="0" borderId="0" xfId="1" applyNumberFormat="1" applyFont="1"/>
  </cellXfs>
  <cellStyles count="35">
    <cellStyle name="Gevolgde hyperlink" xfId="4" builtinId="9" hidden="1"/>
    <cellStyle name="Gevolgde hyperlink" xfId="6" builtinId="9" hidden="1"/>
    <cellStyle name="Gevolgde hyperlink" xfId="8" builtinId="9" hidden="1"/>
    <cellStyle name="Gevolgde hyperlink" xfId="10" builtinId="9" hidden="1"/>
    <cellStyle name="Gevolgde hyperlink" xfId="12" builtinId="9" hidden="1"/>
    <cellStyle name="Gevolgde hyperlink" xfId="14" builtinId="9" hidden="1"/>
    <cellStyle name="Gevolgde hyperlink" xfId="16" builtinId="9" hidden="1"/>
    <cellStyle name="Gevolgde hyperlink" xfId="18" builtinId="9" hidden="1"/>
    <cellStyle name="Gevolgde hyperlink" xfId="20" builtinId="9" hidden="1"/>
    <cellStyle name="Gevolgde hyperlink" xfId="22" builtinId="9" hidden="1"/>
    <cellStyle name="Gevolgde hyperlink" xfId="24" builtinId="9" hidden="1"/>
    <cellStyle name="Gevolgde hyperlink" xfId="26" builtinId="9" hidden="1"/>
    <cellStyle name="Gevolgde hyperlink" xfId="28" builtinId="9" hidden="1"/>
    <cellStyle name="Gevolgde hyperlink" xfId="30" builtinId="9" hidden="1"/>
    <cellStyle name="Gevolgde hyperlink" xfId="32" builtinId="9" hidden="1"/>
    <cellStyle name="Gevolgde hyperlink" xfId="34" builtinId="9" hidden="1"/>
    <cellStyle name="Goed" xfId="2" builtinId="26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al" xfId="0" builtinId="0"/>
    <cellStyle name="Pro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zoomScale="150" zoomScaleNormal="150" zoomScalePageLayoutView="150" workbookViewId="0">
      <selection activeCell="D2" sqref="D2"/>
    </sheetView>
  </sheetViews>
  <sheetFormatPr baseColWidth="10" defaultRowHeight="15" x14ac:dyDescent="0"/>
  <cols>
    <col min="1" max="1" width="45.33203125" bestFit="1" customWidth="1"/>
    <col min="2" max="2" width="24" bestFit="1" customWidth="1"/>
    <col min="3" max="3" width="24" customWidth="1"/>
    <col min="4" max="4" width="14.83203125" bestFit="1" customWidth="1"/>
    <col min="5" max="5" width="14.83203125" customWidth="1"/>
    <col min="6" max="6" width="13.83203125" bestFit="1" customWidth="1"/>
  </cols>
  <sheetData>
    <row r="1" spans="1:7">
      <c r="A1" t="s">
        <v>0</v>
      </c>
      <c r="B1" t="s">
        <v>1</v>
      </c>
      <c r="C1" t="s">
        <v>52</v>
      </c>
      <c r="D1" t="s">
        <v>2</v>
      </c>
      <c r="E1" t="s">
        <v>52</v>
      </c>
      <c r="F1" t="s">
        <v>3</v>
      </c>
      <c r="G1" t="s">
        <v>52</v>
      </c>
    </row>
    <row r="2" spans="1:7">
      <c r="A2" t="s">
        <v>4</v>
      </c>
      <c r="B2">
        <v>63.776916767418903</v>
      </c>
      <c r="C2">
        <f>VLOOKUP(A2,NEW!$A$1:$D$48,2,0)</f>
        <v>63.100053590000002</v>
      </c>
      <c r="D2">
        <v>4968</v>
      </c>
      <c r="E2">
        <f>VLOOKUP(A2,NEW!$A$1:$D$48,3,0)</f>
        <v>4968</v>
      </c>
      <c r="F2">
        <v>42.762557077625502</v>
      </c>
      <c r="G2">
        <f>VLOOKUP(A2,NEW!$A$1:$D$48,4,0)</f>
        <v>38.333333330000002</v>
      </c>
    </row>
    <row r="3" spans="1:7">
      <c r="A3" t="s">
        <v>5</v>
      </c>
      <c r="B3">
        <v>55.543206954976299</v>
      </c>
      <c r="C3">
        <f>VLOOKUP(A3,NEW!$A$1:$D$48,2,0)</f>
        <v>53.670026290000003</v>
      </c>
      <c r="D3">
        <v>2449</v>
      </c>
      <c r="E3">
        <f>VLOOKUP(A3,NEW!$A$1:$D$48,3,0)</f>
        <v>2449</v>
      </c>
      <c r="F3">
        <v>17.431506849314999</v>
      </c>
      <c r="G3">
        <f>VLOOKUP(A3,NEW!$A$1:$D$48,4,0)</f>
        <v>22.62557078</v>
      </c>
    </row>
    <row r="4" spans="1:7">
      <c r="A4" t="s">
        <v>6</v>
      </c>
      <c r="B4">
        <v>80.998439153488306</v>
      </c>
      <c r="C4">
        <f>VLOOKUP(A4,NEW!$A$1:$D$48,2,0)</f>
        <v>79.97</v>
      </c>
      <c r="D4">
        <v>2489</v>
      </c>
      <c r="E4">
        <f>VLOOKUP(A4,NEW!$A$1:$D$48,3,0)</f>
        <v>2489</v>
      </c>
      <c r="F4">
        <v>11.3698630136986</v>
      </c>
      <c r="G4">
        <f>VLOOKUP(A4,NEW!$A$1:$D$48,4,0)</f>
        <v>12.3173516</v>
      </c>
    </row>
    <row r="5" spans="1:7">
      <c r="A5" t="s">
        <v>7</v>
      </c>
      <c r="B5">
        <v>59.132054456566898</v>
      </c>
      <c r="C5">
        <f>VLOOKUP(A5,NEW!$A$1:$D$48,2,0)</f>
        <v>59.084765330000003</v>
      </c>
      <c r="D5">
        <v>1606.95652173913</v>
      </c>
      <c r="E5">
        <f>VLOOKUP(A5,NEW!$A$1:$D$48,3,0)</f>
        <v>1414.1217389999999</v>
      </c>
      <c r="F5">
        <v>10.3995433789954</v>
      </c>
      <c r="G5">
        <f>VLOOKUP(A5,NEW!$A$1:$D$48,4,0)</f>
        <v>7.7511415530000001</v>
      </c>
    </row>
    <row r="6" spans="1:7">
      <c r="A6" t="s">
        <v>8</v>
      </c>
      <c r="B6">
        <v>80.998439153488306</v>
      </c>
      <c r="C6">
        <f>VLOOKUP(A6,NEW!$A$1:$D$48,2,0)</f>
        <v>79.97</v>
      </c>
      <c r="D6">
        <v>570.66664345888501</v>
      </c>
      <c r="E6">
        <f>VLOOKUP(A6,NEW!$A$1:$D$48,3,0)</f>
        <v>570.66664349999996</v>
      </c>
      <c r="F6">
        <v>5.5936073059360698</v>
      </c>
      <c r="G6">
        <f>VLOOKUP(A6,NEW!$A$1:$D$48,4,0)</f>
        <v>3.515981735</v>
      </c>
    </row>
    <row r="7" spans="1:7">
      <c r="A7" t="s">
        <v>9</v>
      </c>
      <c r="B7">
        <v>90.4316668105985</v>
      </c>
      <c r="C7">
        <f>VLOOKUP(A7,NEW!$A$1:$D$48,2,0)</f>
        <v>89.464719410000001</v>
      </c>
      <c r="D7">
        <v>3035.75257224701</v>
      </c>
      <c r="E7">
        <f>VLOOKUP(A7,NEW!$A$1:$D$48,3,0)</f>
        <v>3035.7525719999999</v>
      </c>
      <c r="F7">
        <v>2.8995433789954301</v>
      </c>
      <c r="G7">
        <f>VLOOKUP(A7,NEW!$A$1:$D$48,4,0)</f>
        <v>7.0662100460000001</v>
      </c>
    </row>
    <row r="8" spans="1:7">
      <c r="A8" t="s">
        <v>10</v>
      </c>
      <c r="B8">
        <v>51.677308491046396</v>
      </c>
      <c r="C8">
        <f>VLOOKUP(A8,NEW!$A$1:$D$48,2,0)</f>
        <v>51.578384880000002</v>
      </c>
      <c r="D8">
        <v>802.01739130434703</v>
      </c>
      <c r="E8">
        <f>VLOOKUP(A8,NEW!$A$1:$D$48,3,0)</f>
        <v>802.01739129999999</v>
      </c>
      <c r="F8">
        <v>2.8995433789954301</v>
      </c>
      <c r="G8">
        <f>VLOOKUP(A8,NEW!$A$1:$D$48,4,0)</f>
        <v>2.6484018260000002</v>
      </c>
    </row>
    <row r="9" spans="1:7">
      <c r="A9" t="s">
        <v>11</v>
      </c>
      <c r="B9">
        <v>67.374396966137894</v>
      </c>
      <c r="C9">
        <f>VLOOKUP(A9,NEW!$A$1:$D$48,2,0)</f>
        <v>67.320717419999994</v>
      </c>
      <c r="D9">
        <v>474.30782608695603</v>
      </c>
      <c r="E9">
        <f>VLOOKUP(A9,NEW!$A$1:$D$48,3,0)</f>
        <v>474.3078261</v>
      </c>
      <c r="F9">
        <v>2.75114155251141</v>
      </c>
      <c r="G9">
        <f>VLOOKUP(A9,NEW!$A$1:$D$48,4,0)</f>
        <v>2.9337899539999999</v>
      </c>
    </row>
    <row r="10" spans="1:7">
      <c r="A10" t="s">
        <v>12</v>
      </c>
      <c r="B10">
        <v>44.751876936316599</v>
      </c>
      <c r="C10">
        <f>VLOOKUP(A10,NEW!$A$1:$D$48,2,0)</f>
        <v>44.665856410000004</v>
      </c>
      <c r="D10">
        <v>1224</v>
      </c>
      <c r="E10">
        <f>VLOOKUP(A10,NEW!$A$1:$D$48,3,0)</f>
        <v>1080</v>
      </c>
      <c r="F10">
        <v>2.1803652968036502</v>
      </c>
      <c r="G10">
        <f>VLOOKUP(A10,NEW!$A$1:$D$48,4,0)</f>
        <v>1.358447489</v>
      </c>
    </row>
    <row r="11" spans="1:7">
      <c r="A11" t="s">
        <v>13</v>
      </c>
      <c r="B11">
        <v>5.04188042957791</v>
      </c>
      <c r="C11">
        <f>VLOOKUP(A11,NEW!$A$1:$D$48,2,0)</f>
        <v>5.04188043</v>
      </c>
      <c r="D11">
        <v>430.65</v>
      </c>
      <c r="E11">
        <f>VLOOKUP(A11,NEW!$A$1:$D$48,3,0)</f>
        <v>436.67307690000001</v>
      </c>
      <c r="F11">
        <v>1.5296803652968001</v>
      </c>
      <c r="G11">
        <f>VLOOKUP(A11,NEW!$A$1:$D$48,4,0)</f>
        <v>1.061643836</v>
      </c>
    </row>
    <row r="12" spans="1:7">
      <c r="A12" t="s">
        <v>14</v>
      </c>
      <c r="B12">
        <v>95.232250151128397</v>
      </c>
      <c r="C12">
        <f>VLOOKUP(A12,NEW!$A$1:$D$48,2,0)</f>
        <v>94.216955380000002</v>
      </c>
      <c r="D12">
        <v>3456</v>
      </c>
      <c r="E12">
        <f>VLOOKUP(A12,NEW!$A$1:$D$48,3,0)</f>
        <v>3456</v>
      </c>
      <c r="F12">
        <v>0.15981735159817301</v>
      </c>
      <c r="G12">
        <f>VLOOKUP(A12,NEW!$A$1:$D$48,4,0)</f>
        <v>0.28538812800000002</v>
      </c>
    </row>
    <row r="13" spans="1:7">
      <c r="A13" t="s">
        <v>15</v>
      </c>
      <c r="B13">
        <v>147.314124293785</v>
      </c>
      <c r="C13">
        <f>VLOOKUP(A13,NEW!$A$1:$D$48,2,0)</f>
        <v>147.3141243</v>
      </c>
      <c r="D13">
        <v>249.75</v>
      </c>
      <c r="E13">
        <f>VLOOKUP(A13,NEW!$A$1:$D$48,3,0)</f>
        <v>249.75</v>
      </c>
      <c r="F13">
        <v>1.14155251141552E-2</v>
      </c>
      <c r="G13">
        <f>VLOOKUP(A13,NEW!$A$1:$D$48,4,0)</f>
        <v>1.1415524999999999E-2</v>
      </c>
    </row>
    <row r="14" spans="1:7">
      <c r="A14" t="s">
        <v>16</v>
      </c>
      <c r="B14">
        <v>112.484985964562</v>
      </c>
      <c r="C14">
        <f>VLOOKUP(A14,NEW!$A$1:$D$48,2,0)</f>
        <v>111.2905215</v>
      </c>
      <c r="D14">
        <v>194.69387755101999</v>
      </c>
      <c r="E14">
        <f>VLOOKUP(A14,NEW!$A$1:$D$48,3,0)</f>
        <v>194.69387760000001</v>
      </c>
      <c r="F14">
        <v>1.14155251141552E-2</v>
      </c>
      <c r="G14">
        <f>VLOOKUP(A14,NEW!$A$1:$D$48,4,0)</f>
        <v>0</v>
      </c>
    </row>
    <row r="15" spans="1:7">
      <c r="A15" t="s">
        <v>17</v>
      </c>
      <c r="B15">
        <v>151.87216567570201</v>
      </c>
      <c r="C15">
        <f>VLOOKUP(A15,NEW!$A$1:$D$48,2,0)</f>
        <v>151.87216570000001</v>
      </c>
      <c r="D15">
        <v>199.5</v>
      </c>
      <c r="E15">
        <f>VLOOKUP(A15,NEW!$A$1:$D$48,3,0)</f>
        <v>199.5</v>
      </c>
      <c r="F15">
        <v>0</v>
      </c>
      <c r="G15">
        <f>VLOOKUP(A15,NEW!$A$1:$D$48,4,0)</f>
        <v>0</v>
      </c>
    </row>
    <row r="16" spans="1:7">
      <c r="A16" t="s">
        <v>18</v>
      </c>
      <c r="B16">
        <v>151.87216567570201</v>
      </c>
      <c r="C16">
        <f>VLOOKUP(A16,NEW!$A$1:$D$48,2,0)</f>
        <v>151.87216570000001</v>
      </c>
      <c r="D16">
        <v>0</v>
      </c>
      <c r="E16">
        <f>VLOOKUP(A16,NEW!$A$1:$D$48,3,0)</f>
        <v>0</v>
      </c>
      <c r="F16">
        <v>0</v>
      </c>
      <c r="G16">
        <f>VLOOKUP(A16,NEW!$A$1:$D$48,4,0)</f>
        <v>0</v>
      </c>
    </row>
    <row r="17" spans="1:7">
      <c r="A17" t="s">
        <v>19</v>
      </c>
      <c r="B17">
        <v>147.44745762711801</v>
      </c>
      <c r="C17">
        <f>VLOOKUP(A17,NEW!$A$1:$D$48,2,0)</f>
        <v>147.44745760000001</v>
      </c>
      <c r="D17">
        <v>0</v>
      </c>
      <c r="E17">
        <f>VLOOKUP(A17,NEW!$A$1:$D$48,3,0)</f>
        <v>0</v>
      </c>
      <c r="F17">
        <v>0</v>
      </c>
      <c r="G17">
        <f>VLOOKUP(A17,NEW!$A$1:$D$48,4,0)</f>
        <v>0</v>
      </c>
    </row>
    <row r="18" spans="1:7">
      <c r="A18" t="s">
        <v>20</v>
      </c>
      <c r="B18">
        <v>0</v>
      </c>
      <c r="C18">
        <f>VLOOKUP(A18,NEW!$A$1:$D$48,2,0)</f>
        <v>0</v>
      </c>
      <c r="D18">
        <v>1122.1244999999999</v>
      </c>
      <c r="E18">
        <f>VLOOKUP(A18,NEW!$A$1:$D$48,3,0)</f>
        <v>705.33540000000005</v>
      </c>
      <c r="F18">
        <v>0</v>
      </c>
      <c r="G18">
        <f>VLOOKUP(A18,NEW!$A$1:$D$48,4,0)</f>
        <v>0</v>
      </c>
    </row>
    <row r="19" spans="1:7">
      <c r="A19" t="s">
        <v>21</v>
      </c>
      <c r="B19">
        <v>0</v>
      </c>
      <c r="C19">
        <f>VLOOKUP(A19,NEW!$A$1:$D$48,2,0)</f>
        <v>0</v>
      </c>
      <c r="D19">
        <v>599.4</v>
      </c>
      <c r="E19">
        <f>VLOOKUP(A19,NEW!$A$1:$D$48,3,0)</f>
        <v>464.4</v>
      </c>
      <c r="F19">
        <v>0</v>
      </c>
      <c r="G19">
        <f>VLOOKUP(A19,NEW!$A$1:$D$48,4,0)</f>
        <v>0</v>
      </c>
    </row>
    <row r="20" spans="1:7">
      <c r="A20" t="s">
        <v>22</v>
      </c>
      <c r="B20">
        <v>49.047180160000003</v>
      </c>
      <c r="C20">
        <f>VLOOKUP(A20,NEW!$A$1:$D$48,2,0)</f>
        <v>48.923727730000003</v>
      </c>
      <c r="D20">
        <v>0</v>
      </c>
      <c r="E20">
        <f>VLOOKUP(A20,NEW!$A$1:$D$48,3,0)</f>
        <v>0</v>
      </c>
      <c r="F20">
        <v>0</v>
      </c>
      <c r="G20">
        <f>VLOOKUP(A20,NEW!$A$1:$D$48,4,0)</f>
        <v>0</v>
      </c>
    </row>
    <row r="21" spans="1:7">
      <c r="A21" t="s">
        <v>23</v>
      </c>
      <c r="B21">
        <v>32.545458337265103</v>
      </c>
      <c r="C21">
        <f>VLOOKUP(A21,NEW!$A$1:$D$48,2,0)</f>
        <v>32.529545689999999</v>
      </c>
      <c r="D21">
        <v>0</v>
      </c>
      <c r="E21">
        <f>VLOOKUP(A21,NEW!$A$1:$D$48,3,0)</f>
        <v>0</v>
      </c>
      <c r="F21">
        <v>0</v>
      </c>
      <c r="G21">
        <f>VLOOKUP(A21,NEW!$A$1:$D$48,4,0)</f>
        <v>0</v>
      </c>
    </row>
    <row r="22" spans="1:7">
      <c r="A22" t="s">
        <v>24</v>
      </c>
      <c r="B22">
        <v>71.287647147032999</v>
      </c>
      <c r="C22">
        <f>VLOOKUP(A22,NEW!$A$1:$D$48,2,0)</f>
        <v>70.396193679999996</v>
      </c>
      <c r="D22">
        <v>0</v>
      </c>
      <c r="E22">
        <f>VLOOKUP(A22,NEW!$A$1:$D$48,3,0)</f>
        <v>0</v>
      </c>
      <c r="F22">
        <v>0</v>
      </c>
      <c r="G22">
        <f>VLOOKUP(A22,NEW!$A$1:$D$48,4,0)</f>
        <v>0</v>
      </c>
    </row>
    <row r="23" spans="1:7">
      <c r="A23" t="s">
        <v>25</v>
      </c>
      <c r="B23">
        <v>44.6901386892565</v>
      </c>
      <c r="C23">
        <f>VLOOKUP(A23,NEW!$A$1:$D$48,2,0)</f>
        <v>44.602788920000002</v>
      </c>
      <c r="D23">
        <v>0</v>
      </c>
      <c r="E23">
        <f>VLOOKUP(A23,NEW!$A$1:$D$48,3,0)</f>
        <v>211.55777850000001</v>
      </c>
      <c r="F23">
        <v>0</v>
      </c>
      <c r="G23">
        <f>VLOOKUP(A23,NEW!$A$1:$D$48,4,0)</f>
        <v>9.1324200999999994E-2</v>
      </c>
    </row>
    <row r="24" spans="1:7">
      <c r="A24" t="s">
        <v>26</v>
      </c>
      <c r="B24">
        <v>216.67700113684199</v>
      </c>
      <c r="C24">
        <f>VLOOKUP(A24,NEW!$A$1:$D$48,2,0)</f>
        <v>216.67700110000001</v>
      </c>
      <c r="D24">
        <v>0</v>
      </c>
      <c r="E24">
        <f>VLOOKUP(A24,NEW!$A$1:$D$48,3,0)</f>
        <v>0</v>
      </c>
      <c r="F24">
        <v>0</v>
      </c>
      <c r="G24">
        <f>VLOOKUP(A24,NEW!$A$1:$D$48,4,0)</f>
        <v>0</v>
      </c>
    </row>
    <row r="25" spans="1:7">
      <c r="A25" t="s">
        <v>27</v>
      </c>
      <c r="B25">
        <v>79.710208459273701</v>
      </c>
      <c r="C25">
        <f>VLOOKUP(A25,NEW!$A$1:$D$48,2,0)</f>
        <v>78.864129480000003</v>
      </c>
      <c r="D25">
        <v>0</v>
      </c>
      <c r="E25">
        <f>VLOOKUP(A25,NEW!$A$1:$D$48,3,0)</f>
        <v>0</v>
      </c>
      <c r="F25">
        <v>0</v>
      </c>
      <c r="G25">
        <f>VLOOKUP(A25,NEW!$A$1:$D$48,4,0)</f>
        <v>0</v>
      </c>
    </row>
    <row r="26" spans="1:7">
      <c r="A26" t="s">
        <v>28</v>
      </c>
      <c r="B26">
        <v>2.4920896602739702</v>
      </c>
      <c r="C26">
        <f>VLOOKUP(A26,NEW!$A$1:$D$48,2,0)</f>
        <v>2.49208966</v>
      </c>
      <c r="D26">
        <v>0</v>
      </c>
      <c r="E26">
        <f>VLOOKUP(A26,NEW!$A$1:$D$48,3,0)</f>
        <v>0</v>
      </c>
      <c r="F26">
        <v>0</v>
      </c>
      <c r="G26">
        <f>VLOOKUP(A26,NEW!$A$1:$D$48,4,0)</f>
        <v>0</v>
      </c>
    </row>
    <row r="27" spans="1:7">
      <c r="A27" t="s">
        <v>29</v>
      </c>
      <c r="B27">
        <v>0</v>
      </c>
      <c r="C27">
        <f>VLOOKUP(A27,NEW!$A$1:$D$48,2,0)</f>
        <v>0</v>
      </c>
      <c r="D27">
        <v>100.94</v>
      </c>
      <c r="E27">
        <f>VLOOKUP(A27,NEW!$A$1:$D$48,3,0)</f>
        <v>100.94</v>
      </c>
      <c r="F27">
        <v>0</v>
      </c>
      <c r="G27">
        <f>VLOOKUP(A27,NEW!$A$1:$D$48,4,0)</f>
        <v>0</v>
      </c>
    </row>
    <row r="28" spans="1:7">
      <c r="A28" t="s">
        <v>30</v>
      </c>
      <c r="B28">
        <v>4.8447691360557901</v>
      </c>
      <c r="C28">
        <f>VLOOKUP(A28,NEW!$A$1:$D$48,2,0)</f>
        <v>4.844769136</v>
      </c>
      <c r="D28">
        <v>0</v>
      </c>
      <c r="E28">
        <f>VLOOKUP(A28,NEW!$A$1:$D$48,3,0)</f>
        <v>0</v>
      </c>
      <c r="F28">
        <v>0</v>
      </c>
      <c r="G28">
        <f>VLOOKUP(A28,NEW!$A$1:$D$48,4,0)</f>
        <v>0</v>
      </c>
    </row>
    <row r="29" spans="1:7">
      <c r="A29" t="s">
        <v>31</v>
      </c>
      <c r="B29">
        <v>1</v>
      </c>
      <c r="C29">
        <f>VLOOKUP(A29,NEW!$A$1:$D$48,2,0)</f>
        <v>1</v>
      </c>
      <c r="D29">
        <v>0</v>
      </c>
      <c r="E29">
        <f>VLOOKUP(A29,NEW!$A$1:$D$48,3,0)</f>
        <v>0</v>
      </c>
      <c r="F29">
        <v>0</v>
      </c>
      <c r="G29">
        <f>VLOOKUP(A29,NEW!$A$1:$D$48,4,0)</f>
        <v>0</v>
      </c>
    </row>
    <row r="30" spans="1:7">
      <c r="A30" t="s">
        <v>32</v>
      </c>
      <c r="B30">
        <v>0</v>
      </c>
      <c r="C30">
        <f>VLOOKUP(A30,NEW!$A$1:$D$48,2,0)</f>
        <v>0</v>
      </c>
      <c r="D30">
        <v>12.433679354094499</v>
      </c>
      <c r="E30">
        <f>VLOOKUP(A30,NEW!$A$1:$D$48,3,0)</f>
        <v>12.43367935</v>
      </c>
      <c r="F30">
        <v>0</v>
      </c>
      <c r="G30">
        <f>VLOOKUP(A30,NEW!$A$1:$D$48,4,0)</f>
        <v>0</v>
      </c>
    </row>
    <row r="31" spans="1:7">
      <c r="A31" t="s">
        <v>33</v>
      </c>
      <c r="B31">
        <v>56.9497948511627</v>
      </c>
      <c r="C31">
        <f>VLOOKUP(A31,NEW!$A$1:$D$48,2,0)</f>
        <v>56.83987973</v>
      </c>
      <c r="D31">
        <v>0</v>
      </c>
      <c r="E31">
        <f>VLOOKUP(A31,NEW!$A$1:$D$48,3,0)</f>
        <v>0</v>
      </c>
      <c r="F31">
        <v>0</v>
      </c>
      <c r="G31">
        <f>VLOOKUP(A31,NEW!$A$1:$D$48,4,0)</f>
        <v>0</v>
      </c>
    </row>
    <row r="32" spans="1:7">
      <c r="A32" t="s">
        <v>34</v>
      </c>
      <c r="B32">
        <v>1.1699064074873999</v>
      </c>
      <c r="C32">
        <f>VLOOKUP(A32,NEW!$A$1:$D$48,2,0)</f>
        <v>1.169906407</v>
      </c>
      <c r="D32">
        <v>0</v>
      </c>
      <c r="E32">
        <f>VLOOKUP(A32,NEW!$A$1:$D$48,3,0)</f>
        <v>0</v>
      </c>
      <c r="F32">
        <v>0</v>
      </c>
      <c r="G32">
        <f>VLOOKUP(A32,NEW!$A$1:$D$48,4,0)</f>
        <v>0</v>
      </c>
    </row>
    <row r="33" spans="1:7">
      <c r="A33" t="s">
        <v>35</v>
      </c>
      <c r="B33">
        <v>39.180788226036803</v>
      </c>
      <c r="C33">
        <f>VLOOKUP(A33,NEW!$A$1:$D$48,2,0)</f>
        <v>39.164346629999997</v>
      </c>
      <c r="D33">
        <v>0</v>
      </c>
      <c r="E33">
        <f>VLOOKUP(A33,NEW!$A$1:$D$48,3,0)</f>
        <v>0</v>
      </c>
      <c r="F33">
        <v>0</v>
      </c>
      <c r="G33">
        <f>VLOOKUP(A33,NEW!$A$1:$D$48,4,0)</f>
        <v>0</v>
      </c>
    </row>
    <row r="34" spans="1:7">
      <c r="A34" t="s">
        <v>36</v>
      </c>
      <c r="B34">
        <v>150.88070958830099</v>
      </c>
      <c r="C34">
        <f>VLOOKUP(A34,NEW!$A$1:$D$48,2,0)</f>
        <v>150.8090752</v>
      </c>
      <c r="D34">
        <v>0</v>
      </c>
      <c r="E34">
        <f>VLOOKUP(A34,NEW!$A$1:$D$48,3,0)</f>
        <v>0</v>
      </c>
      <c r="F34">
        <v>0</v>
      </c>
      <c r="G34">
        <f>VLOOKUP(A34,NEW!$A$1:$D$48,4,0)</f>
        <v>0</v>
      </c>
    </row>
    <row r="35" spans="1:7">
      <c r="A35" t="s">
        <v>37</v>
      </c>
      <c r="B35">
        <v>43.953782639999901</v>
      </c>
      <c r="C35">
        <f>VLOOKUP(A35,NEW!$A$1:$D$48,2,0)</f>
        <v>43.845761760000002</v>
      </c>
      <c r="D35">
        <v>0</v>
      </c>
      <c r="E35">
        <f>VLOOKUP(A35,NEW!$A$1:$D$48,3,0)</f>
        <v>0</v>
      </c>
      <c r="F35">
        <v>0</v>
      </c>
      <c r="G35">
        <f>VLOOKUP(A35,NEW!$A$1:$D$48,4,0)</f>
        <v>0</v>
      </c>
    </row>
    <row r="36" spans="1:7">
      <c r="A36" t="s">
        <v>38</v>
      </c>
      <c r="B36">
        <v>29.487665735439599</v>
      </c>
      <c r="C36">
        <f>VLOOKUP(A36,NEW!$A$1:$D$48,2,0)</f>
        <v>29.466415730000001</v>
      </c>
      <c r="D36">
        <v>0</v>
      </c>
      <c r="E36">
        <f>VLOOKUP(A36,NEW!$A$1:$D$48,3,0)</f>
        <v>0</v>
      </c>
      <c r="F36">
        <v>0</v>
      </c>
      <c r="G36">
        <f>VLOOKUP(A36,NEW!$A$1:$D$48,4,0)</f>
        <v>0</v>
      </c>
    </row>
    <row r="37" spans="1:7">
      <c r="A37" t="s">
        <v>39</v>
      </c>
      <c r="B37">
        <v>0</v>
      </c>
      <c r="C37">
        <f>VLOOKUP(A37,NEW!$A$1:$D$48,2,0)</f>
        <v>0</v>
      </c>
      <c r="D37">
        <v>712.49999999999898</v>
      </c>
      <c r="E37">
        <f>VLOOKUP(A37,NEW!$A$1:$D$48,3,0)</f>
        <v>712.5</v>
      </c>
      <c r="F37">
        <v>0</v>
      </c>
      <c r="G37">
        <f>VLOOKUP(A37,NEW!$A$1:$D$48,4,0)</f>
        <v>0</v>
      </c>
    </row>
    <row r="38" spans="1:7">
      <c r="A38" t="s">
        <v>40</v>
      </c>
      <c r="B38">
        <v>0</v>
      </c>
      <c r="C38">
        <f>VLOOKUP(A38,NEW!$A$1:$D$48,2,0)</f>
        <v>0</v>
      </c>
      <c r="D38">
        <v>5936.5499999999902</v>
      </c>
      <c r="E38">
        <f>VLOOKUP(A38,NEW!$A$1:$D$48,3,0)</f>
        <v>5936.55</v>
      </c>
      <c r="F38">
        <v>0</v>
      </c>
      <c r="G38">
        <f>VLOOKUP(A38,NEW!$A$1:$D$48,4,0)</f>
        <v>0</v>
      </c>
    </row>
    <row r="39" spans="1:7">
      <c r="A39" t="s">
        <v>41</v>
      </c>
      <c r="B39">
        <v>0</v>
      </c>
      <c r="C39">
        <f>VLOOKUP(A39,NEW!$A$1:$D$48,2,0)</f>
        <v>0</v>
      </c>
      <c r="D39">
        <v>4095.84</v>
      </c>
      <c r="E39">
        <f>VLOOKUP(A39,NEW!$A$1:$D$48,3,0)</f>
        <v>4095.84</v>
      </c>
      <c r="F39">
        <v>0</v>
      </c>
      <c r="G39">
        <f>VLOOKUP(A39,NEW!$A$1:$D$48,4,0)</f>
        <v>0</v>
      </c>
    </row>
    <row r="40" spans="1:7">
      <c r="A40" t="s">
        <v>42</v>
      </c>
      <c r="B40">
        <v>151.87216567570201</v>
      </c>
      <c r="C40">
        <f>VLOOKUP(A40,NEW!$A$1:$D$48,2,0)</f>
        <v>151.87216570000001</v>
      </c>
      <c r="D40">
        <v>0</v>
      </c>
      <c r="E40">
        <f>VLOOKUP(A40,NEW!$A$1:$D$48,3,0)</f>
        <v>0</v>
      </c>
      <c r="F40">
        <v>0</v>
      </c>
      <c r="G40">
        <f>VLOOKUP(A40,NEW!$A$1:$D$48,4,0)</f>
        <v>0</v>
      </c>
    </row>
    <row r="41" spans="1:7">
      <c r="A41" t="s">
        <v>43</v>
      </c>
      <c r="B41">
        <v>80.998439153488306</v>
      </c>
      <c r="C41">
        <f>VLOOKUP(A41,NEW!$A$1:$D$48,2,0)</f>
        <v>79.97</v>
      </c>
      <c r="D41">
        <v>0</v>
      </c>
      <c r="E41">
        <f>VLOOKUP(A41,NEW!$A$1:$D$48,3,0)</f>
        <v>0</v>
      </c>
      <c r="F41">
        <v>0</v>
      </c>
      <c r="G41">
        <f>VLOOKUP(A41,NEW!$A$1:$D$48,4,0)</f>
        <v>0</v>
      </c>
    </row>
    <row r="42" spans="1:7">
      <c r="A42" t="s">
        <v>44</v>
      </c>
      <c r="B42">
        <v>147.44745762711801</v>
      </c>
      <c r="C42">
        <f>VLOOKUP(A42,NEW!$A$1:$D$48,2,0)</f>
        <v>147.44745760000001</v>
      </c>
      <c r="D42">
        <v>0</v>
      </c>
      <c r="E42">
        <f>VLOOKUP(A42,NEW!$A$1:$D$48,3,0)</f>
        <v>0</v>
      </c>
      <c r="F42">
        <v>0</v>
      </c>
      <c r="G42">
        <f>VLOOKUP(A42,NEW!$A$1:$D$48,4,0)</f>
        <v>0</v>
      </c>
    </row>
    <row r="43" spans="1:7">
      <c r="A43" t="s">
        <v>45</v>
      </c>
      <c r="B43">
        <v>0</v>
      </c>
      <c r="C43">
        <f>VLOOKUP(A43,NEW!$A$1:$D$48,2,0)</f>
        <v>0</v>
      </c>
      <c r="D43">
        <v>2810.5817679050101</v>
      </c>
      <c r="E43">
        <f>VLOOKUP(A43,NEW!$A$1:$D$48,3,0)</f>
        <v>2482.680562</v>
      </c>
      <c r="F43">
        <v>0</v>
      </c>
      <c r="G43">
        <f>VLOOKUP(A43,NEW!$A$1:$D$48,4,0)</f>
        <v>0</v>
      </c>
    </row>
    <row r="44" spans="1:7">
      <c r="A44" t="s">
        <v>46</v>
      </c>
      <c r="B44">
        <v>101.33473741782601</v>
      </c>
      <c r="C44">
        <f>VLOOKUP(A44,NEW!$A$1:$D$48,2,0)</f>
        <v>100.4951621</v>
      </c>
      <c r="D44">
        <v>875.94503579191303</v>
      </c>
      <c r="E44">
        <f>VLOOKUP(A44,NEW!$A$1:$D$48,3,0)</f>
        <v>875.94503580000003</v>
      </c>
      <c r="F44">
        <v>0</v>
      </c>
      <c r="G44">
        <f>VLOOKUP(A44,NEW!$A$1:$D$48,4,0)</f>
        <v>0</v>
      </c>
    </row>
    <row r="45" spans="1:7">
      <c r="A45" t="s">
        <v>47</v>
      </c>
      <c r="B45">
        <v>92.395093108055093</v>
      </c>
      <c r="C45">
        <f>VLOOKUP(A45,NEW!$A$1:$D$48,2,0)</f>
        <v>91.492823270000002</v>
      </c>
      <c r="D45">
        <v>14.264031723246401</v>
      </c>
      <c r="E45">
        <f>VLOOKUP(A45,NEW!$A$1:$D$48,3,0)</f>
        <v>14.26403172</v>
      </c>
      <c r="F45">
        <v>0</v>
      </c>
      <c r="G45">
        <f>VLOOKUP(A45,NEW!$A$1:$D$48,4,0)</f>
        <v>0</v>
      </c>
    </row>
    <row r="46" spans="1:7">
      <c r="A46" t="s">
        <v>48</v>
      </c>
      <c r="B46">
        <v>112.430499251282</v>
      </c>
      <c r="C46">
        <f>VLOOKUP(A46,NEW!$A$1:$D$48,2,0)</f>
        <v>111.5025476</v>
      </c>
      <c r="D46">
        <v>408.69604345761599</v>
      </c>
      <c r="E46">
        <f>VLOOKUP(A46,NEW!$A$1:$D$48,3,0)</f>
        <v>408.69604349999997</v>
      </c>
      <c r="F46">
        <v>0</v>
      </c>
      <c r="G46">
        <f>VLOOKUP(A46,NEW!$A$1:$D$48,4,0)</f>
        <v>0</v>
      </c>
    </row>
    <row r="47" spans="1:7">
      <c r="A47" t="s">
        <v>49</v>
      </c>
      <c r="B47">
        <v>65.969753821395201</v>
      </c>
      <c r="C47">
        <f>VLOOKUP(A47,NEW!$A$1:$D$48,2,0)</f>
        <v>65.837855669999996</v>
      </c>
      <c r="D47">
        <v>0</v>
      </c>
      <c r="E47">
        <f>VLOOKUP(A47,NEW!$A$1:$D$48,3,0)</f>
        <v>0</v>
      </c>
      <c r="F47">
        <v>0</v>
      </c>
      <c r="G47">
        <f>VLOOKUP(A47,NEW!$A$1:$D$48,4,0)</f>
        <v>0</v>
      </c>
    </row>
    <row r="48" spans="1:7">
      <c r="A48" t="s">
        <v>50</v>
      </c>
      <c r="F48">
        <v>0</v>
      </c>
      <c r="G48">
        <f>VLOOKUP(A48,NEW!$A$1:$D$48,4,0)</f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sqref="A1:D48"/>
    </sheetView>
  </sheetViews>
  <sheetFormatPr baseColWidth="10" defaultRowHeight="15" x14ac:dyDescent="0"/>
  <cols>
    <col min="2" max="2" width="24" bestFit="1" customWidth="1"/>
    <col min="3" max="3" width="13.83203125" bestFit="1" customWidth="1"/>
  </cols>
  <sheetData>
    <row r="1" spans="1:4">
      <c r="A1" s="1" t="s">
        <v>0</v>
      </c>
      <c r="B1" s="1" t="s">
        <v>1</v>
      </c>
      <c r="C1" s="1" t="s">
        <v>51</v>
      </c>
      <c r="D1" s="1" t="s">
        <v>3</v>
      </c>
    </row>
    <row r="2" spans="1:4">
      <c r="A2" s="1" t="s">
        <v>4</v>
      </c>
      <c r="B2" s="1">
        <v>63.100053590000002</v>
      </c>
      <c r="C2" s="1">
        <v>4968</v>
      </c>
      <c r="D2" s="1">
        <v>38.333333330000002</v>
      </c>
    </row>
    <row r="3" spans="1:4">
      <c r="A3" s="1" t="s">
        <v>5</v>
      </c>
      <c r="B3" s="1">
        <v>53.670026290000003</v>
      </c>
      <c r="C3" s="1">
        <v>2449</v>
      </c>
      <c r="D3" s="1">
        <v>22.62557078</v>
      </c>
    </row>
    <row r="4" spans="1:4">
      <c r="A4" s="1" t="s">
        <v>6</v>
      </c>
      <c r="B4" s="1">
        <v>79.97</v>
      </c>
      <c r="C4" s="1">
        <v>2489</v>
      </c>
      <c r="D4" s="1">
        <v>12.3173516</v>
      </c>
    </row>
    <row r="5" spans="1:4">
      <c r="A5" s="1" t="s">
        <v>7</v>
      </c>
      <c r="B5" s="1">
        <v>59.084765330000003</v>
      </c>
      <c r="C5" s="1">
        <v>1414.1217389999999</v>
      </c>
      <c r="D5" s="1">
        <v>7.7511415530000001</v>
      </c>
    </row>
    <row r="6" spans="1:4">
      <c r="A6" s="1" t="s">
        <v>9</v>
      </c>
      <c r="B6" s="1">
        <v>89.464719410000001</v>
      </c>
      <c r="C6" s="1">
        <v>3035.7525719999999</v>
      </c>
      <c r="D6" s="1">
        <v>7.0662100460000001</v>
      </c>
    </row>
    <row r="7" spans="1:4">
      <c r="A7" s="1" t="s">
        <v>8</v>
      </c>
      <c r="B7" s="1">
        <v>79.97</v>
      </c>
      <c r="C7" s="1">
        <v>570.66664349999996</v>
      </c>
      <c r="D7" s="1">
        <v>3.515981735</v>
      </c>
    </row>
    <row r="8" spans="1:4">
      <c r="A8" s="1" t="s">
        <v>11</v>
      </c>
      <c r="B8" s="1">
        <v>67.320717419999994</v>
      </c>
      <c r="C8" s="1">
        <v>474.3078261</v>
      </c>
      <c r="D8" s="1">
        <v>2.9337899539999999</v>
      </c>
    </row>
    <row r="9" spans="1:4">
      <c r="A9" s="1" t="s">
        <v>10</v>
      </c>
      <c r="B9" s="1">
        <v>51.578384880000002</v>
      </c>
      <c r="C9" s="1">
        <v>802.01739129999999</v>
      </c>
      <c r="D9" s="1">
        <v>2.6484018260000002</v>
      </c>
    </row>
    <row r="10" spans="1:4">
      <c r="A10" s="1" t="s">
        <v>12</v>
      </c>
      <c r="B10" s="1">
        <v>44.665856410000004</v>
      </c>
      <c r="C10" s="1">
        <v>1080</v>
      </c>
      <c r="D10" s="1">
        <v>1.358447489</v>
      </c>
    </row>
    <row r="11" spans="1:4">
      <c r="A11" s="1" t="s">
        <v>13</v>
      </c>
      <c r="B11" s="1">
        <v>5.04188043</v>
      </c>
      <c r="C11" s="1">
        <v>436.67307690000001</v>
      </c>
      <c r="D11" s="1">
        <v>1.061643836</v>
      </c>
    </row>
    <row r="12" spans="1:4">
      <c r="A12" s="1" t="s">
        <v>14</v>
      </c>
      <c r="B12" s="1">
        <v>94.216955380000002</v>
      </c>
      <c r="C12" s="1">
        <v>3456</v>
      </c>
      <c r="D12" s="1">
        <v>0.28538812800000002</v>
      </c>
    </row>
    <row r="13" spans="1:4">
      <c r="A13" s="1" t="s">
        <v>25</v>
      </c>
      <c r="B13" s="1">
        <v>44.602788920000002</v>
      </c>
      <c r="C13" s="1">
        <v>211.55777850000001</v>
      </c>
      <c r="D13" s="1">
        <v>9.1324200999999994E-2</v>
      </c>
    </row>
    <row r="14" spans="1:4">
      <c r="A14" s="1" t="s">
        <v>15</v>
      </c>
      <c r="B14" s="1">
        <v>147.3141243</v>
      </c>
      <c r="C14" s="1">
        <v>249.75</v>
      </c>
      <c r="D14" s="1">
        <v>1.1415524999999999E-2</v>
      </c>
    </row>
    <row r="15" spans="1:4">
      <c r="A15" s="1" t="s">
        <v>17</v>
      </c>
      <c r="B15" s="1">
        <v>151.87216570000001</v>
      </c>
      <c r="C15" s="1">
        <v>199.5</v>
      </c>
      <c r="D15" s="1">
        <v>0</v>
      </c>
    </row>
    <row r="16" spans="1:4">
      <c r="A16" s="1" t="s">
        <v>18</v>
      </c>
      <c r="B16" s="1">
        <v>151.87216570000001</v>
      </c>
      <c r="C16" s="1">
        <v>0</v>
      </c>
      <c r="D16" s="1">
        <v>0</v>
      </c>
    </row>
    <row r="17" spans="1:4">
      <c r="A17" s="1" t="s">
        <v>19</v>
      </c>
      <c r="B17" s="1">
        <v>147.44745760000001</v>
      </c>
      <c r="C17" s="1">
        <v>0</v>
      </c>
      <c r="D17" s="1">
        <v>0</v>
      </c>
    </row>
    <row r="18" spans="1:4">
      <c r="A18" s="1" t="s">
        <v>20</v>
      </c>
      <c r="B18" s="1">
        <v>0</v>
      </c>
      <c r="C18" s="1">
        <v>705.33540000000005</v>
      </c>
      <c r="D18" s="1">
        <v>0</v>
      </c>
    </row>
    <row r="19" spans="1:4">
      <c r="A19" s="1" t="s">
        <v>21</v>
      </c>
      <c r="B19" s="1">
        <v>0</v>
      </c>
      <c r="C19" s="1">
        <v>464.4</v>
      </c>
      <c r="D19" s="1">
        <v>0</v>
      </c>
    </row>
    <row r="20" spans="1:4">
      <c r="A20" s="1" t="s">
        <v>22</v>
      </c>
      <c r="B20" s="1">
        <v>48.923727730000003</v>
      </c>
      <c r="C20" s="1">
        <v>0</v>
      </c>
      <c r="D20" s="1">
        <v>0</v>
      </c>
    </row>
    <row r="21" spans="1:4">
      <c r="A21" s="1" t="s">
        <v>23</v>
      </c>
      <c r="B21" s="1">
        <v>32.529545689999999</v>
      </c>
      <c r="C21" s="1">
        <v>0</v>
      </c>
      <c r="D21" s="1">
        <v>0</v>
      </c>
    </row>
    <row r="22" spans="1:4">
      <c r="A22" s="1" t="s">
        <v>24</v>
      </c>
      <c r="B22" s="1">
        <v>70.396193679999996</v>
      </c>
      <c r="C22" s="1">
        <v>0</v>
      </c>
      <c r="D22" s="1">
        <v>0</v>
      </c>
    </row>
    <row r="23" spans="1:4">
      <c r="A23" s="1" t="s">
        <v>26</v>
      </c>
      <c r="B23" s="1">
        <v>216.67700110000001</v>
      </c>
      <c r="C23" s="1">
        <v>0</v>
      </c>
      <c r="D23" s="1">
        <v>0</v>
      </c>
    </row>
    <row r="24" spans="1:4">
      <c r="A24" s="1" t="s">
        <v>27</v>
      </c>
      <c r="B24" s="1">
        <v>78.864129480000003</v>
      </c>
      <c r="C24" s="1">
        <v>0</v>
      </c>
      <c r="D24" s="1">
        <v>0</v>
      </c>
    </row>
    <row r="25" spans="1:4">
      <c r="A25" s="1" t="s">
        <v>28</v>
      </c>
      <c r="B25" s="1">
        <v>2.49208966</v>
      </c>
      <c r="C25" s="1">
        <v>0</v>
      </c>
      <c r="D25" s="1">
        <v>0</v>
      </c>
    </row>
    <row r="26" spans="1:4">
      <c r="A26" s="1" t="s">
        <v>29</v>
      </c>
      <c r="B26" s="1">
        <v>0</v>
      </c>
      <c r="C26" s="1">
        <v>100.94</v>
      </c>
      <c r="D26" s="1">
        <v>0</v>
      </c>
    </row>
    <row r="27" spans="1:4">
      <c r="A27" s="1" t="s">
        <v>30</v>
      </c>
      <c r="B27" s="1">
        <v>4.844769136</v>
      </c>
      <c r="C27" s="1">
        <v>0</v>
      </c>
      <c r="D27" s="1">
        <v>0</v>
      </c>
    </row>
    <row r="28" spans="1:4">
      <c r="A28" s="1" t="s">
        <v>31</v>
      </c>
      <c r="B28" s="1">
        <v>1</v>
      </c>
      <c r="C28" s="1">
        <v>0</v>
      </c>
      <c r="D28" s="1">
        <v>0</v>
      </c>
    </row>
    <row r="29" spans="1:4">
      <c r="A29" s="1" t="s">
        <v>32</v>
      </c>
      <c r="B29" s="1">
        <v>0</v>
      </c>
      <c r="C29" s="1">
        <v>12.43367935</v>
      </c>
      <c r="D29" s="1">
        <v>0</v>
      </c>
    </row>
    <row r="30" spans="1:4">
      <c r="A30" s="1" t="s">
        <v>33</v>
      </c>
      <c r="B30" s="1">
        <v>56.83987973</v>
      </c>
      <c r="C30" s="1">
        <v>0</v>
      </c>
      <c r="D30" s="1">
        <v>0</v>
      </c>
    </row>
    <row r="31" spans="1:4">
      <c r="A31" s="1" t="s">
        <v>34</v>
      </c>
      <c r="B31" s="1">
        <v>1.169906407</v>
      </c>
      <c r="C31" s="1">
        <v>0</v>
      </c>
      <c r="D31" s="1">
        <v>0</v>
      </c>
    </row>
    <row r="32" spans="1:4">
      <c r="A32" s="1" t="s">
        <v>16</v>
      </c>
      <c r="B32" s="1">
        <v>111.2905215</v>
      </c>
      <c r="C32" s="1">
        <v>194.69387760000001</v>
      </c>
      <c r="D32" s="1">
        <v>0</v>
      </c>
    </row>
    <row r="33" spans="1:4">
      <c r="A33" s="1" t="s">
        <v>35</v>
      </c>
      <c r="B33" s="1">
        <v>39.164346629999997</v>
      </c>
      <c r="C33" s="1">
        <v>0</v>
      </c>
      <c r="D33" s="1">
        <v>0</v>
      </c>
    </row>
    <row r="34" spans="1:4">
      <c r="A34" s="1" t="s">
        <v>36</v>
      </c>
      <c r="B34" s="1">
        <v>150.8090752</v>
      </c>
      <c r="C34" s="1">
        <v>0</v>
      </c>
      <c r="D34" s="1">
        <v>0</v>
      </c>
    </row>
    <row r="35" spans="1:4">
      <c r="A35" s="1" t="s">
        <v>37</v>
      </c>
      <c r="B35" s="1">
        <v>43.845761760000002</v>
      </c>
      <c r="C35" s="1">
        <v>0</v>
      </c>
      <c r="D35" s="1">
        <v>0</v>
      </c>
    </row>
    <row r="36" spans="1:4">
      <c r="A36" s="1" t="s">
        <v>38</v>
      </c>
      <c r="B36" s="1">
        <v>29.466415730000001</v>
      </c>
      <c r="C36" s="1">
        <v>0</v>
      </c>
      <c r="D36" s="1">
        <v>0</v>
      </c>
    </row>
    <row r="37" spans="1:4">
      <c r="A37" s="1" t="s">
        <v>39</v>
      </c>
      <c r="B37" s="1">
        <v>0</v>
      </c>
      <c r="C37" s="1">
        <v>712.5</v>
      </c>
      <c r="D37" s="1">
        <v>0</v>
      </c>
    </row>
    <row r="38" spans="1:4">
      <c r="A38" s="1" t="s">
        <v>40</v>
      </c>
      <c r="B38" s="1">
        <v>0</v>
      </c>
      <c r="C38" s="1">
        <v>5936.55</v>
      </c>
      <c r="D38" s="1">
        <v>0</v>
      </c>
    </row>
    <row r="39" spans="1:4">
      <c r="A39" s="1" t="s">
        <v>41</v>
      </c>
      <c r="B39" s="1">
        <v>0</v>
      </c>
      <c r="C39" s="1">
        <v>4095.84</v>
      </c>
      <c r="D39" s="1">
        <v>0</v>
      </c>
    </row>
    <row r="40" spans="1:4">
      <c r="A40" s="1" t="s">
        <v>42</v>
      </c>
      <c r="B40" s="1">
        <v>151.87216570000001</v>
      </c>
      <c r="C40" s="1">
        <v>0</v>
      </c>
      <c r="D40" s="1">
        <v>0</v>
      </c>
    </row>
    <row r="41" spans="1:4">
      <c r="A41" s="1" t="s">
        <v>43</v>
      </c>
      <c r="B41" s="1">
        <v>79.97</v>
      </c>
      <c r="C41" s="1">
        <v>0</v>
      </c>
      <c r="D41" s="1">
        <v>0</v>
      </c>
    </row>
    <row r="42" spans="1:4">
      <c r="A42" s="1" t="s">
        <v>44</v>
      </c>
      <c r="B42" s="1">
        <v>147.44745760000001</v>
      </c>
      <c r="C42" s="1">
        <v>0</v>
      </c>
      <c r="D42" s="1">
        <v>0</v>
      </c>
    </row>
    <row r="43" spans="1:4">
      <c r="A43" s="1" t="s">
        <v>45</v>
      </c>
      <c r="B43" s="1">
        <v>0</v>
      </c>
      <c r="C43" s="1">
        <v>2482.680562</v>
      </c>
      <c r="D43" s="1">
        <v>0</v>
      </c>
    </row>
    <row r="44" spans="1:4">
      <c r="A44" s="1" t="s">
        <v>46</v>
      </c>
      <c r="B44" s="1">
        <v>100.4951621</v>
      </c>
      <c r="C44" s="1">
        <v>875.94503580000003</v>
      </c>
      <c r="D44" s="1">
        <v>0</v>
      </c>
    </row>
    <row r="45" spans="1:4">
      <c r="A45" s="1" t="s">
        <v>47</v>
      </c>
      <c r="B45" s="1">
        <v>91.492823270000002</v>
      </c>
      <c r="C45" s="1">
        <v>14.26403172</v>
      </c>
      <c r="D45" s="1">
        <v>0</v>
      </c>
    </row>
    <row r="46" spans="1:4">
      <c r="A46" s="1" t="s">
        <v>48</v>
      </c>
      <c r="B46" s="1">
        <v>111.5025476</v>
      </c>
      <c r="C46" s="1">
        <v>408.69604349999997</v>
      </c>
      <c r="D46" s="1">
        <v>0</v>
      </c>
    </row>
    <row r="47" spans="1:4">
      <c r="A47" s="1" t="s">
        <v>49</v>
      </c>
      <c r="B47" s="1">
        <v>65.837855669999996</v>
      </c>
      <c r="C47" s="1">
        <v>0</v>
      </c>
      <c r="D47" s="1">
        <v>0</v>
      </c>
    </row>
    <row r="48" spans="1:4">
      <c r="A48" s="1" t="s">
        <v>50</v>
      </c>
      <c r="B48" s="1"/>
      <c r="C48" s="1"/>
      <c r="D48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"/>
  <sheetViews>
    <sheetView workbookViewId="0">
      <selection sqref="A1:E1048576"/>
    </sheetView>
  </sheetViews>
  <sheetFormatPr baseColWidth="10" defaultRowHeight="15" x14ac:dyDescent="0"/>
  <cols>
    <col min="1" max="1" width="54.1640625" bestFit="1" customWidth="1"/>
    <col min="2" max="2" width="33.1640625" bestFit="1" customWidth="1"/>
    <col min="3" max="3" width="48.33203125" bestFit="1" customWidth="1"/>
    <col min="4" max="4" width="15" customWidth="1"/>
    <col min="8" max="8" width="12.83203125" customWidth="1"/>
    <col min="10" max="10" width="12.83203125" bestFit="1" customWidth="1"/>
  </cols>
  <sheetData>
    <row r="1" spans="1:11">
      <c r="A1" t="s">
        <v>53</v>
      </c>
      <c r="B1" t="s">
        <v>54</v>
      </c>
      <c r="C1" t="s">
        <v>104</v>
      </c>
      <c r="D1" t="s">
        <v>110</v>
      </c>
      <c r="E1" t="s">
        <v>109</v>
      </c>
    </row>
    <row r="2" spans="1:11">
      <c r="A2" s="2" t="s">
        <v>17</v>
      </c>
      <c r="B2">
        <v>151.87216567570201</v>
      </c>
      <c r="C2">
        <v>199.5</v>
      </c>
      <c r="D2">
        <f>VLOOKUP(A2,OLD!A:D,4,0)</f>
        <v>199.5</v>
      </c>
      <c r="E2">
        <f>D2-C2</f>
        <v>0</v>
      </c>
    </row>
    <row r="3" spans="1:11">
      <c r="A3" s="2" t="s">
        <v>6</v>
      </c>
      <c r="B3">
        <v>79.97</v>
      </c>
      <c r="C3">
        <v>2489</v>
      </c>
      <c r="D3">
        <f>VLOOKUP(A3,OLD!A:D,4,0)</f>
        <v>2489</v>
      </c>
      <c r="E3">
        <f t="shared" ref="E3:E50" si="0">D3-C3</f>
        <v>0</v>
      </c>
    </row>
    <row r="4" spans="1:11">
      <c r="A4" s="2" t="s">
        <v>15</v>
      </c>
      <c r="B4">
        <v>147.314124293785</v>
      </c>
      <c r="C4">
        <v>249.75</v>
      </c>
      <c r="D4">
        <f>VLOOKUP(A4,OLD!A:D,4,0)</f>
        <v>249.75</v>
      </c>
      <c r="E4">
        <f t="shared" si="0"/>
        <v>0</v>
      </c>
    </row>
    <row r="5" spans="1:11">
      <c r="A5" s="2" t="s">
        <v>18</v>
      </c>
      <c r="B5">
        <v>151.87216567570201</v>
      </c>
      <c r="C5">
        <v>0</v>
      </c>
      <c r="D5">
        <f>VLOOKUP(A5,OLD!A:D,4,0)</f>
        <v>0</v>
      </c>
      <c r="E5">
        <f t="shared" si="0"/>
        <v>0</v>
      </c>
    </row>
    <row r="6" spans="1:11">
      <c r="A6" s="2" t="s">
        <v>8</v>
      </c>
      <c r="B6">
        <v>79.97</v>
      </c>
      <c r="C6">
        <v>570.66664345888501</v>
      </c>
      <c r="D6">
        <f>VLOOKUP(A6,OLD!A:D,4,0)</f>
        <v>570.66664345888501</v>
      </c>
      <c r="E6">
        <f t="shared" si="0"/>
        <v>0</v>
      </c>
    </row>
    <row r="7" spans="1:11">
      <c r="A7" s="2" t="s">
        <v>19</v>
      </c>
      <c r="B7">
        <v>147.44745762711801</v>
      </c>
      <c r="C7">
        <v>0</v>
      </c>
      <c r="D7">
        <f>VLOOKUP(A7,OLD!A:D,4,0)</f>
        <v>0</v>
      </c>
      <c r="E7">
        <f t="shared" si="0"/>
        <v>0</v>
      </c>
    </row>
    <row r="8" spans="1:11">
      <c r="A8" s="2" t="s">
        <v>20</v>
      </c>
      <c r="B8">
        <v>0</v>
      </c>
      <c r="C8">
        <v>1122.1244999999999</v>
      </c>
      <c r="D8">
        <f>VLOOKUP(A8,OLD!A:D,4,0)</f>
        <v>1122.1244999999999</v>
      </c>
      <c r="E8" s="3">
        <f t="shared" si="0"/>
        <v>0</v>
      </c>
      <c r="H8" t="s">
        <v>111</v>
      </c>
      <c r="I8" s="4">
        <v>6.6000000000000003E-2</v>
      </c>
      <c r="J8" t="s">
        <v>112</v>
      </c>
      <c r="K8" s="5">
        <f>I8/C8*D8</f>
        <v>6.6000000000000003E-2</v>
      </c>
    </row>
    <row r="9" spans="1:11">
      <c r="A9" s="2" t="s">
        <v>9</v>
      </c>
      <c r="B9">
        <v>89.464719409051398</v>
      </c>
      <c r="C9">
        <v>3035.75257224701</v>
      </c>
      <c r="D9">
        <f>VLOOKUP(A9,OLD!A:D,4,0)</f>
        <v>3035.75257224701</v>
      </c>
      <c r="E9">
        <f t="shared" si="0"/>
        <v>0</v>
      </c>
    </row>
    <row r="10" spans="1:11">
      <c r="A10" s="2" t="s">
        <v>21</v>
      </c>
      <c r="B10">
        <v>0</v>
      </c>
      <c r="C10">
        <v>599.4</v>
      </c>
      <c r="D10">
        <f>VLOOKUP(A10,OLD!A:D,4,0)</f>
        <v>599.4</v>
      </c>
      <c r="E10">
        <f t="shared" si="0"/>
        <v>0</v>
      </c>
    </row>
    <row r="11" spans="1:11">
      <c r="A11" s="2" t="s">
        <v>10</v>
      </c>
      <c r="B11">
        <v>51.578384880428899</v>
      </c>
      <c r="C11">
        <v>802.01739130434703</v>
      </c>
      <c r="D11">
        <f>VLOOKUP(A11,OLD!A:D,4,0)</f>
        <v>802.01739130434703</v>
      </c>
      <c r="E11">
        <f t="shared" si="0"/>
        <v>0</v>
      </c>
    </row>
    <row r="12" spans="1:11">
      <c r="A12" s="2" t="s">
        <v>11</v>
      </c>
      <c r="B12">
        <v>67.320407113077394</v>
      </c>
      <c r="C12">
        <v>474.30782608695603</v>
      </c>
      <c r="D12">
        <f>VLOOKUP(A12,OLD!A:D,4,0)</f>
        <v>474.30782608695603</v>
      </c>
      <c r="E12">
        <f t="shared" si="0"/>
        <v>0</v>
      </c>
    </row>
    <row r="13" spans="1:11">
      <c r="A13" s="2" t="s">
        <v>22</v>
      </c>
      <c r="B13">
        <v>48.923727725714201</v>
      </c>
      <c r="C13">
        <v>0</v>
      </c>
      <c r="D13">
        <f>VLOOKUP(A13,OLD!A:D,4,0)</f>
        <v>0</v>
      </c>
      <c r="E13">
        <f t="shared" si="0"/>
        <v>0</v>
      </c>
    </row>
    <row r="14" spans="1:11">
      <c r="A14" s="2" t="s">
        <v>23</v>
      </c>
      <c r="B14">
        <v>32.529545692125502</v>
      </c>
      <c r="C14">
        <v>0</v>
      </c>
      <c r="D14">
        <f>VLOOKUP(A14,OLD!A:D,4,0)</f>
        <v>0</v>
      </c>
      <c r="E14">
        <f t="shared" si="0"/>
        <v>0</v>
      </c>
    </row>
    <row r="15" spans="1:11">
      <c r="A15" s="2" t="s">
        <v>24</v>
      </c>
      <c r="B15">
        <v>70.396193683977003</v>
      </c>
      <c r="C15">
        <v>0</v>
      </c>
      <c r="D15">
        <f>VLOOKUP(A15,OLD!A:D,4,0)</f>
        <v>0</v>
      </c>
      <c r="E15">
        <f t="shared" si="0"/>
        <v>0</v>
      </c>
    </row>
    <row r="16" spans="1:11">
      <c r="A16" s="2" t="s">
        <v>25</v>
      </c>
      <c r="B16">
        <v>44.602788922706701</v>
      </c>
      <c r="C16">
        <v>0</v>
      </c>
      <c r="D16">
        <f>VLOOKUP(A16,OLD!A:D,4,0)</f>
        <v>0</v>
      </c>
      <c r="E16" s="3">
        <f t="shared" si="0"/>
        <v>0</v>
      </c>
    </row>
    <row r="17" spans="1:5">
      <c r="A17" s="2" t="s">
        <v>4</v>
      </c>
      <c r="B17">
        <v>63.100053586336003</v>
      </c>
      <c r="C17">
        <v>4968</v>
      </c>
      <c r="D17">
        <f>VLOOKUP(A17,OLD!A:D,4,0)</f>
        <v>4968</v>
      </c>
      <c r="E17">
        <f t="shared" si="0"/>
        <v>0</v>
      </c>
    </row>
    <row r="18" spans="1:5">
      <c r="A18" s="2" t="s">
        <v>26</v>
      </c>
      <c r="B18">
        <v>216.67700113684199</v>
      </c>
      <c r="C18">
        <v>0</v>
      </c>
      <c r="D18">
        <f>VLOOKUP(A18,OLD!A:D,4,0)</f>
        <v>0</v>
      </c>
      <c r="E18">
        <f t="shared" si="0"/>
        <v>0</v>
      </c>
    </row>
    <row r="19" spans="1:5">
      <c r="A19" s="2" t="s">
        <v>27</v>
      </c>
      <c r="B19">
        <v>78.864129482920006</v>
      </c>
      <c r="C19">
        <v>0</v>
      </c>
      <c r="D19">
        <f>VLOOKUP(A19,OLD!A:D,4,0)</f>
        <v>0</v>
      </c>
      <c r="E19">
        <f t="shared" si="0"/>
        <v>0</v>
      </c>
    </row>
    <row r="20" spans="1:5">
      <c r="A20" s="2" t="s">
        <v>105</v>
      </c>
      <c r="B20">
        <v>0</v>
      </c>
      <c r="C20">
        <v>0</v>
      </c>
      <c r="D20" t="e">
        <f>VLOOKUP(A20,OLD!A:D,4,0)</f>
        <v>#N/A</v>
      </c>
      <c r="E20" t="e">
        <f t="shared" si="0"/>
        <v>#N/A</v>
      </c>
    </row>
    <row r="21" spans="1:5">
      <c r="A21" s="2" t="s">
        <v>28</v>
      </c>
      <c r="B21">
        <v>2.4920896602739702</v>
      </c>
      <c r="C21">
        <v>0</v>
      </c>
      <c r="D21">
        <f>VLOOKUP(A21,OLD!A:D,4,0)</f>
        <v>0</v>
      </c>
      <c r="E21">
        <f t="shared" si="0"/>
        <v>0</v>
      </c>
    </row>
    <row r="22" spans="1:5">
      <c r="A22" s="2" t="s">
        <v>29</v>
      </c>
      <c r="B22">
        <v>0</v>
      </c>
      <c r="C22">
        <v>100.94</v>
      </c>
      <c r="D22">
        <f>VLOOKUP(A22,OLD!A:D,4,0)</f>
        <v>100.94</v>
      </c>
      <c r="E22">
        <f t="shared" si="0"/>
        <v>0</v>
      </c>
    </row>
    <row r="23" spans="1:5">
      <c r="A23" s="2" t="s">
        <v>13</v>
      </c>
      <c r="B23">
        <v>5.04188042957791</v>
      </c>
      <c r="C23">
        <v>430.65</v>
      </c>
      <c r="D23">
        <f>VLOOKUP(A23,OLD!A:D,4,0)</f>
        <v>430.65</v>
      </c>
      <c r="E23" s="3">
        <f t="shared" si="0"/>
        <v>0</v>
      </c>
    </row>
    <row r="24" spans="1:5">
      <c r="A24" s="2" t="s">
        <v>30</v>
      </c>
      <c r="B24">
        <v>4.8447691360557901</v>
      </c>
      <c r="C24">
        <v>0</v>
      </c>
      <c r="D24">
        <f>VLOOKUP(A24,OLD!A:D,4,0)</f>
        <v>0</v>
      </c>
      <c r="E24">
        <f t="shared" si="0"/>
        <v>0</v>
      </c>
    </row>
    <row r="25" spans="1:5">
      <c r="A25" s="2" t="s">
        <v>31</v>
      </c>
      <c r="B25">
        <v>1</v>
      </c>
      <c r="C25">
        <v>0</v>
      </c>
      <c r="D25">
        <f>VLOOKUP(A25,OLD!A:D,4,0)</f>
        <v>0</v>
      </c>
      <c r="E25">
        <f t="shared" si="0"/>
        <v>0</v>
      </c>
    </row>
    <row r="26" spans="1:5">
      <c r="A26" s="2" t="s">
        <v>32</v>
      </c>
      <c r="B26">
        <v>0</v>
      </c>
      <c r="C26">
        <v>12.433679354094499</v>
      </c>
      <c r="D26">
        <f>VLOOKUP(A26,OLD!A:D,4,0)</f>
        <v>12.433679354094499</v>
      </c>
      <c r="E26">
        <f t="shared" si="0"/>
        <v>0</v>
      </c>
    </row>
    <row r="27" spans="1:5">
      <c r="A27" s="2" t="s">
        <v>33</v>
      </c>
      <c r="B27">
        <v>56.839879728254303</v>
      </c>
      <c r="C27">
        <v>0</v>
      </c>
      <c r="D27">
        <f>VLOOKUP(A27,OLD!A:D,4,0)</f>
        <v>0</v>
      </c>
      <c r="E27">
        <f t="shared" si="0"/>
        <v>0</v>
      </c>
    </row>
    <row r="28" spans="1:5">
      <c r="A28" s="2" t="s">
        <v>34</v>
      </c>
      <c r="B28">
        <v>1.1699064074873999</v>
      </c>
      <c r="C28">
        <v>0</v>
      </c>
      <c r="D28">
        <f>VLOOKUP(A28,OLD!A:D,4,0)</f>
        <v>0</v>
      </c>
      <c r="E28">
        <f t="shared" si="0"/>
        <v>0</v>
      </c>
    </row>
    <row r="29" spans="1:5">
      <c r="A29" s="2" t="s">
        <v>16</v>
      </c>
      <c r="B29">
        <v>111.290521527357</v>
      </c>
      <c r="C29">
        <v>194.69387755101999</v>
      </c>
      <c r="D29">
        <f>VLOOKUP(A29,OLD!A:D,4,0)</f>
        <v>194.69387755101999</v>
      </c>
      <c r="E29">
        <f t="shared" si="0"/>
        <v>0</v>
      </c>
    </row>
    <row r="30" spans="1:5">
      <c r="A30" s="2" t="s">
        <v>35</v>
      </c>
      <c r="B30">
        <v>39.164346628704301</v>
      </c>
      <c r="C30">
        <v>0</v>
      </c>
      <c r="D30">
        <f>VLOOKUP(A30,OLD!A:D,4,0)</f>
        <v>0</v>
      </c>
      <c r="E30">
        <f t="shared" si="0"/>
        <v>0</v>
      </c>
    </row>
    <row r="31" spans="1:5">
      <c r="A31" s="2" t="s">
        <v>12</v>
      </c>
      <c r="B31">
        <v>44.665856405344798</v>
      </c>
      <c r="C31">
        <v>1224</v>
      </c>
      <c r="D31">
        <f>VLOOKUP(A31,OLD!A:D,4,0)</f>
        <v>1224</v>
      </c>
      <c r="E31" s="3">
        <f t="shared" si="0"/>
        <v>0</v>
      </c>
    </row>
    <row r="32" spans="1:5">
      <c r="A32" s="2" t="s">
        <v>7</v>
      </c>
      <c r="B32">
        <v>59.084491966965999</v>
      </c>
      <c r="C32">
        <v>1606.95652173913</v>
      </c>
      <c r="D32">
        <f>VLOOKUP(A32,OLD!A:D,4,0)</f>
        <v>1606.95652173913</v>
      </c>
      <c r="E32" s="3">
        <f t="shared" si="0"/>
        <v>0</v>
      </c>
    </row>
    <row r="33" spans="1:11">
      <c r="A33" s="2" t="s">
        <v>36</v>
      </c>
      <c r="B33">
        <v>150.80907518830099</v>
      </c>
      <c r="C33">
        <v>0</v>
      </c>
      <c r="D33">
        <f>VLOOKUP(A33,OLD!A:D,4,0)</f>
        <v>0</v>
      </c>
      <c r="E33">
        <f t="shared" si="0"/>
        <v>0</v>
      </c>
    </row>
    <row r="34" spans="1:11">
      <c r="A34" s="2" t="s">
        <v>37</v>
      </c>
      <c r="B34">
        <v>43.845761759999903</v>
      </c>
      <c r="C34">
        <v>0</v>
      </c>
      <c r="D34">
        <f>VLOOKUP(A34,OLD!A:D,4,0)</f>
        <v>0</v>
      </c>
      <c r="E34">
        <f t="shared" si="0"/>
        <v>0</v>
      </c>
    </row>
    <row r="35" spans="1:11">
      <c r="A35" s="2" t="s">
        <v>14</v>
      </c>
      <c r="B35">
        <v>94.216955379504</v>
      </c>
      <c r="C35">
        <v>3456</v>
      </c>
      <c r="D35">
        <f>VLOOKUP(A35,OLD!A:D,4,0)</f>
        <v>3456</v>
      </c>
      <c r="E35">
        <f t="shared" si="0"/>
        <v>0</v>
      </c>
    </row>
    <row r="36" spans="1:11">
      <c r="A36" s="2" t="s">
        <v>38</v>
      </c>
      <c r="B36">
        <v>29.466415726259299</v>
      </c>
      <c r="C36">
        <v>0</v>
      </c>
      <c r="D36">
        <f>VLOOKUP(A36,OLD!A:D,4,0)</f>
        <v>0</v>
      </c>
      <c r="E36">
        <f t="shared" si="0"/>
        <v>0</v>
      </c>
    </row>
    <row r="37" spans="1:11">
      <c r="A37" s="2" t="s">
        <v>39</v>
      </c>
      <c r="B37">
        <v>0</v>
      </c>
      <c r="C37">
        <v>712.5</v>
      </c>
      <c r="D37">
        <f>VLOOKUP(A37,OLD!A:D,4,0)</f>
        <v>712.49999999999898</v>
      </c>
      <c r="E37">
        <f t="shared" si="0"/>
        <v>-1.0231815394945443E-12</v>
      </c>
    </row>
    <row r="38" spans="1:11">
      <c r="A38" s="2" t="s">
        <v>40</v>
      </c>
      <c r="B38">
        <v>0</v>
      </c>
      <c r="C38">
        <v>5936.5499999999902</v>
      </c>
      <c r="D38">
        <f>VLOOKUP(A38,OLD!A:D,4,0)</f>
        <v>5936.5499999999902</v>
      </c>
      <c r="E38">
        <f t="shared" si="0"/>
        <v>0</v>
      </c>
    </row>
    <row r="39" spans="1:11">
      <c r="A39" s="2" t="s">
        <v>41</v>
      </c>
      <c r="B39">
        <v>0</v>
      </c>
      <c r="C39">
        <v>4095.84</v>
      </c>
      <c r="D39">
        <f>VLOOKUP(A39,OLD!A:D,4,0)</f>
        <v>4095.84</v>
      </c>
      <c r="E39">
        <f t="shared" si="0"/>
        <v>0</v>
      </c>
    </row>
    <row r="40" spans="1:11">
      <c r="A40" s="2" t="s">
        <v>106</v>
      </c>
      <c r="B40">
        <v>182.041764705882</v>
      </c>
      <c r="C40">
        <v>0</v>
      </c>
      <c r="D40" t="e">
        <f>VLOOKUP(A40,OLD!A:D,4,0)</f>
        <v>#N/A</v>
      </c>
      <c r="E40" t="e">
        <f t="shared" si="0"/>
        <v>#N/A</v>
      </c>
    </row>
    <row r="41" spans="1:11">
      <c r="A41" s="2" t="s">
        <v>42</v>
      </c>
      <c r="B41">
        <v>151.87216567570201</v>
      </c>
      <c r="C41">
        <v>0</v>
      </c>
      <c r="D41">
        <f>VLOOKUP(A41,OLD!A:D,4,0)</f>
        <v>0</v>
      </c>
      <c r="E41">
        <f t="shared" si="0"/>
        <v>0</v>
      </c>
    </row>
    <row r="42" spans="1:11">
      <c r="A42" s="2" t="s">
        <v>43</v>
      </c>
      <c r="B42">
        <v>79.97</v>
      </c>
      <c r="C42">
        <v>0</v>
      </c>
      <c r="D42">
        <f>VLOOKUP(A42,OLD!A:D,4,0)</f>
        <v>0</v>
      </c>
      <c r="E42">
        <f t="shared" si="0"/>
        <v>0</v>
      </c>
    </row>
    <row r="43" spans="1:11">
      <c r="A43" s="2" t="s">
        <v>44</v>
      </c>
      <c r="B43">
        <v>147.44745762711801</v>
      </c>
      <c r="C43">
        <v>0</v>
      </c>
      <c r="D43">
        <f>VLOOKUP(A43,OLD!A:D,4,0)</f>
        <v>0</v>
      </c>
      <c r="E43">
        <f t="shared" si="0"/>
        <v>0</v>
      </c>
    </row>
    <row r="44" spans="1:11">
      <c r="A44" s="2" t="s">
        <v>107</v>
      </c>
      <c r="B44">
        <v>51.578499999999998</v>
      </c>
      <c r="C44">
        <v>0</v>
      </c>
      <c r="D44" t="e">
        <f>VLOOKUP(A44,OLD!A:D,4,0)</f>
        <v>#N/A</v>
      </c>
      <c r="E44" t="e">
        <f t="shared" si="0"/>
        <v>#N/A</v>
      </c>
    </row>
    <row r="45" spans="1:11">
      <c r="A45" s="2" t="s">
        <v>108</v>
      </c>
      <c r="B45">
        <v>182.041764705882</v>
      </c>
      <c r="C45">
        <v>0</v>
      </c>
      <c r="D45" t="e">
        <f>VLOOKUP(A45,OLD!A:D,4,0)</f>
        <v>#N/A</v>
      </c>
      <c r="E45" t="e">
        <f t="shared" si="0"/>
        <v>#N/A</v>
      </c>
    </row>
    <row r="46" spans="1:11">
      <c r="A46" s="2" t="s">
        <v>45</v>
      </c>
      <c r="B46">
        <v>0</v>
      </c>
      <c r="C46">
        <v>2810.5817679050101</v>
      </c>
      <c r="D46">
        <f>VLOOKUP(A46,OLD!A:D,4,0)</f>
        <v>2810.5817679050101</v>
      </c>
      <c r="E46" s="3">
        <f t="shared" si="0"/>
        <v>0</v>
      </c>
      <c r="H46" t="s">
        <v>111</v>
      </c>
      <c r="I46" s="4">
        <v>0.106</v>
      </c>
      <c r="J46" t="s">
        <v>112</v>
      </c>
      <c r="K46" s="5">
        <f>I46/C46*D46</f>
        <v>0.106</v>
      </c>
    </row>
    <row r="47" spans="1:11">
      <c r="A47" s="2" t="s">
        <v>46</v>
      </c>
      <c r="B47">
        <v>100.49516212124099</v>
      </c>
      <c r="C47">
        <v>875.94503579191303</v>
      </c>
      <c r="D47">
        <f>VLOOKUP(A47,OLD!A:D,4,0)</f>
        <v>875.94503579191303</v>
      </c>
      <c r="E47">
        <f t="shared" si="0"/>
        <v>0</v>
      </c>
    </row>
    <row r="48" spans="1:11">
      <c r="A48" s="2" t="s">
        <v>47</v>
      </c>
      <c r="B48">
        <v>91.492823272069501</v>
      </c>
      <c r="C48">
        <v>14.264031723246401</v>
      </c>
      <c r="D48">
        <f>VLOOKUP(A48,OLD!A:D,4,0)</f>
        <v>14.264031723246401</v>
      </c>
      <c r="E48">
        <f t="shared" si="0"/>
        <v>0</v>
      </c>
    </row>
    <row r="49" spans="1:5">
      <c r="A49" s="2" t="s">
        <v>48</v>
      </c>
      <c r="B49">
        <v>111.502547607688</v>
      </c>
      <c r="C49">
        <v>408.69604345761599</v>
      </c>
      <c r="D49">
        <f>VLOOKUP(A49,OLD!A:D,4,0)</f>
        <v>408.69604345761599</v>
      </c>
      <c r="E49">
        <f t="shared" si="0"/>
        <v>0</v>
      </c>
    </row>
    <row r="50" spans="1:5">
      <c r="A50" s="2" t="s">
        <v>49</v>
      </c>
      <c r="B50">
        <v>65.837855673905196</v>
      </c>
      <c r="C50">
        <v>0</v>
      </c>
      <c r="D50">
        <f>VLOOKUP(A50,OLD!A:D,4,0)</f>
        <v>0</v>
      </c>
      <c r="E50">
        <f t="shared" si="0"/>
        <v>0</v>
      </c>
    </row>
    <row r="56" spans="1:5">
      <c r="A56" t="s">
        <v>53</v>
      </c>
      <c r="B56" t="s">
        <v>54</v>
      </c>
      <c r="C56" t="s">
        <v>104</v>
      </c>
    </row>
    <row r="57" spans="1:5">
      <c r="A57" t="s">
        <v>55</v>
      </c>
      <c r="B57">
        <v>151.87216567570201</v>
      </c>
      <c r="C57">
        <v>199.5</v>
      </c>
    </row>
    <row r="58" spans="1:5">
      <c r="A58" t="s">
        <v>56</v>
      </c>
      <c r="B58">
        <v>79.97</v>
      </c>
      <c r="C58">
        <v>2489</v>
      </c>
    </row>
    <row r="59" spans="1:5">
      <c r="A59" t="s">
        <v>57</v>
      </c>
      <c r="B59">
        <v>147.314124293785</v>
      </c>
      <c r="C59">
        <v>249.75</v>
      </c>
    </row>
    <row r="60" spans="1:5">
      <c r="A60" t="s">
        <v>58</v>
      </c>
      <c r="B60">
        <v>151.87216567570201</v>
      </c>
      <c r="C60">
        <v>0</v>
      </c>
    </row>
    <row r="61" spans="1:5">
      <c r="A61" t="s">
        <v>59</v>
      </c>
      <c r="B61">
        <v>79.97</v>
      </c>
      <c r="C61">
        <v>570.66664345888501</v>
      </c>
    </row>
    <row r="62" spans="1:5">
      <c r="A62" t="s">
        <v>60</v>
      </c>
      <c r="B62">
        <v>147.44745762711801</v>
      </c>
      <c r="C62">
        <v>0</v>
      </c>
    </row>
    <row r="63" spans="1:5">
      <c r="A63" t="s">
        <v>61</v>
      </c>
      <c r="B63">
        <v>0</v>
      </c>
      <c r="C63">
        <v>1122.1244999999999</v>
      </c>
    </row>
    <row r="64" spans="1:5">
      <c r="A64" t="s">
        <v>62</v>
      </c>
      <c r="B64">
        <v>89.464719409051398</v>
      </c>
      <c r="C64">
        <v>3035.75257224701</v>
      </c>
    </row>
    <row r="65" spans="1:3">
      <c r="A65" t="s">
        <v>63</v>
      </c>
      <c r="B65">
        <v>0</v>
      </c>
      <c r="C65">
        <v>599.4</v>
      </c>
    </row>
    <row r="66" spans="1:3">
      <c r="A66" t="s">
        <v>64</v>
      </c>
      <c r="B66">
        <v>51.578384880428899</v>
      </c>
      <c r="C66">
        <v>802.01739130434703</v>
      </c>
    </row>
    <row r="67" spans="1:3">
      <c r="A67" t="s">
        <v>65</v>
      </c>
      <c r="B67">
        <v>67.320407113077394</v>
      </c>
      <c r="C67">
        <v>474.30782608695603</v>
      </c>
    </row>
    <row r="68" spans="1:3">
      <c r="A68" t="s">
        <v>66</v>
      </c>
      <c r="B68">
        <v>48.923727725714201</v>
      </c>
      <c r="C68">
        <v>0</v>
      </c>
    </row>
    <row r="69" spans="1:3">
      <c r="A69" t="s">
        <v>67</v>
      </c>
      <c r="B69">
        <v>32.529545692125502</v>
      </c>
      <c r="C69">
        <v>0</v>
      </c>
    </row>
    <row r="70" spans="1:3">
      <c r="A70" t="s">
        <v>68</v>
      </c>
      <c r="B70">
        <v>70.396193683977003</v>
      </c>
      <c r="C70">
        <v>0</v>
      </c>
    </row>
    <row r="71" spans="1:3">
      <c r="A71" t="s">
        <v>69</v>
      </c>
      <c r="B71">
        <v>44.602788922706701</v>
      </c>
      <c r="C71">
        <v>0</v>
      </c>
    </row>
    <row r="72" spans="1:3">
      <c r="A72" t="s">
        <v>70</v>
      </c>
      <c r="B72">
        <v>63.100053586336003</v>
      </c>
      <c r="C72">
        <v>4968</v>
      </c>
    </row>
    <row r="73" spans="1:3">
      <c r="A73" t="s">
        <v>71</v>
      </c>
      <c r="B73">
        <v>216.67700113684199</v>
      </c>
      <c r="C73">
        <v>0</v>
      </c>
    </row>
    <row r="74" spans="1:3">
      <c r="A74" t="s">
        <v>72</v>
      </c>
      <c r="B74">
        <v>78.864129482920006</v>
      </c>
      <c r="C74">
        <v>0</v>
      </c>
    </row>
    <row r="75" spans="1:3">
      <c r="A75" t="s">
        <v>73</v>
      </c>
      <c r="B75">
        <v>0</v>
      </c>
      <c r="C75">
        <v>0</v>
      </c>
    </row>
    <row r="76" spans="1:3">
      <c r="A76" t="s">
        <v>74</v>
      </c>
      <c r="B76">
        <v>2.4920896602739702</v>
      </c>
      <c r="C76">
        <v>0</v>
      </c>
    </row>
    <row r="77" spans="1:3">
      <c r="A77" t="s">
        <v>75</v>
      </c>
      <c r="B77">
        <v>0</v>
      </c>
      <c r="C77">
        <v>100.94</v>
      </c>
    </row>
    <row r="78" spans="1:3">
      <c r="A78" t="s">
        <v>76</v>
      </c>
      <c r="B78">
        <v>5.04188042957791</v>
      </c>
      <c r="C78">
        <v>430.65</v>
      </c>
    </row>
    <row r="79" spans="1:3">
      <c r="A79" t="s">
        <v>77</v>
      </c>
      <c r="B79">
        <v>4.8447691360557901</v>
      </c>
      <c r="C79">
        <v>0</v>
      </c>
    </row>
    <row r="80" spans="1:3">
      <c r="A80" t="s">
        <v>78</v>
      </c>
      <c r="B80">
        <v>1</v>
      </c>
      <c r="C80">
        <v>0</v>
      </c>
    </row>
    <row r="81" spans="1:3">
      <c r="A81" t="s">
        <v>79</v>
      </c>
      <c r="B81">
        <v>0</v>
      </c>
      <c r="C81">
        <v>12.433679354094499</v>
      </c>
    </row>
    <row r="82" spans="1:3">
      <c r="A82" t="s">
        <v>80</v>
      </c>
      <c r="B82">
        <v>56.839879728254303</v>
      </c>
      <c r="C82">
        <v>0</v>
      </c>
    </row>
    <row r="83" spans="1:3">
      <c r="A83" t="s">
        <v>81</v>
      </c>
      <c r="B83">
        <v>1.1699064074873999</v>
      </c>
      <c r="C83">
        <v>0</v>
      </c>
    </row>
    <row r="84" spans="1:3">
      <c r="A84" t="s">
        <v>82</v>
      </c>
      <c r="B84">
        <v>111.290521527357</v>
      </c>
      <c r="C84">
        <v>194.69387755101999</v>
      </c>
    </row>
    <row r="85" spans="1:3">
      <c r="A85" t="s">
        <v>83</v>
      </c>
      <c r="B85">
        <v>39.164346628704301</v>
      </c>
      <c r="C85">
        <v>0</v>
      </c>
    </row>
    <row r="86" spans="1:3">
      <c r="A86" t="s">
        <v>84</v>
      </c>
      <c r="B86">
        <v>44.665856405344798</v>
      </c>
      <c r="C86">
        <v>1224</v>
      </c>
    </row>
    <row r="87" spans="1:3">
      <c r="A87" t="s">
        <v>85</v>
      </c>
      <c r="B87">
        <v>59.084491966965999</v>
      </c>
      <c r="C87">
        <v>1606.95652173913</v>
      </c>
    </row>
    <row r="88" spans="1:3">
      <c r="A88" t="s">
        <v>86</v>
      </c>
      <c r="B88">
        <v>150.80907518830099</v>
      </c>
      <c r="C88">
        <v>0</v>
      </c>
    </row>
    <row r="89" spans="1:3">
      <c r="A89" t="s">
        <v>87</v>
      </c>
      <c r="B89">
        <v>43.845761759999903</v>
      </c>
      <c r="C89">
        <v>0</v>
      </c>
    </row>
    <row r="90" spans="1:3">
      <c r="A90" t="s">
        <v>88</v>
      </c>
      <c r="B90">
        <v>94.216955379504</v>
      </c>
      <c r="C90">
        <v>3456</v>
      </c>
    </row>
    <row r="91" spans="1:3">
      <c r="A91" t="s">
        <v>89</v>
      </c>
      <c r="B91">
        <v>29.466415726259299</v>
      </c>
      <c r="C91">
        <v>0</v>
      </c>
    </row>
    <row r="92" spans="1:3">
      <c r="A92" t="s">
        <v>90</v>
      </c>
      <c r="B92">
        <v>0</v>
      </c>
      <c r="C92">
        <v>712.5</v>
      </c>
    </row>
    <row r="93" spans="1:3">
      <c r="A93" t="s">
        <v>91</v>
      </c>
      <c r="B93">
        <v>0</v>
      </c>
      <c r="C93">
        <v>5936.5499999999902</v>
      </c>
    </row>
    <row r="94" spans="1:3">
      <c r="A94" t="s">
        <v>92</v>
      </c>
      <c r="B94">
        <v>0</v>
      </c>
      <c r="C94">
        <v>4095.84</v>
      </c>
    </row>
    <row r="95" spans="1:3">
      <c r="A95" t="s">
        <v>93</v>
      </c>
      <c r="B95">
        <v>182.041764705882</v>
      </c>
      <c r="C95">
        <v>0</v>
      </c>
    </row>
    <row r="96" spans="1:3">
      <c r="A96" t="s">
        <v>94</v>
      </c>
      <c r="B96">
        <v>151.87216567570201</v>
      </c>
      <c r="C96">
        <v>0</v>
      </c>
    </row>
    <row r="97" spans="1:3">
      <c r="A97" t="s">
        <v>95</v>
      </c>
      <c r="B97">
        <v>79.97</v>
      </c>
      <c r="C97">
        <v>0</v>
      </c>
    </row>
    <row r="98" spans="1:3">
      <c r="A98" t="s">
        <v>96</v>
      </c>
      <c r="B98">
        <v>147.44745762711801</v>
      </c>
      <c r="C98">
        <v>0</v>
      </c>
    </row>
    <row r="99" spans="1:3">
      <c r="A99" t="s">
        <v>97</v>
      </c>
      <c r="B99">
        <v>51.578499999999998</v>
      </c>
      <c r="C99">
        <v>0</v>
      </c>
    </row>
    <row r="100" spans="1:3">
      <c r="A100" t="s">
        <v>98</v>
      </c>
      <c r="B100">
        <v>182.041764705882</v>
      </c>
      <c r="C100">
        <v>0</v>
      </c>
    </row>
    <row r="101" spans="1:3">
      <c r="A101" t="s">
        <v>99</v>
      </c>
      <c r="B101">
        <v>0</v>
      </c>
      <c r="C101">
        <v>2810.5817679050101</v>
      </c>
    </row>
    <row r="102" spans="1:3">
      <c r="A102" t="s">
        <v>100</v>
      </c>
      <c r="B102">
        <v>100.49516212124099</v>
      </c>
      <c r="C102">
        <v>875.94503579191303</v>
      </c>
    </row>
    <row r="103" spans="1:3">
      <c r="A103" t="s">
        <v>101</v>
      </c>
      <c r="B103">
        <v>91.492823272069501</v>
      </c>
      <c r="C103">
        <v>14.264031723246401</v>
      </c>
    </row>
    <row r="104" spans="1:3">
      <c r="A104" t="s">
        <v>102</v>
      </c>
      <c r="B104">
        <v>111.502547607688</v>
      </c>
      <c r="C104">
        <v>408.69604345761599</v>
      </c>
    </row>
    <row r="105" spans="1:3">
      <c r="A105" t="s">
        <v>103</v>
      </c>
      <c r="B105">
        <v>65.837855673905196</v>
      </c>
      <c r="C105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workbookViewId="0">
      <selection activeCell="B2" sqref="B2:B50"/>
    </sheetView>
  </sheetViews>
  <sheetFormatPr baseColWidth="10" defaultRowHeight="15" x14ac:dyDescent="0"/>
  <cols>
    <col min="1" max="1" width="54.1640625" bestFit="1" customWidth="1"/>
    <col min="2" max="2" width="33.1640625" bestFit="1" customWidth="1"/>
    <col min="3" max="3" width="17.83203125" customWidth="1"/>
  </cols>
  <sheetData>
    <row r="1" spans="1:10">
      <c r="A1" t="s">
        <v>53</v>
      </c>
      <c r="B1" t="s">
        <v>54</v>
      </c>
      <c r="C1" t="s">
        <v>110</v>
      </c>
      <c r="D1" t="s">
        <v>109</v>
      </c>
      <c r="I1" t="s">
        <v>53</v>
      </c>
      <c r="J1" t="s">
        <v>54</v>
      </c>
    </row>
    <row r="2" spans="1:10">
      <c r="A2" s="2" t="s">
        <v>17</v>
      </c>
      <c r="B2">
        <v>151.87216567570201</v>
      </c>
      <c r="C2">
        <f>VLOOKUP(A2,OLD!A:D,2,0)</f>
        <v>151.87216567570201</v>
      </c>
      <c r="D2">
        <f>C2-B2</f>
        <v>0</v>
      </c>
      <c r="I2" t="s">
        <v>55</v>
      </c>
      <c r="J2">
        <v>151.87216567570201</v>
      </c>
    </row>
    <row r="3" spans="1:10">
      <c r="A3" s="2" t="s">
        <v>6</v>
      </c>
      <c r="B3">
        <v>79.97</v>
      </c>
      <c r="C3">
        <f>VLOOKUP(A3,OLD!A:D,2,0)</f>
        <v>80.998439153488306</v>
      </c>
      <c r="D3">
        <f t="shared" ref="D3:D50" si="0">C3-B3</f>
        <v>1.0284391534883071</v>
      </c>
      <c r="I3" t="s">
        <v>56</v>
      </c>
      <c r="J3">
        <v>79.97</v>
      </c>
    </row>
    <row r="4" spans="1:10">
      <c r="A4" s="2" t="s">
        <v>15</v>
      </c>
      <c r="B4">
        <v>147.314124293785</v>
      </c>
      <c r="C4">
        <f>VLOOKUP(A4,OLD!A:D,2,0)</f>
        <v>147.314124293785</v>
      </c>
      <c r="D4">
        <f t="shared" si="0"/>
        <v>0</v>
      </c>
      <c r="I4" t="s">
        <v>57</v>
      </c>
      <c r="J4">
        <v>147.314124293785</v>
      </c>
    </row>
    <row r="5" spans="1:10">
      <c r="A5" s="2" t="s">
        <v>18</v>
      </c>
      <c r="B5">
        <v>151.87216567570201</v>
      </c>
      <c r="C5">
        <f>VLOOKUP(A5,OLD!A:D,2,0)</f>
        <v>151.87216567570201</v>
      </c>
      <c r="D5">
        <f t="shared" si="0"/>
        <v>0</v>
      </c>
      <c r="I5" t="s">
        <v>58</v>
      </c>
      <c r="J5">
        <v>151.87216567570201</v>
      </c>
    </row>
    <row r="6" spans="1:10">
      <c r="A6" s="2" t="s">
        <v>8</v>
      </c>
      <c r="B6">
        <v>79.97</v>
      </c>
      <c r="C6">
        <f>VLOOKUP(A6,OLD!A:D,2,0)</f>
        <v>80.998439153488306</v>
      </c>
      <c r="D6">
        <f t="shared" si="0"/>
        <v>1.0284391534883071</v>
      </c>
      <c r="I6" t="s">
        <v>59</v>
      </c>
      <c r="J6">
        <v>79.97</v>
      </c>
    </row>
    <row r="7" spans="1:10">
      <c r="A7" s="2" t="s">
        <v>19</v>
      </c>
      <c r="B7">
        <v>147.44745762711801</v>
      </c>
      <c r="C7">
        <f>VLOOKUP(A7,OLD!A:D,2,0)</f>
        <v>147.44745762711801</v>
      </c>
      <c r="D7">
        <f t="shared" si="0"/>
        <v>0</v>
      </c>
      <c r="I7" t="s">
        <v>60</v>
      </c>
      <c r="J7">
        <v>147.44745762711801</v>
      </c>
    </row>
    <row r="8" spans="1:10">
      <c r="A8" s="2" t="s">
        <v>20</v>
      </c>
      <c r="B8">
        <v>0</v>
      </c>
      <c r="C8">
        <f>VLOOKUP(A8,OLD!A:D,2,0)</f>
        <v>0</v>
      </c>
      <c r="D8">
        <f t="shared" si="0"/>
        <v>0</v>
      </c>
      <c r="I8" t="s">
        <v>61</v>
      </c>
      <c r="J8">
        <v>0</v>
      </c>
    </row>
    <row r="9" spans="1:10">
      <c r="A9" s="2" t="s">
        <v>9</v>
      </c>
      <c r="B9">
        <v>89.520914440720006</v>
      </c>
      <c r="C9">
        <f>VLOOKUP(A9,OLD!A:D,2,0)</f>
        <v>90.4316668105985</v>
      </c>
      <c r="D9">
        <f t="shared" si="0"/>
        <v>0.91075236987849451</v>
      </c>
      <c r="I9" t="s">
        <v>62</v>
      </c>
      <c r="J9">
        <v>89.520914440720006</v>
      </c>
    </row>
    <row r="10" spans="1:10">
      <c r="A10" s="2" t="s">
        <v>21</v>
      </c>
      <c r="B10">
        <v>0</v>
      </c>
      <c r="C10">
        <f>VLOOKUP(A10,OLD!A:D,2,0)</f>
        <v>0</v>
      </c>
      <c r="D10">
        <f t="shared" si="0"/>
        <v>0</v>
      </c>
      <c r="I10" t="s">
        <v>63</v>
      </c>
      <c r="J10">
        <v>0</v>
      </c>
    </row>
    <row r="11" spans="1:10">
      <c r="A11" s="2" t="s">
        <v>10</v>
      </c>
      <c r="B11">
        <v>51.677308491046396</v>
      </c>
      <c r="C11">
        <f>VLOOKUP(A11,OLD!A:D,2,0)</f>
        <v>51.677308491046396</v>
      </c>
      <c r="D11">
        <f t="shared" si="0"/>
        <v>0</v>
      </c>
      <c r="I11" t="s">
        <v>64</v>
      </c>
      <c r="J11">
        <v>51.677308491046396</v>
      </c>
    </row>
    <row r="12" spans="1:10">
      <c r="A12" s="2" t="s">
        <v>11</v>
      </c>
      <c r="B12">
        <v>67.373880678533993</v>
      </c>
      <c r="C12">
        <f>VLOOKUP(A12,OLD!A:D,2,0)</f>
        <v>67.374396966137894</v>
      </c>
      <c r="D12">
        <f t="shared" si="0"/>
        <v>5.1628760390087791E-4</v>
      </c>
      <c r="I12" t="s">
        <v>65</v>
      </c>
      <c r="J12">
        <v>67.373880678533993</v>
      </c>
    </row>
    <row r="13" spans="1:10">
      <c r="A13" s="2" t="s">
        <v>22</v>
      </c>
      <c r="B13">
        <v>49.047180160000003</v>
      </c>
      <c r="C13">
        <f>VLOOKUP(A13,OLD!A:D,2,0)</f>
        <v>49.047180160000003</v>
      </c>
      <c r="D13">
        <f t="shared" si="0"/>
        <v>0</v>
      </c>
      <c r="I13" t="s">
        <v>66</v>
      </c>
      <c r="J13">
        <v>49.047180160000003</v>
      </c>
    </row>
    <row r="14" spans="1:10">
      <c r="A14" s="2" t="s">
        <v>23</v>
      </c>
      <c r="B14">
        <v>32.545458337265103</v>
      </c>
      <c r="C14">
        <f>VLOOKUP(A14,OLD!A:D,2,0)</f>
        <v>32.545458337265103</v>
      </c>
      <c r="D14">
        <f t="shared" si="0"/>
        <v>0</v>
      </c>
      <c r="I14" t="s">
        <v>67</v>
      </c>
      <c r="J14">
        <v>32.545458337265103</v>
      </c>
    </row>
    <row r="15" spans="1:10">
      <c r="A15" s="2" t="s">
        <v>24</v>
      </c>
      <c r="B15">
        <v>70.403418759477205</v>
      </c>
      <c r="C15">
        <f>VLOOKUP(A15,OLD!A:D,2,0)</f>
        <v>71.287647147032999</v>
      </c>
      <c r="D15">
        <f t="shared" si="0"/>
        <v>0.88422838755579392</v>
      </c>
      <c r="I15" t="s">
        <v>68</v>
      </c>
      <c r="J15">
        <v>70.403418759477205</v>
      </c>
    </row>
    <row r="16" spans="1:10">
      <c r="A16" s="2" t="s">
        <v>25</v>
      </c>
      <c r="B16">
        <v>44.690138689256401</v>
      </c>
      <c r="C16">
        <f>VLOOKUP(A16,OLD!A:D,2,0)</f>
        <v>44.6901386892565</v>
      </c>
      <c r="D16">
        <f t="shared" si="0"/>
        <v>9.9475983006414026E-14</v>
      </c>
      <c r="I16" t="s">
        <v>69</v>
      </c>
      <c r="J16">
        <v>44.690138689256401</v>
      </c>
    </row>
    <row r="17" spans="1:10">
      <c r="A17" s="2" t="s">
        <v>4</v>
      </c>
      <c r="B17">
        <v>63.139390108504003</v>
      </c>
      <c r="C17">
        <f>VLOOKUP(A17,OLD!A:D,2,0)</f>
        <v>63.776916767418903</v>
      </c>
      <c r="D17">
        <f t="shared" si="0"/>
        <v>0.63752665891490068</v>
      </c>
      <c r="I17" t="s">
        <v>70</v>
      </c>
      <c r="J17">
        <v>63.139390108504003</v>
      </c>
    </row>
    <row r="18" spans="1:10">
      <c r="A18" s="2" t="s">
        <v>26</v>
      </c>
      <c r="B18">
        <v>216.67700113684199</v>
      </c>
      <c r="C18">
        <f>VLOOKUP(A18,OLD!A:D,2,0)</f>
        <v>216.67700113684199</v>
      </c>
      <c r="D18">
        <f t="shared" si="0"/>
        <v>0</v>
      </c>
      <c r="I18" t="s">
        <v>71</v>
      </c>
      <c r="J18">
        <v>216.67700113684199</v>
      </c>
    </row>
    <row r="19" spans="1:10">
      <c r="A19" s="2" t="s">
        <v>27</v>
      </c>
      <c r="B19">
        <v>78.913300135629996</v>
      </c>
      <c r="C19">
        <f>VLOOKUP(A19,OLD!A:D,2,0)</f>
        <v>79.710208459273701</v>
      </c>
      <c r="D19">
        <f t="shared" si="0"/>
        <v>0.79690832364370578</v>
      </c>
      <c r="I19" t="s">
        <v>72</v>
      </c>
      <c r="J19">
        <v>78.913300135629996</v>
      </c>
    </row>
    <row r="20" spans="1:10">
      <c r="A20" s="2" t="s">
        <v>105</v>
      </c>
      <c r="B20">
        <v>0</v>
      </c>
      <c r="C20" t="e">
        <f>VLOOKUP(A20,OLD!A:D,2,0)</f>
        <v>#N/A</v>
      </c>
      <c r="D20" t="e">
        <f t="shared" si="0"/>
        <v>#N/A</v>
      </c>
      <c r="I20" t="s">
        <v>73</v>
      </c>
      <c r="J20">
        <v>0</v>
      </c>
    </row>
    <row r="21" spans="1:10">
      <c r="A21" s="2" t="s">
        <v>28</v>
      </c>
      <c r="B21">
        <v>2.4920896602739702</v>
      </c>
      <c r="C21">
        <f>VLOOKUP(A21,OLD!A:D,2,0)</f>
        <v>2.4920896602739702</v>
      </c>
      <c r="D21">
        <f t="shared" si="0"/>
        <v>0</v>
      </c>
      <c r="I21" t="s">
        <v>74</v>
      </c>
      <c r="J21">
        <v>2.4920896602739702</v>
      </c>
    </row>
    <row r="22" spans="1:10">
      <c r="A22" s="2" t="s">
        <v>29</v>
      </c>
      <c r="B22">
        <v>0</v>
      </c>
      <c r="C22">
        <f>VLOOKUP(A22,OLD!A:D,2,0)</f>
        <v>0</v>
      </c>
      <c r="D22">
        <f t="shared" si="0"/>
        <v>0</v>
      </c>
      <c r="I22" t="s">
        <v>75</v>
      </c>
      <c r="J22">
        <v>0</v>
      </c>
    </row>
    <row r="23" spans="1:10">
      <c r="A23" s="2" t="s">
        <v>13</v>
      </c>
      <c r="B23">
        <v>5.04188042957791</v>
      </c>
      <c r="C23">
        <f>VLOOKUP(A23,OLD!A:D,2,0)</f>
        <v>5.04188042957791</v>
      </c>
      <c r="D23">
        <f t="shared" si="0"/>
        <v>0</v>
      </c>
      <c r="I23" t="s">
        <v>76</v>
      </c>
      <c r="J23">
        <v>5.04188042957791</v>
      </c>
    </row>
    <row r="24" spans="1:10">
      <c r="A24" s="2" t="s">
        <v>30</v>
      </c>
      <c r="B24">
        <v>4.8447691360557901</v>
      </c>
      <c r="C24">
        <f>VLOOKUP(A24,OLD!A:D,2,0)</f>
        <v>4.8447691360557901</v>
      </c>
      <c r="D24">
        <f t="shared" si="0"/>
        <v>0</v>
      </c>
      <c r="I24" t="s">
        <v>77</v>
      </c>
      <c r="J24">
        <v>4.8447691360557901</v>
      </c>
    </row>
    <row r="25" spans="1:10">
      <c r="A25" s="2" t="s">
        <v>31</v>
      </c>
      <c r="B25">
        <v>1</v>
      </c>
      <c r="C25">
        <f>VLOOKUP(A25,OLD!A:D,2,0)</f>
        <v>1</v>
      </c>
      <c r="D25">
        <f t="shared" si="0"/>
        <v>0</v>
      </c>
      <c r="I25" t="s">
        <v>78</v>
      </c>
      <c r="J25">
        <v>1</v>
      </c>
    </row>
    <row r="26" spans="1:10">
      <c r="A26" s="2" t="s">
        <v>32</v>
      </c>
      <c r="B26">
        <v>0</v>
      </c>
      <c r="C26">
        <f>VLOOKUP(A26,OLD!A:D,2,0)</f>
        <v>0</v>
      </c>
      <c r="D26">
        <f t="shared" si="0"/>
        <v>0</v>
      </c>
      <c r="I26" t="s">
        <v>79</v>
      </c>
      <c r="J26">
        <v>0</v>
      </c>
    </row>
    <row r="27" spans="1:10">
      <c r="A27" s="2" t="s">
        <v>33</v>
      </c>
      <c r="B27">
        <v>56.9497948511627</v>
      </c>
      <c r="C27">
        <f>VLOOKUP(A27,OLD!A:D,2,0)</f>
        <v>56.9497948511627</v>
      </c>
      <c r="D27">
        <f t="shared" si="0"/>
        <v>0</v>
      </c>
      <c r="I27" t="s">
        <v>80</v>
      </c>
      <c r="J27">
        <v>56.9497948511627</v>
      </c>
    </row>
    <row r="28" spans="1:10">
      <c r="A28" s="2" t="s">
        <v>34</v>
      </c>
      <c r="B28">
        <v>1.1699064074873999</v>
      </c>
      <c r="C28">
        <f>VLOOKUP(A28,OLD!A:D,2,0)</f>
        <v>1.1699064074873999</v>
      </c>
      <c r="D28">
        <f t="shared" si="0"/>
        <v>0</v>
      </c>
      <c r="I28" t="s">
        <v>81</v>
      </c>
      <c r="J28">
        <v>1.1699064074873999</v>
      </c>
    </row>
    <row r="29" spans="1:10">
      <c r="A29" s="2" t="s">
        <v>16</v>
      </c>
      <c r="B29">
        <v>111.359938919418</v>
      </c>
      <c r="C29">
        <f>VLOOKUP(A29,OLD!A:D,2,0)</f>
        <v>112.484985964562</v>
      </c>
      <c r="D29">
        <f t="shared" si="0"/>
        <v>1.1250470451440009</v>
      </c>
      <c r="I29" t="s">
        <v>82</v>
      </c>
      <c r="J29">
        <v>111.359938919418</v>
      </c>
    </row>
    <row r="30" spans="1:10">
      <c r="A30" s="2" t="s">
        <v>35</v>
      </c>
      <c r="B30">
        <v>39.180788226036803</v>
      </c>
      <c r="C30">
        <f>VLOOKUP(A30,OLD!A:D,2,0)</f>
        <v>39.180788226036803</v>
      </c>
      <c r="D30">
        <f t="shared" si="0"/>
        <v>0</v>
      </c>
      <c r="I30" t="s">
        <v>83</v>
      </c>
      <c r="J30">
        <v>39.180788226036803</v>
      </c>
    </row>
    <row r="31" spans="1:10">
      <c r="A31" s="2" t="s">
        <v>12</v>
      </c>
      <c r="B31">
        <v>44.751876936316599</v>
      </c>
      <c r="C31">
        <f>VLOOKUP(A31,OLD!A:D,2,0)</f>
        <v>44.751876936316599</v>
      </c>
      <c r="D31">
        <f t="shared" si="0"/>
        <v>0</v>
      </c>
      <c r="I31" t="s">
        <v>84</v>
      </c>
      <c r="J31">
        <v>44.751876936316599</v>
      </c>
    </row>
    <row r="32" spans="1:10">
      <c r="A32" s="2" t="s">
        <v>7</v>
      </c>
      <c r="B32">
        <v>59.1315996317729</v>
      </c>
      <c r="C32">
        <f>VLOOKUP(A32,OLD!A:D,2,0)</f>
        <v>59.132054456566898</v>
      </c>
      <c r="D32">
        <f t="shared" si="0"/>
        <v>4.5482479399794329E-4</v>
      </c>
      <c r="I32" t="s">
        <v>85</v>
      </c>
      <c r="J32">
        <v>59.1315996317729</v>
      </c>
    </row>
    <row r="33" spans="1:10">
      <c r="A33" s="2" t="s">
        <v>36</v>
      </c>
      <c r="B33">
        <v>150.88070958830099</v>
      </c>
      <c r="C33">
        <f>VLOOKUP(A33,OLD!A:D,2,0)</f>
        <v>150.88070958830099</v>
      </c>
      <c r="D33">
        <f t="shared" si="0"/>
        <v>0</v>
      </c>
      <c r="I33" t="s">
        <v>86</v>
      </c>
      <c r="J33">
        <v>150.88070958830099</v>
      </c>
    </row>
    <row r="34" spans="1:10">
      <c r="A34" s="2" t="s">
        <v>37</v>
      </c>
      <c r="B34">
        <v>43.953782639999901</v>
      </c>
      <c r="C34">
        <f>VLOOKUP(A34,OLD!A:D,2,0)</f>
        <v>43.953782639999901</v>
      </c>
      <c r="D34">
        <f t="shared" si="0"/>
        <v>0</v>
      </c>
      <c r="I34" t="s">
        <v>87</v>
      </c>
      <c r="J34">
        <v>43.953782639999901</v>
      </c>
    </row>
    <row r="35" spans="1:10">
      <c r="A35" s="2" t="s">
        <v>14</v>
      </c>
      <c r="B35">
        <v>94.275960162755993</v>
      </c>
      <c r="C35">
        <f>VLOOKUP(A35,OLD!A:D,2,0)</f>
        <v>95.232250151128397</v>
      </c>
      <c r="D35">
        <f t="shared" si="0"/>
        <v>0.95628998837240431</v>
      </c>
      <c r="I35" t="s">
        <v>88</v>
      </c>
      <c r="J35">
        <v>94.275960162755993</v>
      </c>
    </row>
    <row r="36" spans="1:10">
      <c r="A36" s="2" t="s">
        <v>38</v>
      </c>
      <c r="B36">
        <v>29.487665735439599</v>
      </c>
      <c r="C36">
        <f>VLOOKUP(A36,OLD!A:D,2,0)</f>
        <v>29.487665735439599</v>
      </c>
      <c r="D36">
        <f t="shared" si="0"/>
        <v>0</v>
      </c>
      <c r="I36" t="s">
        <v>89</v>
      </c>
      <c r="J36">
        <v>29.487665735439599</v>
      </c>
    </row>
    <row r="37" spans="1:10">
      <c r="A37" s="2" t="s">
        <v>39</v>
      </c>
      <c r="B37">
        <v>0</v>
      </c>
      <c r="C37">
        <f>VLOOKUP(A37,OLD!A:D,2,0)</f>
        <v>0</v>
      </c>
      <c r="D37">
        <f t="shared" si="0"/>
        <v>0</v>
      </c>
      <c r="I37" t="s">
        <v>90</v>
      </c>
      <c r="J37">
        <v>0</v>
      </c>
    </row>
    <row r="38" spans="1:10">
      <c r="A38" s="2" t="s">
        <v>40</v>
      </c>
      <c r="B38">
        <v>0</v>
      </c>
      <c r="C38">
        <f>VLOOKUP(A38,OLD!A:D,2,0)</f>
        <v>0</v>
      </c>
      <c r="D38">
        <f t="shared" si="0"/>
        <v>0</v>
      </c>
      <c r="I38" t="s">
        <v>91</v>
      </c>
      <c r="J38">
        <v>0</v>
      </c>
    </row>
    <row r="39" spans="1:10">
      <c r="A39" s="2" t="s">
        <v>41</v>
      </c>
      <c r="B39">
        <v>0</v>
      </c>
      <c r="C39">
        <f>VLOOKUP(A39,OLD!A:D,2,0)</f>
        <v>0</v>
      </c>
      <c r="D39">
        <f t="shared" si="0"/>
        <v>0</v>
      </c>
      <c r="I39" t="s">
        <v>92</v>
      </c>
      <c r="J39">
        <v>0</v>
      </c>
    </row>
    <row r="40" spans="1:10">
      <c r="A40" s="2" t="s">
        <v>106</v>
      </c>
      <c r="B40">
        <v>182.041764705882</v>
      </c>
      <c r="C40" t="e">
        <f>VLOOKUP(A40,OLD!A:D,2,0)</f>
        <v>#N/A</v>
      </c>
      <c r="D40" t="e">
        <f t="shared" si="0"/>
        <v>#N/A</v>
      </c>
      <c r="I40" t="s">
        <v>93</v>
      </c>
      <c r="J40">
        <v>182.041764705882</v>
      </c>
    </row>
    <row r="41" spans="1:10">
      <c r="A41" s="2" t="s">
        <v>42</v>
      </c>
      <c r="B41">
        <v>151.87216567570201</v>
      </c>
      <c r="C41">
        <f>VLOOKUP(A41,OLD!A:D,2,0)</f>
        <v>151.87216567570201</v>
      </c>
      <c r="D41">
        <f t="shared" si="0"/>
        <v>0</v>
      </c>
      <c r="I41" t="s">
        <v>94</v>
      </c>
      <c r="J41">
        <v>151.87216567570201</v>
      </c>
    </row>
    <row r="42" spans="1:10">
      <c r="A42" s="2" t="s">
        <v>43</v>
      </c>
      <c r="B42">
        <v>79.97</v>
      </c>
      <c r="C42">
        <f>VLOOKUP(A42,OLD!A:D,2,0)</f>
        <v>80.998439153488306</v>
      </c>
      <c r="D42">
        <f t="shared" si="0"/>
        <v>1.0284391534883071</v>
      </c>
      <c r="I42" t="s">
        <v>95</v>
      </c>
      <c r="J42">
        <v>79.97</v>
      </c>
    </row>
    <row r="43" spans="1:10">
      <c r="A43" s="2" t="s">
        <v>44</v>
      </c>
      <c r="B43">
        <v>147.44745762711801</v>
      </c>
      <c r="C43">
        <f>VLOOKUP(A43,OLD!A:D,2,0)</f>
        <v>147.44745762711801</v>
      </c>
      <c r="D43">
        <f t="shared" si="0"/>
        <v>0</v>
      </c>
      <c r="I43" t="s">
        <v>96</v>
      </c>
      <c r="J43">
        <v>147.44745762711801</v>
      </c>
    </row>
    <row r="44" spans="1:10">
      <c r="A44" s="2" t="s">
        <v>107</v>
      </c>
      <c r="B44">
        <v>51.578499999999998</v>
      </c>
      <c r="C44" t="e">
        <f>VLOOKUP(A44,OLD!A:D,2,0)</f>
        <v>#N/A</v>
      </c>
      <c r="D44" t="e">
        <f t="shared" si="0"/>
        <v>#N/A</v>
      </c>
      <c r="I44" t="s">
        <v>97</v>
      </c>
      <c r="J44">
        <v>51.578499999999998</v>
      </c>
    </row>
    <row r="45" spans="1:10">
      <c r="A45" s="2" t="s">
        <v>108</v>
      </c>
      <c r="B45">
        <v>182.041764705882</v>
      </c>
      <c r="C45" t="e">
        <f>VLOOKUP(A45,OLD!A:D,2,0)</f>
        <v>#N/A</v>
      </c>
      <c r="D45" t="e">
        <f t="shared" si="0"/>
        <v>#N/A</v>
      </c>
      <c r="I45" t="s">
        <v>98</v>
      </c>
      <c r="J45">
        <v>182.041764705882</v>
      </c>
    </row>
    <row r="46" spans="1:10">
      <c r="A46" s="2" t="s">
        <v>45</v>
      </c>
      <c r="B46">
        <v>0</v>
      </c>
      <c r="C46">
        <f>VLOOKUP(A46,OLD!A:D,2,0)</f>
        <v>0</v>
      </c>
      <c r="D46">
        <f t="shared" si="0"/>
        <v>0</v>
      </c>
      <c r="I46" t="s">
        <v>99</v>
      </c>
      <c r="J46">
        <v>0</v>
      </c>
    </row>
    <row r="47" spans="1:10">
      <c r="A47" s="2" t="s">
        <v>46</v>
      </c>
      <c r="B47">
        <v>100.554298386516</v>
      </c>
      <c r="C47">
        <f>VLOOKUP(A47,OLD!A:D,2,0)</f>
        <v>101.33473741782601</v>
      </c>
      <c r="D47">
        <f t="shared" si="0"/>
        <v>0.78043903131001002</v>
      </c>
      <c r="I47" t="s">
        <v>100</v>
      </c>
      <c r="J47">
        <v>100.554298386516</v>
      </c>
    </row>
    <row r="48" spans="1:10">
      <c r="A48" s="2" t="s">
        <v>47</v>
      </c>
      <c r="B48">
        <v>91.492823272069501</v>
      </c>
      <c r="C48">
        <f>VLOOKUP(A48,OLD!A:D,2,0)</f>
        <v>92.395093108055093</v>
      </c>
      <c r="D48">
        <f t="shared" si="0"/>
        <v>0.90226983598559229</v>
      </c>
      <c r="I48" t="s">
        <v>101</v>
      </c>
      <c r="J48">
        <v>91.492823272069501</v>
      </c>
    </row>
    <row r="49" spans="1:10">
      <c r="A49" s="2" t="s">
        <v>48</v>
      </c>
      <c r="B49">
        <v>111.56790874299099</v>
      </c>
      <c r="C49">
        <f>VLOOKUP(A49,OLD!A:D,2,0)</f>
        <v>112.430499251282</v>
      </c>
      <c r="D49">
        <f t="shared" si="0"/>
        <v>0.86259050829100659</v>
      </c>
      <c r="I49" t="s">
        <v>102</v>
      </c>
      <c r="J49">
        <v>111.56790874299099</v>
      </c>
    </row>
    <row r="50" spans="1:10">
      <c r="A50" s="2" t="s">
        <v>49</v>
      </c>
      <c r="B50">
        <v>65.969753821395201</v>
      </c>
      <c r="C50">
        <f>VLOOKUP(A50,OLD!A:D,2,0)</f>
        <v>65.969753821395201</v>
      </c>
      <c r="D50">
        <f t="shared" si="0"/>
        <v>0</v>
      </c>
      <c r="I50" t="s">
        <v>103</v>
      </c>
      <c r="J50">
        <v>65.969753821395201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OLD</vt:lpstr>
      <vt:lpstr>NEW</vt:lpstr>
      <vt:lpstr>Blad2</vt:lpstr>
      <vt:lpstr>Blad3</vt:lpstr>
    </vt:vector>
  </TitlesOfParts>
  <Company>Quintel Intelligence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Chael Kruip</dc:creator>
  <cp:lastModifiedBy>Chael Kruip</cp:lastModifiedBy>
  <dcterms:created xsi:type="dcterms:W3CDTF">2015-02-23T15:07:47Z</dcterms:created>
  <dcterms:modified xsi:type="dcterms:W3CDTF">2015-02-25T08:26:28Z</dcterms:modified>
</cp:coreProperties>
</file>