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acec0da4f1b3b2/@Câmara - Quarentena/Estágio - Ambientação/"/>
    </mc:Choice>
  </mc:AlternateContent>
  <xr:revisionPtr revIDLastSave="1369" documentId="8_{6FADA624-AB2A-4E93-B0E1-9E9FA0FB7F07}" xr6:coauthVersionLast="46" xr6:coauthVersionMax="46" xr10:uidLastSave="{A44CCB67-22B8-44A3-81EB-BA82EB0C7753}"/>
  <bookViews>
    <workbookView xWindow="28680" yWindow="-105" windowWidth="29040" windowHeight="15840" activeTab="2" xr2:uid="{5AB56C5F-830E-4FB9-A7E5-5E14DCC5F36C}"/>
  </bookViews>
  <sheets>
    <sheet name="Orientações" sheetId="2" r:id="rId1"/>
    <sheet name="Exemplo" sheetId="1" r:id="rId2"/>
    <sheet name="Cálcu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3" l="1"/>
  <c r="N48" i="3"/>
  <c r="N47" i="3"/>
  <c r="N46" i="3"/>
  <c r="N45" i="3"/>
  <c r="N44" i="3"/>
  <c r="N43" i="3"/>
  <c r="N42" i="3"/>
  <c r="N41" i="3"/>
  <c r="N40" i="3"/>
  <c r="N39" i="3"/>
  <c r="N38" i="3"/>
  <c r="N37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E43" i="1" l="1"/>
  <c r="G43" i="1"/>
  <c r="J43" i="1"/>
  <c r="L43" i="1"/>
  <c r="E42" i="1"/>
  <c r="G42" i="1"/>
  <c r="J42" i="1"/>
  <c r="N42" i="1" s="1"/>
  <c r="L42" i="1"/>
  <c r="E41" i="1"/>
  <c r="G41" i="1"/>
  <c r="J41" i="1"/>
  <c r="N41" i="1" s="1"/>
  <c r="L41" i="1"/>
  <c r="E40" i="1"/>
  <c r="G40" i="1"/>
  <c r="J40" i="1"/>
  <c r="L40" i="1"/>
  <c r="E39" i="1"/>
  <c r="G39" i="1"/>
  <c r="J39" i="1"/>
  <c r="N39" i="1" s="1"/>
  <c r="L39" i="1"/>
  <c r="E38" i="1"/>
  <c r="G38" i="1"/>
  <c r="J38" i="1"/>
  <c r="N38" i="1" s="1"/>
  <c r="L38" i="1"/>
  <c r="E37" i="1"/>
  <c r="G37" i="1"/>
  <c r="J37" i="1"/>
  <c r="N37" i="1" s="1"/>
  <c r="L37" i="1"/>
  <c r="E36" i="1"/>
  <c r="G36" i="1"/>
  <c r="J36" i="1"/>
  <c r="L36" i="1"/>
  <c r="N36" i="1" s="1"/>
  <c r="G35" i="1"/>
  <c r="E35" i="1"/>
  <c r="J35" i="1"/>
  <c r="N35" i="1" s="1"/>
  <c r="L35" i="1"/>
  <c r="E34" i="1"/>
  <c r="G34" i="1"/>
  <c r="J34" i="1"/>
  <c r="N34" i="1" s="1"/>
  <c r="L34" i="1"/>
  <c r="E33" i="1"/>
  <c r="G33" i="1"/>
  <c r="J33" i="1"/>
  <c r="L33" i="1"/>
  <c r="N43" i="1" l="1"/>
  <c r="N40" i="1"/>
  <c r="N33" i="1"/>
  <c r="E32" i="1"/>
  <c r="G32" i="1"/>
  <c r="J32" i="1"/>
  <c r="L32" i="1"/>
  <c r="E31" i="1"/>
  <c r="G31" i="1"/>
  <c r="J31" i="1"/>
  <c r="L31" i="1"/>
  <c r="N31" i="1" s="1"/>
  <c r="E30" i="1"/>
  <c r="G30" i="1"/>
  <c r="J30" i="1"/>
  <c r="L30" i="1"/>
  <c r="E29" i="1"/>
  <c r="G29" i="1"/>
  <c r="J29" i="1"/>
  <c r="L29" i="1"/>
  <c r="N29" i="1" s="1"/>
  <c r="E28" i="1"/>
  <c r="G28" i="1"/>
  <c r="J28" i="1"/>
  <c r="L28" i="1"/>
  <c r="L27" i="1"/>
  <c r="N32" i="1" l="1"/>
  <c r="N30" i="1"/>
  <c r="N28" i="1"/>
  <c r="L16" i="1"/>
  <c r="N16" i="1" s="1"/>
  <c r="L17" i="1"/>
  <c r="L18" i="1"/>
  <c r="N18" i="1" s="1"/>
  <c r="L19" i="1"/>
  <c r="L20" i="1"/>
  <c r="N20" i="1" s="1"/>
  <c r="L21" i="1"/>
  <c r="L22" i="1"/>
  <c r="N22" i="1" s="1"/>
  <c r="L23" i="1"/>
  <c r="L24" i="1"/>
  <c r="N24" i="1" s="1"/>
  <c r="L25" i="1"/>
  <c r="L26" i="1"/>
  <c r="N26" i="1" s="1"/>
  <c r="J16" i="1"/>
  <c r="J17" i="1"/>
  <c r="N17" i="1" s="1"/>
  <c r="J18" i="1"/>
  <c r="J19" i="1"/>
  <c r="J20" i="1"/>
  <c r="J21" i="1"/>
  <c r="N21" i="1" s="1"/>
  <c r="J22" i="1"/>
  <c r="J23" i="1"/>
  <c r="N23" i="1" s="1"/>
  <c r="J24" i="1"/>
  <c r="J25" i="1"/>
  <c r="N25" i="1" s="1"/>
  <c r="J26" i="1"/>
  <c r="J27" i="1"/>
  <c r="N27" i="1" s="1"/>
  <c r="E16" i="1"/>
  <c r="G16" i="1"/>
  <c r="E27" i="1"/>
  <c r="G27" i="1"/>
  <c r="E26" i="1"/>
  <c r="G26" i="1"/>
  <c r="E25" i="1"/>
  <c r="G25" i="1"/>
  <c r="E24" i="1"/>
  <c r="G24" i="1"/>
  <c r="E23" i="1"/>
  <c r="G23" i="1"/>
  <c r="G17" i="1"/>
  <c r="G18" i="1"/>
  <c r="G19" i="1"/>
  <c r="G20" i="1"/>
  <c r="G21" i="1"/>
  <c r="G22" i="1"/>
  <c r="G15" i="1"/>
  <c r="E17" i="1"/>
  <c r="E18" i="1"/>
  <c r="E19" i="1"/>
  <c r="E20" i="1"/>
  <c r="E21" i="1"/>
  <c r="E22" i="1"/>
  <c r="E15" i="1"/>
  <c r="L15" i="1"/>
  <c r="J15" i="1"/>
  <c r="N19" i="1" l="1"/>
  <c r="N15" i="1"/>
  <c r="F8" i="1" s="1"/>
  <c r="F9" i="1" s="1"/>
  <c r="G11" i="1" s="1"/>
  <c r="F12" i="3"/>
  <c r="F13" i="3" s="1"/>
  <c r="G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Quintino de Medeiros Faustino</author>
  </authors>
  <commentList>
    <comment ref="W28" authorId="0" shapeId="0" xr:uid="{C920806F-D8CC-4126-8E82-CF592DFAA8DD}">
      <text>
        <r>
          <rPr>
            <b/>
            <sz val="9"/>
            <color indexed="81"/>
            <rFont val="Segoe UI"/>
            <charset val="1"/>
          </rPr>
          <t>Quintino de Medeiros Faustino:</t>
        </r>
        <r>
          <rPr>
            <sz val="9"/>
            <color indexed="81"/>
            <rFont val="Segoe UI"/>
            <charset val="1"/>
          </rPr>
          <t xml:space="preserve">
cip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8" authorId="0" shapeId="0" xr:uid="{865CBE57-5E6A-4F71-8EE0-D4FADC06D2C4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Tempo total de leitura de texto calculado pelo textconverter.io</t>
        </r>
      </text>
    </comment>
    <comment ref="E18" authorId="0" shapeId="0" xr:uid="{FB482B1F-273E-4CD8-9AB6-F298152B51CA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Número total de ícones da página</t>
        </r>
      </text>
    </comment>
    <comment ref="F18" authorId="0" shapeId="0" xr:uid="{7AC67A49-570D-44B8-A8FB-D6CE482B4BB6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Número total de imagens da página</t>
        </r>
      </text>
    </comment>
    <comment ref="G18" authorId="0" shapeId="0" xr:uid="{385CCC8E-73C6-4179-B103-826B5FC729EE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Somatório do tempo de exibição dos vídeos</t>
        </r>
      </text>
    </comment>
    <comment ref="H18" authorId="0" shapeId="0" xr:uid="{F75B8607-6812-40AF-8204-AC4270BE2AFF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Somatório do tempo total das aulas síncronas</t>
        </r>
      </text>
    </comment>
    <comment ref="I18" authorId="0" shapeId="0" xr:uid="{C9F8D29B-7012-4C5D-B9AE-EA919410C2AD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Tempo leitura questionário</t>
        </r>
      </text>
    </comment>
    <comment ref="J18" authorId="0" shapeId="0" xr:uid="{32CE18DF-9D0D-4474-A887-6EF454898CB9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Total de participações em fóruns</t>
        </r>
      </text>
    </comment>
    <comment ref="K18" authorId="0" shapeId="0" xr:uid="{20D51B0E-8880-4FE5-8ED3-690286C17713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Total de tarefas a serem entregues</t>
        </r>
      </text>
    </comment>
    <comment ref="L18" authorId="0" shapeId="0" xr:uid="{DAA1A30B-2970-4A1A-BF40-6DD5C6D21D5A}">
      <text>
        <r>
          <rPr>
            <b/>
            <sz val="9"/>
            <color indexed="81"/>
            <rFont val="Segoe UI"/>
            <charset val="1"/>
          </rPr>
          <t>user:</t>
        </r>
        <r>
          <rPr>
            <sz val="9"/>
            <color indexed="81"/>
            <rFont val="Segoe UI"/>
            <charset val="1"/>
          </rPr>
          <t xml:space="preserve">
Total de certificados</t>
        </r>
      </text>
    </comment>
  </commentList>
</comments>
</file>

<file path=xl/sharedStrings.xml><?xml version="1.0" encoding="utf-8"?>
<sst xmlns="http://schemas.openxmlformats.org/spreadsheetml/2006/main" count="189" uniqueCount="154">
  <si>
    <t>Palavras</t>
  </si>
  <si>
    <t>Caracteres</t>
  </si>
  <si>
    <t>Imagens</t>
  </si>
  <si>
    <t>Vídeos</t>
  </si>
  <si>
    <t>Main</t>
  </si>
  <si>
    <t>Página</t>
  </si>
  <si>
    <t>1.1</t>
  </si>
  <si>
    <t>Ícones</t>
  </si>
  <si>
    <t>2.1</t>
  </si>
  <si>
    <t>2.2</t>
  </si>
  <si>
    <t>2.3</t>
  </si>
  <si>
    <t>https://www.textconverter.io/pt/speech-time/</t>
  </si>
  <si>
    <t>Total</t>
  </si>
  <si>
    <t>Tempo leitura ícone</t>
  </si>
  <si>
    <t>Tempo Íc</t>
  </si>
  <si>
    <t>Tempo Im</t>
  </si>
  <si>
    <t>Carga horária total do curso</t>
  </si>
  <si>
    <t>Tempo de leitura</t>
  </si>
  <si>
    <t>3.1</t>
  </si>
  <si>
    <t>3.2</t>
  </si>
  <si>
    <t>4.1</t>
  </si>
  <si>
    <t>4.2</t>
  </si>
  <si>
    <t>4.3</t>
  </si>
  <si>
    <t>4.4</t>
  </si>
  <si>
    <t>4.5</t>
  </si>
  <si>
    <t>Fator de Correção</t>
  </si>
  <si>
    <t>Total Corrigido</t>
  </si>
  <si>
    <t>Total de Atividades</t>
  </si>
  <si>
    <t>Tempo leitura imagem</t>
  </si>
  <si>
    <t>Apresentação</t>
  </si>
  <si>
    <t>Assunto</t>
  </si>
  <si>
    <t>Principal</t>
  </si>
  <si>
    <t>Transferência de saldo</t>
  </si>
  <si>
    <t>Devolução de créditos</t>
  </si>
  <si>
    <t>Tranferência e Devolução</t>
  </si>
  <si>
    <t>Palavra/seg</t>
  </si>
  <si>
    <t>Caracteres/seg</t>
  </si>
  <si>
    <t>Tempo - Leitura</t>
  </si>
  <si>
    <t>Texto</t>
  </si>
  <si>
    <t>Objeto</t>
  </si>
  <si>
    <t>Orientação</t>
  </si>
  <si>
    <t>Orientações para Cálculo da Carga Horária de Cursos</t>
  </si>
  <si>
    <t>Vídeo</t>
  </si>
  <si>
    <t>Calculadora de Carga Horária de Curso - COEAD</t>
  </si>
  <si>
    <t>Tempo Leitura Ícone</t>
  </si>
  <si>
    <t>Copiar todo o texto entre o título (acima da migalha de pão) e a útima palavra do conteúdo. Colar no site: https://www.textconverter.io/pt/speech-time/
Selecione o tipo "Discurso" e o ritmo de leitura "Padrão"
Colar o total de palavras e caracteres e a estimativa de tempo nas respectivas colunas. O sistema irá calcular o número de palavras e de caracteres lidos por segundo automaticamente.</t>
  </si>
  <si>
    <t>Tempo médio para leitura de ícone apresentando na página</t>
  </si>
  <si>
    <t>Tempo médio para leitura de imagem apresentando na página</t>
  </si>
  <si>
    <t>Tempo Leitura Imagem</t>
  </si>
  <si>
    <t>Percentual de acréscimo à carga horária total do curso em função de fatores como: diferenças na velocidade de leitura dos participantes; releituras comuns para aprimorar a compreensão do conteúdo; consulta a páginas anteriores ou links para aprofundamento; etc.</t>
  </si>
  <si>
    <t>Somatório do tempo de realização das diversas atividades do curso, conforme lançadas na planilha</t>
  </si>
  <si>
    <t>Tempo total de atividades acrescido do fator de correção e que serve de base para determinar a carga horária do curso</t>
  </si>
  <si>
    <t>Carga Horária Total do Curso</t>
  </si>
  <si>
    <t>Total corrigo arredondado para cima, de  modo que tenhamos sempre horas fechadas</t>
  </si>
  <si>
    <t>Cadastramento Usuários</t>
  </si>
  <si>
    <t>Cadastramento Passageiros</t>
  </si>
  <si>
    <t>Sistema Sigepa</t>
  </si>
  <si>
    <t>Barra de Ferramentas</t>
  </si>
  <si>
    <t>Abas</t>
  </si>
  <si>
    <t>Gadgets</t>
  </si>
  <si>
    <t>Tela Inicial</t>
  </si>
  <si>
    <t>5.1</t>
  </si>
  <si>
    <t>Reserva Bilhete</t>
  </si>
  <si>
    <t>5.2</t>
  </si>
  <si>
    <t>Pesquisa</t>
  </si>
  <si>
    <t>5.3</t>
  </si>
  <si>
    <t>Modo Online</t>
  </si>
  <si>
    <t>5.4</t>
  </si>
  <si>
    <t>5.5</t>
  </si>
  <si>
    <t>Milhagens</t>
  </si>
  <si>
    <t>Emitir Bilhete</t>
  </si>
  <si>
    <t>Marcação de Assentos</t>
  </si>
  <si>
    <t>5.6</t>
  </si>
  <si>
    <t>Infográfico</t>
  </si>
  <si>
    <t>Encontros síncronos</t>
  </si>
  <si>
    <t>Considerar o tempo de duração do encontro</t>
  </si>
  <si>
    <t>Questionário</t>
  </si>
  <si>
    <t>Fórum</t>
  </si>
  <si>
    <t>Contar o total de ícones (imagens únicas e pequenas com um ou pouco elementos) e multiplicar por 2 segundos</t>
  </si>
  <si>
    <t>Contar o total de imagens (maiores que ícones e com vários elementos na mesma imagem) e multiplicar por 4 segundos</t>
  </si>
  <si>
    <t>Somar o tempo total de duração dos vídeos da página</t>
  </si>
  <si>
    <t>Considerar como um somatório dos objetos que o compõe - texto, imagens, ícones, vídeo e realizar o cálculo conforme acima</t>
  </si>
  <si>
    <t>Computar o tempo de leitura do texto do questionário e multiplicar por dois (leitura, interpretação e respota)</t>
  </si>
  <si>
    <t>Cada participação no fórum (conforme definido para o curso) será de 10 minutos (leitura do tópico, pesquisa, elaboração da resposta e postagem)</t>
  </si>
  <si>
    <t>Tarefa</t>
  </si>
  <si>
    <t>Considerar o tempo de 30 minutos por lauda a ser apresentada (leitura do tópico, pesquisa, elaboração da resposta e postagem)</t>
  </si>
  <si>
    <t>Certificado</t>
  </si>
  <si>
    <t>Considerar o tempo  de 5 minutos (acesso,obtenção e impressão/salvamento)</t>
  </si>
  <si>
    <t>Encontros</t>
  </si>
  <si>
    <t>Fóruns</t>
  </si>
  <si>
    <t>Tarefas</t>
  </si>
  <si>
    <t>Certificados</t>
  </si>
  <si>
    <t>Tempo participação fórum</t>
  </si>
  <si>
    <t>Tempo realização tarefa</t>
  </si>
  <si>
    <t>Tempo geração certificado</t>
  </si>
  <si>
    <t>5.7</t>
  </si>
  <si>
    <t>Re-enviar e-mail</t>
  </si>
  <si>
    <t>6.1</t>
  </si>
  <si>
    <t>Remarcação de Bilhete</t>
  </si>
  <si>
    <t>7.1</t>
  </si>
  <si>
    <t>Cancelamento 72 horas</t>
  </si>
  <si>
    <t>7.2</t>
  </si>
  <si>
    <t>Cancelamento Mesmo Dia</t>
  </si>
  <si>
    <t>Cancelamento No Show</t>
  </si>
  <si>
    <t>7.3</t>
  </si>
  <si>
    <t>8.1</t>
  </si>
  <si>
    <t>Reembolso Gol</t>
  </si>
  <si>
    <t>8.2</t>
  </si>
  <si>
    <t>Reembolso Latam</t>
  </si>
  <si>
    <t>8.3</t>
  </si>
  <si>
    <t>Reembolso Azul</t>
  </si>
  <si>
    <t>8.4</t>
  </si>
  <si>
    <t>Reembolso - Retorno</t>
  </si>
  <si>
    <t>9.1</t>
  </si>
  <si>
    <t>No-show</t>
  </si>
  <si>
    <t>10.1</t>
  </si>
  <si>
    <t>Créditos</t>
  </si>
  <si>
    <t>Link</t>
  </si>
  <si>
    <t>Câmara</t>
  </si>
  <si>
    <t>Regras/Crachá</t>
  </si>
  <si>
    <t>Pagamento</t>
  </si>
  <si>
    <t>Frequência</t>
  </si>
  <si>
    <t>2.4</t>
  </si>
  <si>
    <t>Férias</t>
  </si>
  <si>
    <t>2.5</t>
  </si>
  <si>
    <t>Formatura</t>
  </si>
  <si>
    <t>2.6</t>
  </si>
  <si>
    <t>Médico</t>
  </si>
  <si>
    <t>2.7</t>
  </si>
  <si>
    <t>Devers</t>
  </si>
  <si>
    <t>2.8</t>
  </si>
  <si>
    <t>Cursos</t>
  </si>
  <si>
    <t>2.9</t>
  </si>
  <si>
    <t>Regulamento</t>
  </si>
  <si>
    <t>Sistemas</t>
  </si>
  <si>
    <t>e-Doc</t>
  </si>
  <si>
    <t>Ramais</t>
  </si>
  <si>
    <t>3.3</t>
  </si>
  <si>
    <t>E-mail</t>
  </si>
  <si>
    <t>3.4</t>
  </si>
  <si>
    <t>Acesso</t>
  </si>
  <si>
    <t>3.5</t>
  </si>
  <si>
    <t>CamaraNet</t>
  </si>
  <si>
    <t>3.6</t>
  </si>
  <si>
    <t>Cabeçalho</t>
  </si>
  <si>
    <t>3.7</t>
  </si>
  <si>
    <t>Serviços</t>
  </si>
  <si>
    <t>3.8</t>
  </si>
  <si>
    <t>Comunicação</t>
  </si>
  <si>
    <t>3.9</t>
  </si>
  <si>
    <t>Pessoal</t>
  </si>
  <si>
    <t>Aprofunde</t>
  </si>
  <si>
    <t>Contatos</t>
  </si>
  <si>
    <t>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</si>
</sst>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h]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4" tint="-0.249977111117893"/>
      <name val="Arial"/>
      <family val="2"/>
    </font>
    <font>
      <sz val="9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2" applyAlignme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/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12" fillId="2" borderId="2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21" fontId="5" fillId="0" borderId="0" xfId="0" applyNumberFormat="1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4" fontId="9" fillId="2" borderId="0" xfId="0" applyNumberFormat="1" applyFont="1" applyFill="1" applyBorder="1" applyAlignment="1">
      <alignment horizontal="center"/>
    </xf>
    <xf numFmtId="0" fontId="8" fillId="0" borderId="0" xfId="2" applyAlignment="1">
      <alignment horizontal="left"/>
    </xf>
    <xf numFmtId="21" fontId="0" fillId="0" borderId="0" xfId="0" applyNumberFormat="1"/>
    <xf numFmtId="46" fontId="0" fillId="0" borderId="0" xfId="0" applyNumberFormat="1"/>
  </cellXfs>
  <cellStyles count="3">
    <cellStyle name="Hiperlink" xfId="2" builtinId="8"/>
    <cellStyle name="Normal" xfId="0" builtinId="0"/>
    <cellStyle name="Porcentagem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6" formatCode="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6" formatCode="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6" formatCode="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6" formatCode="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6" formatCode="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F400]h:mm:ss\ AM/PM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397AB-7984-406A-BA0C-4B112BA56A45}" name="Tabela2" displayName="Tabela2" ref="B3:C19" totalsRowShown="0">
  <autoFilter ref="B3:C19" xr:uid="{2DD0F273-FED3-4F1C-99B3-38356E173C93}"/>
  <tableColumns count="2">
    <tableColumn id="1" xr3:uid="{96631C45-F5FC-4A81-8A0F-6E1911379E22}" name="Objeto" dataDxfId="34"/>
    <tableColumn id="2" xr3:uid="{E83C3380-9EA1-40C2-9707-9FC9F414A789}" name="Orientação" dataDxfId="3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1FF38-FDAF-48F0-9A16-0623E48A7054}" name="Tabela1" displayName="Tabela1" ref="B14:N43" totalsRowShown="0" headerRowDxfId="32" dataDxfId="30" headerRowBorderDxfId="31" tableBorderDxfId="29">
  <tableColumns count="13">
    <tableColumn id="1" xr3:uid="{AAC9783A-128C-4EF2-8B29-3FB9F1E7368F}" name="Página" dataDxfId="28"/>
    <tableColumn id="14" xr3:uid="{827F00EB-FDB2-4106-BFE6-7E2F2B8C5110}" name="Assunto" dataDxfId="27"/>
    <tableColumn id="2" xr3:uid="{A16F2432-7E3E-4C76-A04D-600757671323}" name="Palavras" dataDxfId="26"/>
    <tableColumn id="3" xr3:uid="{E2B7DF2F-8F9E-4B35-B101-F376F3338DBC}" name="Palavra/seg" dataDxfId="25">
      <calculatedColumnFormula>Tabela1[[#This Row],[Palavras]]/((MINUTE(Tabela1[[#This Row],[Tempo - Leitura]])*60)+SECOND(Tabela1[[#This Row],[Tempo - Leitura]]))</calculatedColumnFormula>
    </tableColumn>
    <tableColumn id="4" xr3:uid="{A3266D05-4B44-4284-83C5-9FD86E570BB2}" name="Caracteres" dataDxfId="24"/>
    <tableColumn id="5" xr3:uid="{E045960B-00A2-4560-9ECB-0D064217F683}" name="Caracteres/seg" dataDxfId="23">
      <calculatedColumnFormula>Tabela1[[#This Row],[Caracteres]]/((MINUTE(Tabela1[[#This Row],[Tempo - Leitura]])*60)+SECOND(Tabela1[[#This Row],[Tempo - Leitura]]))</calculatedColumnFormula>
    </tableColumn>
    <tableColumn id="7" xr3:uid="{D92CEDB5-B4D9-4767-A138-D1054B52BC1E}" name="Tempo - Leitura" dataDxfId="22"/>
    <tableColumn id="8" xr3:uid="{3859FD75-CF8A-4FFA-BB95-52F8E99404F1}" name="Ícones" dataDxfId="21"/>
    <tableColumn id="9" xr3:uid="{9DF003B7-AA28-4A7E-A6BE-116DEF588508}" name="Tempo Íc" dataDxfId="20">
      <calculatedColumnFormula>I15*$F$4</calculatedColumnFormula>
    </tableColumn>
    <tableColumn id="10" xr3:uid="{27184088-6AE7-4506-9EAB-24C00925C19D}" name="Imagens" dataDxfId="19"/>
    <tableColumn id="11" xr3:uid="{93672458-E2B2-47B3-9E38-4C0027C52C44}" name="Tempo Im" dataDxfId="18">
      <calculatedColumnFormula>K15*$F$5</calculatedColumnFormula>
    </tableColumn>
    <tableColumn id="12" xr3:uid="{B001A284-308C-4F79-8036-EC91BA80C0B4}" name="Vídeos" dataDxfId="17"/>
    <tableColumn id="13" xr3:uid="{EFF2A3F0-79C7-4749-A384-5E3284F6A057}" name="Total" dataDxfId="16">
      <calculatedColumnFormula>M15+L15+J15+H15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40D93-F979-42DE-8EF7-CFDEACE01163}" name="Tabela3" displayName="Tabela3" ref="B18:N49" totalsRowShown="0" headerRowDxfId="15" dataDxfId="13" headerRowBorderDxfId="14">
  <autoFilter ref="B18:N49" xr:uid="{C2A1A0A6-33EB-45C4-B6EC-2C3B446FF51E}"/>
  <tableColumns count="13">
    <tableColumn id="1" xr3:uid="{F99B58F0-9447-4820-B8DC-15FC53575FB5}" name="Página" dataDxfId="12"/>
    <tableColumn id="2" xr3:uid="{873F7354-3EEE-4CF7-AF2E-9FB45D89BDFC}" name="Assunto" dataDxfId="11"/>
    <tableColumn id="3" xr3:uid="{652C89D1-5966-45BC-876D-7AF4623346A3}" name="Tempo - Leitura" dataDxfId="10"/>
    <tableColumn id="4" xr3:uid="{0AF9DBAF-04B4-4811-8883-DE0647162D47}" name="Ícones" dataDxfId="9"/>
    <tableColumn id="5" xr3:uid="{81962348-EA07-454F-8622-B68480C4EF97}" name="Imagens" dataDxfId="8"/>
    <tableColumn id="6" xr3:uid="{2D5ABE59-6861-4B7A-BC0A-368B27A90A33}" name="Vídeos" dataDxfId="7"/>
    <tableColumn id="7" xr3:uid="{6A6E6F0C-FB04-4B07-BA80-18EB9AF89226}" name="Encontros" dataDxfId="6"/>
    <tableColumn id="8" xr3:uid="{11488D25-1BEC-46C9-80FB-3D9A50D6EE97}" name="Questionário" dataDxfId="5"/>
    <tableColumn id="9" xr3:uid="{E1165BB0-9C41-494F-ABD2-259EB1902B94}" name="Fóruns" dataDxfId="4"/>
    <tableColumn id="10" xr3:uid="{CCA6A5AE-5CF9-423B-825C-998FFA7C615F}" name="Tarefas" dataDxfId="3"/>
    <tableColumn id="11" xr3:uid="{12EAB615-D6D6-4522-999C-FBB7D209E972}" name="Certificados" dataDxfId="2"/>
    <tableColumn id="12" xr3:uid="{AA762E21-816B-4F8D-A3BA-54E846B48D93}" name="Link" dataDxfId="1"/>
    <tableColumn id="13" xr3:uid="{91614A3F-1891-4ED0-9F77-034C8BFB1431}" name="Total" dataDxfId="0">
      <calculatedColumnFormula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xtconverter.io/pt/speech-time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textconverter.io/pt/speech-tim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D716-A926-4838-A701-4DEF0AF20436}">
  <dimension ref="B1:C19"/>
  <sheetViews>
    <sheetView workbookViewId="0">
      <selection activeCell="C16" sqref="C16"/>
    </sheetView>
  </sheetViews>
  <sheetFormatPr defaultRowHeight="15" x14ac:dyDescent="0.25"/>
  <cols>
    <col min="2" max="2" width="21.7109375" style="17" bestFit="1" customWidth="1"/>
    <col min="3" max="3" width="91.7109375" style="19" customWidth="1"/>
  </cols>
  <sheetData>
    <row r="1" spans="2:3" s="14" customFormat="1" ht="26.25" customHeight="1" x14ac:dyDescent="0.25">
      <c r="B1" s="26" t="s">
        <v>41</v>
      </c>
      <c r="C1" s="27"/>
    </row>
    <row r="3" spans="2:3" x14ac:dyDescent="0.25">
      <c r="B3" s="17" t="s">
        <v>39</v>
      </c>
      <c r="C3" s="18" t="s">
        <v>40</v>
      </c>
    </row>
    <row r="4" spans="2:3" x14ac:dyDescent="0.25">
      <c r="B4" s="17" t="s">
        <v>44</v>
      </c>
      <c r="C4" s="19" t="s">
        <v>46</v>
      </c>
    </row>
    <row r="5" spans="2:3" x14ac:dyDescent="0.25">
      <c r="B5" s="17" t="s">
        <v>48</v>
      </c>
      <c r="C5" s="19" t="s">
        <v>47</v>
      </c>
    </row>
    <row r="6" spans="2:3" ht="45" x14ac:dyDescent="0.25">
      <c r="B6" s="17" t="s">
        <v>25</v>
      </c>
      <c r="C6" s="19" t="s">
        <v>49</v>
      </c>
    </row>
    <row r="7" spans="2:3" x14ac:dyDescent="0.25">
      <c r="B7" s="17" t="s">
        <v>27</v>
      </c>
      <c r="C7" s="19" t="s">
        <v>50</v>
      </c>
    </row>
    <row r="8" spans="2:3" ht="30" x14ac:dyDescent="0.25">
      <c r="B8" s="17" t="s">
        <v>26</v>
      </c>
      <c r="C8" s="19" t="s">
        <v>51</v>
      </c>
    </row>
    <row r="9" spans="2:3" ht="30" x14ac:dyDescent="0.25">
      <c r="B9" s="17" t="s">
        <v>52</v>
      </c>
      <c r="C9" s="19" t="s">
        <v>53</v>
      </c>
    </row>
    <row r="10" spans="2:3" ht="75" x14ac:dyDescent="0.25">
      <c r="B10" s="17" t="s">
        <v>38</v>
      </c>
      <c r="C10" s="19" t="s">
        <v>45</v>
      </c>
    </row>
    <row r="11" spans="2:3" ht="30" x14ac:dyDescent="0.25">
      <c r="B11" s="17" t="s">
        <v>7</v>
      </c>
      <c r="C11" s="19" t="s">
        <v>78</v>
      </c>
    </row>
    <row r="12" spans="2:3" ht="30" x14ac:dyDescent="0.25">
      <c r="B12" s="17" t="s">
        <v>2</v>
      </c>
      <c r="C12" s="19" t="s">
        <v>79</v>
      </c>
    </row>
    <row r="13" spans="2:3" x14ac:dyDescent="0.25">
      <c r="B13" s="17" t="s">
        <v>42</v>
      </c>
      <c r="C13" s="19" t="s">
        <v>80</v>
      </c>
    </row>
    <row r="14" spans="2:3" ht="30" x14ac:dyDescent="0.25">
      <c r="B14" s="17" t="s">
        <v>73</v>
      </c>
      <c r="C14" s="19" t="s">
        <v>81</v>
      </c>
    </row>
    <row r="15" spans="2:3" x14ac:dyDescent="0.25">
      <c r="B15" s="17" t="s">
        <v>74</v>
      </c>
      <c r="C15" s="19" t="s">
        <v>75</v>
      </c>
    </row>
    <row r="16" spans="2:3" ht="30" x14ac:dyDescent="0.25">
      <c r="B16" s="17" t="s">
        <v>76</v>
      </c>
      <c r="C16" s="19" t="s">
        <v>82</v>
      </c>
    </row>
    <row r="17" spans="2:3" ht="30" x14ac:dyDescent="0.25">
      <c r="B17" s="17" t="s">
        <v>77</v>
      </c>
      <c r="C17" s="19" t="s">
        <v>83</v>
      </c>
    </row>
    <row r="18" spans="2:3" ht="30" x14ac:dyDescent="0.25">
      <c r="B18" s="17" t="s">
        <v>84</v>
      </c>
      <c r="C18" s="19" t="s">
        <v>85</v>
      </c>
    </row>
    <row r="19" spans="2:3" x14ac:dyDescent="0.25">
      <c r="B19" s="17" t="s">
        <v>86</v>
      </c>
      <c r="C19" s="19" t="s">
        <v>87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070-F70D-4EAE-810B-32894C2AE5AC}">
  <dimension ref="B1:W43"/>
  <sheetViews>
    <sheetView workbookViewId="0">
      <selection activeCell="R21" sqref="R21"/>
    </sheetView>
  </sheetViews>
  <sheetFormatPr defaultRowHeight="14.25" x14ac:dyDescent="0.2"/>
  <cols>
    <col min="1" max="1" width="9.140625" style="1"/>
    <col min="2" max="2" width="7.85546875" style="1" bestFit="1" customWidth="1"/>
    <col min="3" max="3" width="24.28515625" style="13" bestFit="1" customWidth="1"/>
    <col min="4" max="4" width="10.42578125" style="1" customWidth="1"/>
    <col min="5" max="5" width="12.85546875" style="1" bestFit="1" customWidth="1"/>
    <col min="6" max="6" width="14" style="1" customWidth="1"/>
    <col min="7" max="7" width="16.5703125" style="1" bestFit="1" customWidth="1"/>
    <col min="8" max="8" width="20.7109375" style="5" bestFit="1" customWidth="1"/>
    <col min="9" max="9" width="9" style="1" bestFit="1" customWidth="1"/>
    <col min="10" max="10" width="10.28515625" style="5" bestFit="1" customWidth="1"/>
    <col min="11" max="11" width="9.42578125" style="1" bestFit="1" customWidth="1"/>
    <col min="12" max="12" width="10.85546875" style="5" bestFit="1" customWidth="1"/>
    <col min="13" max="14" width="9" style="5" bestFit="1" customWidth="1"/>
    <col min="15" max="16384" width="9.140625" style="1"/>
  </cols>
  <sheetData>
    <row r="1" spans="2:14" ht="18" x14ac:dyDescent="0.25">
      <c r="B1" s="29" t="s">
        <v>43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2:14" ht="15" x14ac:dyDescent="0.25">
      <c r="D3" s="28" t="s">
        <v>17</v>
      </c>
      <c r="E3" s="28"/>
      <c r="F3" s="3" t="s">
        <v>11</v>
      </c>
      <c r="G3" s="6"/>
    </row>
    <row r="4" spans="2:14" ht="15" x14ac:dyDescent="0.25">
      <c r="D4" s="28" t="s">
        <v>13</v>
      </c>
      <c r="E4" s="28"/>
      <c r="F4" s="7">
        <v>2.3148148148148147E-5</v>
      </c>
      <c r="G4" s="8"/>
    </row>
    <row r="5" spans="2:14" ht="15" x14ac:dyDescent="0.25">
      <c r="D5" s="28" t="s">
        <v>28</v>
      </c>
      <c r="E5" s="28"/>
      <c r="F5" s="7">
        <v>4.6296296296296294E-5</v>
      </c>
      <c r="G5" s="8"/>
    </row>
    <row r="6" spans="2:14" ht="15" x14ac:dyDescent="0.25">
      <c r="D6" s="28" t="s">
        <v>25</v>
      </c>
      <c r="E6" s="28"/>
      <c r="F6" s="12">
        <v>1</v>
      </c>
      <c r="G6" s="8"/>
      <c r="H6" s="1"/>
    </row>
    <row r="7" spans="2:14" ht="15" x14ac:dyDescent="0.25">
      <c r="D7" s="2"/>
      <c r="E7" s="2"/>
      <c r="F7" s="12"/>
      <c r="G7" s="8"/>
      <c r="H7" s="7"/>
      <c r="I7" s="7"/>
    </row>
    <row r="8" spans="2:14" ht="15" x14ac:dyDescent="0.25">
      <c r="D8" s="31" t="s">
        <v>27</v>
      </c>
      <c r="E8" s="31"/>
      <c r="F8" s="7">
        <f>SUM(N15:N354)</f>
        <v>5.9212962962962953E-2</v>
      </c>
      <c r="G8" s="8"/>
      <c r="H8" s="7"/>
      <c r="I8" s="7"/>
    </row>
    <row r="9" spans="2:14" ht="15" x14ac:dyDescent="0.25">
      <c r="D9" s="31" t="s">
        <v>26</v>
      </c>
      <c r="E9" s="31"/>
      <c r="F9" s="7">
        <f>(1+F6)*F8</f>
        <v>0.11842592592592591</v>
      </c>
      <c r="G9" s="22"/>
      <c r="H9" s="7"/>
      <c r="I9" s="7"/>
    </row>
    <row r="10" spans="2:14" ht="15" x14ac:dyDescent="0.25">
      <c r="G10" s="8"/>
      <c r="H10" s="7"/>
      <c r="I10" s="7"/>
    </row>
    <row r="11" spans="2:14" ht="15.75" x14ac:dyDescent="0.25">
      <c r="D11" s="30" t="s">
        <v>16</v>
      </c>
      <c r="E11" s="30"/>
      <c r="F11" s="30"/>
      <c r="G11" s="15" t="str">
        <f>ROUNDUP(((VALUE(HOUR(F9)))+0.001),0)&amp;" horas-aula"</f>
        <v>3 horas-aula</v>
      </c>
      <c r="H11" s="7"/>
      <c r="I11" s="7"/>
    </row>
    <row r="13" spans="2:14" x14ac:dyDescent="0.2">
      <c r="D13" s="8"/>
      <c r="E13" s="8"/>
      <c r="G13" s="8"/>
    </row>
    <row r="14" spans="2:14" ht="15" x14ac:dyDescent="0.25">
      <c r="B14" s="9" t="s">
        <v>5</v>
      </c>
      <c r="C14" s="9" t="s">
        <v>30</v>
      </c>
      <c r="D14" s="9" t="s">
        <v>0</v>
      </c>
      <c r="E14" s="9" t="s">
        <v>35</v>
      </c>
      <c r="F14" s="9" t="s">
        <v>1</v>
      </c>
      <c r="G14" s="9" t="s">
        <v>36</v>
      </c>
      <c r="H14" s="10" t="s">
        <v>37</v>
      </c>
      <c r="I14" s="9" t="s">
        <v>7</v>
      </c>
      <c r="J14" s="10" t="s">
        <v>14</v>
      </c>
      <c r="K14" s="9" t="s">
        <v>2</v>
      </c>
      <c r="L14" s="10" t="s">
        <v>15</v>
      </c>
      <c r="M14" s="10" t="s">
        <v>3</v>
      </c>
      <c r="N14" s="10" t="s">
        <v>12</v>
      </c>
    </row>
    <row r="15" spans="2:14" x14ac:dyDescent="0.2">
      <c r="B15" s="1" t="s">
        <v>4</v>
      </c>
      <c r="C15" s="13" t="s">
        <v>31</v>
      </c>
      <c r="D15" s="1">
        <v>607</v>
      </c>
      <c r="E15" s="11">
        <f>Tabela1[[#This Row],[Palavras]]/((MINUTE(Tabela1[[#This Row],[Tempo - Leitura]])*60)+SECOND(Tabela1[[#This Row],[Tempo - Leitura]]))</f>
        <v>1.5024752475247525</v>
      </c>
      <c r="F15" s="1">
        <v>3194</v>
      </c>
      <c r="G15" s="11">
        <f>Tabela1[[#This Row],[Caracteres]]/((MINUTE(Tabela1[[#This Row],[Tempo - Leitura]])*60)+SECOND(Tabela1[[#This Row],[Tempo - Leitura]]))</f>
        <v>7.9059405940594063</v>
      </c>
      <c r="H15" s="5">
        <v>4.6759259259259263E-3</v>
      </c>
      <c r="I15" s="1">
        <v>21</v>
      </c>
      <c r="J15" s="5">
        <f>I15*$F$4</f>
        <v>4.861111111111111E-4</v>
      </c>
      <c r="K15" s="1">
        <v>1</v>
      </c>
      <c r="L15" s="5">
        <f>K15*$F$5</f>
        <v>4.6296296296296294E-5</v>
      </c>
      <c r="M15" s="5">
        <v>0</v>
      </c>
      <c r="N15" s="5">
        <f>M15+L15+J15+H15</f>
        <v>5.2083333333333339E-3</v>
      </c>
    </row>
    <row r="16" spans="2:14" x14ac:dyDescent="0.2">
      <c r="B16" s="1" t="s">
        <v>6</v>
      </c>
      <c r="C16" s="13" t="s">
        <v>29</v>
      </c>
      <c r="D16" s="1">
        <v>368</v>
      </c>
      <c r="E16" s="11">
        <f>Tabela1[[#This Row],[Palavras]]/((MINUTE(Tabela1[[#This Row],[Tempo - Leitura]])*60)+SECOND(Tabela1[[#This Row],[Tempo - Leitura]]))</f>
        <v>1.5020408163265306</v>
      </c>
      <c r="F16" s="1">
        <v>2082</v>
      </c>
      <c r="G16" s="11">
        <f>Tabela1[[#This Row],[Caracteres]]/((MINUTE(Tabela1[[#This Row],[Tempo - Leitura]])*60)+SECOND(Tabela1[[#This Row],[Tempo - Leitura]]))</f>
        <v>8.4979591836734691</v>
      </c>
      <c r="H16" s="5">
        <v>2.8356481481481479E-3</v>
      </c>
      <c r="I16" s="1">
        <v>0</v>
      </c>
      <c r="J16" s="5">
        <f t="shared" ref="J16:J27" si="0">I16*$F$4</f>
        <v>0</v>
      </c>
      <c r="K16" s="1">
        <v>1</v>
      </c>
      <c r="L16" s="5">
        <f t="shared" ref="L16:L27" si="1">K16*$F$5</f>
        <v>4.6296296296296294E-5</v>
      </c>
      <c r="M16" s="5">
        <v>4.7453703703703704E-4</v>
      </c>
      <c r="N16" s="5">
        <f t="shared" ref="N16:N27" si="2">M16+L16+J16+H16</f>
        <v>3.3564814814814811E-3</v>
      </c>
    </row>
    <row r="17" spans="2:23" x14ac:dyDescent="0.2">
      <c r="B17" s="1" t="s">
        <v>8</v>
      </c>
      <c r="C17" s="13" t="s">
        <v>32</v>
      </c>
      <c r="D17" s="1">
        <v>160</v>
      </c>
      <c r="E17" s="11">
        <f>Tabela1[[#This Row],[Palavras]]/((MINUTE(Tabela1[[#This Row],[Tempo - Leitura]])*60)+SECOND(Tabela1[[#This Row],[Tempo - Leitura]]))</f>
        <v>1.5094339622641511</v>
      </c>
      <c r="F17" s="1">
        <v>886</v>
      </c>
      <c r="G17" s="11">
        <f>Tabela1[[#This Row],[Caracteres]]/((MINUTE(Tabela1[[#This Row],[Tempo - Leitura]])*60)+SECOND(Tabela1[[#This Row],[Tempo - Leitura]]))</f>
        <v>8.3584905660377355</v>
      </c>
      <c r="H17" s="5">
        <v>1.2268518518518518E-3</v>
      </c>
      <c r="I17" s="1">
        <v>0</v>
      </c>
      <c r="J17" s="5">
        <f t="shared" si="0"/>
        <v>0</v>
      </c>
      <c r="K17" s="1">
        <v>2</v>
      </c>
      <c r="L17" s="5">
        <f t="shared" si="1"/>
        <v>9.2592592592592588E-5</v>
      </c>
      <c r="M17" s="5">
        <v>0</v>
      </c>
      <c r="N17" s="5">
        <f t="shared" si="2"/>
        <v>1.3194444444444445E-3</v>
      </c>
    </row>
    <row r="18" spans="2:23" x14ac:dyDescent="0.2">
      <c r="B18" s="1" t="s">
        <v>9</v>
      </c>
      <c r="C18" s="13" t="s">
        <v>33</v>
      </c>
      <c r="D18" s="1">
        <v>169</v>
      </c>
      <c r="E18" s="11">
        <f>Tabela1[[#This Row],[Palavras]]/((MINUTE(Tabela1[[#This Row],[Tempo - Leitura]])*60)+SECOND(Tabela1[[#This Row],[Tempo - Leitura]]))</f>
        <v>1.5089285714285714</v>
      </c>
      <c r="F18" s="1">
        <v>894</v>
      </c>
      <c r="G18" s="11">
        <f>Tabela1[[#This Row],[Caracteres]]/((MINUTE(Tabela1[[#This Row],[Tempo - Leitura]])*60)+SECOND(Tabela1[[#This Row],[Tempo - Leitura]]))</f>
        <v>7.9821428571428568</v>
      </c>
      <c r="H18" s="5">
        <v>1.2962962962962963E-3</v>
      </c>
      <c r="I18" s="1">
        <v>0</v>
      </c>
      <c r="J18" s="5">
        <f t="shared" si="0"/>
        <v>0</v>
      </c>
      <c r="K18" s="1">
        <v>2</v>
      </c>
      <c r="L18" s="5">
        <f t="shared" si="1"/>
        <v>9.2592592592592588E-5</v>
      </c>
      <c r="M18" s="5">
        <v>7.7546296296296304E-4</v>
      </c>
      <c r="N18" s="5">
        <f t="shared" si="2"/>
        <v>2.1643518518518518E-3</v>
      </c>
    </row>
    <row r="19" spans="2:23" x14ac:dyDescent="0.2">
      <c r="B19" s="1" t="s">
        <v>10</v>
      </c>
      <c r="C19" s="13" t="s">
        <v>34</v>
      </c>
      <c r="D19" s="1">
        <v>329</v>
      </c>
      <c r="E19" s="11">
        <f>Tabela1[[#This Row],[Palavras]]/((MINUTE(Tabela1[[#This Row],[Tempo - Leitura]])*60)+SECOND(Tabela1[[#This Row],[Tempo - Leitura]]))</f>
        <v>1.5022831050228311</v>
      </c>
      <c r="F19" s="1">
        <v>1725</v>
      </c>
      <c r="G19" s="11">
        <f>Tabela1[[#This Row],[Caracteres]]/((MINUTE(Tabela1[[#This Row],[Tempo - Leitura]])*60)+SECOND(Tabela1[[#This Row],[Tempo - Leitura]]))</f>
        <v>7.8767123287671232</v>
      </c>
      <c r="H19" s="5">
        <v>2.5347222222222221E-3</v>
      </c>
      <c r="I19" s="1">
        <v>0</v>
      </c>
      <c r="J19" s="5">
        <f t="shared" si="0"/>
        <v>0</v>
      </c>
      <c r="K19" s="1">
        <v>5</v>
      </c>
      <c r="L19" s="5">
        <f t="shared" si="1"/>
        <v>2.3148148148148146E-4</v>
      </c>
      <c r="M19" s="5">
        <v>6.5972222222222213E-4</v>
      </c>
      <c r="N19" s="5">
        <f t="shared" si="2"/>
        <v>3.4259259259259256E-3</v>
      </c>
    </row>
    <row r="20" spans="2:23" x14ac:dyDescent="0.2">
      <c r="B20" s="1" t="s">
        <v>18</v>
      </c>
      <c r="C20" s="13" t="s">
        <v>54</v>
      </c>
      <c r="D20" s="1">
        <v>308</v>
      </c>
      <c r="E20" s="11">
        <f>Tabela1[[#This Row],[Palavras]]/((MINUTE(Tabela1[[#This Row],[Tempo - Leitura]])*60)+SECOND(Tabela1[[#This Row],[Tempo - Leitura]]))</f>
        <v>1.5024390243902439</v>
      </c>
      <c r="F20" s="1">
        <v>1902</v>
      </c>
      <c r="G20" s="11">
        <f>Tabela1[[#This Row],[Caracteres]]/((MINUTE(Tabela1[[#This Row],[Tempo - Leitura]])*60)+SECOND(Tabela1[[#This Row],[Tempo - Leitura]]))</f>
        <v>9.2780487804878042</v>
      </c>
      <c r="H20" s="5">
        <v>2.3726851851851851E-3</v>
      </c>
      <c r="I20" s="1">
        <v>0</v>
      </c>
      <c r="J20" s="5">
        <f t="shared" si="0"/>
        <v>0</v>
      </c>
      <c r="K20" s="1">
        <v>0</v>
      </c>
      <c r="L20" s="5">
        <f t="shared" si="1"/>
        <v>0</v>
      </c>
      <c r="M20" s="5">
        <v>1.5393518518518519E-3</v>
      </c>
      <c r="N20" s="5">
        <f t="shared" si="2"/>
        <v>3.9120370370370368E-3</v>
      </c>
    </row>
    <row r="21" spans="2:23" x14ac:dyDescent="0.2">
      <c r="B21" s="1" t="s">
        <v>19</v>
      </c>
      <c r="C21" s="13" t="s">
        <v>55</v>
      </c>
      <c r="D21" s="1">
        <v>220</v>
      </c>
      <c r="E21" s="11">
        <f>Tabela1[[#This Row],[Palavras]]/((MINUTE(Tabela1[[#This Row],[Tempo - Leitura]])*60)+SECOND(Tabela1[[#This Row],[Tempo - Leitura]]))</f>
        <v>1.5068493150684932</v>
      </c>
      <c r="F21" s="1">
        <v>1345</v>
      </c>
      <c r="G21" s="11">
        <f>Tabela1[[#This Row],[Caracteres]]/((MINUTE(Tabela1[[#This Row],[Tempo - Leitura]])*60)+SECOND(Tabela1[[#This Row],[Tempo - Leitura]]))</f>
        <v>9.212328767123287</v>
      </c>
      <c r="H21" s="5">
        <v>1.689814814814815E-3</v>
      </c>
      <c r="I21" s="1">
        <v>0</v>
      </c>
      <c r="J21" s="5">
        <f t="shared" si="0"/>
        <v>0</v>
      </c>
      <c r="K21" s="1">
        <v>3</v>
      </c>
      <c r="L21" s="5">
        <f t="shared" si="1"/>
        <v>1.3888888888888889E-4</v>
      </c>
      <c r="M21" s="5">
        <v>6.5972222222222213E-4</v>
      </c>
      <c r="N21" s="5">
        <f t="shared" si="2"/>
        <v>2.488425925925926E-3</v>
      </c>
    </row>
    <row r="22" spans="2:23" x14ac:dyDescent="0.2">
      <c r="B22" s="1" t="s">
        <v>20</v>
      </c>
      <c r="C22" s="13" t="s">
        <v>56</v>
      </c>
      <c r="D22" s="1">
        <v>178</v>
      </c>
      <c r="E22" s="11">
        <f>Tabela1[[#This Row],[Palavras]]/((MINUTE(Tabela1[[#This Row],[Tempo - Leitura]])*60)+SECOND(Tabela1[[#This Row],[Tempo - Leitura]]))</f>
        <v>1.5084745762711864</v>
      </c>
      <c r="F22" s="1">
        <v>1102</v>
      </c>
      <c r="G22" s="11">
        <f>Tabela1[[#This Row],[Caracteres]]/((MINUTE(Tabela1[[#This Row],[Tempo - Leitura]])*60)+SECOND(Tabela1[[#This Row],[Tempo - Leitura]]))</f>
        <v>9.3389830508474585</v>
      </c>
      <c r="H22" s="5">
        <v>1.3657407407407409E-3</v>
      </c>
      <c r="I22" s="1">
        <v>0</v>
      </c>
      <c r="J22" s="5">
        <f t="shared" si="0"/>
        <v>0</v>
      </c>
      <c r="K22" s="1">
        <v>1</v>
      </c>
      <c r="L22" s="5">
        <f t="shared" si="1"/>
        <v>4.6296296296296294E-5</v>
      </c>
      <c r="M22" s="5">
        <v>0</v>
      </c>
      <c r="N22" s="5">
        <f t="shared" si="2"/>
        <v>1.4120370370370372E-3</v>
      </c>
    </row>
    <row r="23" spans="2:23" x14ac:dyDescent="0.2">
      <c r="B23" s="1" t="s">
        <v>21</v>
      </c>
      <c r="C23" s="13" t="s">
        <v>57</v>
      </c>
      <c r="D23" s="1">
        <v>234</v>
      </c>
      <c r="E23" s="11">
        <f>Tabela1[[#This Row],[Palavras]]/((MINUTE(Tabela1[[#This Row],[Tempo - Leitura]])*60)+SECOND(Tabela1[[#This Row],[Tempo - Leitura]]))</f>
        <v>1.5</v>
      </c>
      <c r="F23" s="1">
        <v>1301</v>
      </c>
      <c r="G23" s="11">
        <f>Tabela1[[#This Row],[Caracteres]]/((MINUTE(Tabela1[[#This Row],[Tempo - Leitura]])*60)+SECOND(Tabela1[[#This Row],[Tempo - Leitura]]))</f>
        <v>8.3397435897435894</v>
      </c>
      <c r="H23" s="5">
        <v>1.8055555555555557E-3</v>
      </c>
      <c r="I23" s="1">
        <v>6</v>
      </c>
      <c r="J23" s="5">
        <f t="shared" si="0"/>
        <v>1.3888888888888889E-4</v>
      </c>
      <c r="K23" s="1">
        <v>0</v>
      </c>
      <c r="L23" s="5">
        <f t="shared" si="1"/>
        <v>0</v>
      </c>
      <c r="M23" s="5">
        <v>0</v>
      </c>
      <c r="N23" s="5">
        <f t="shared" si="2"/>
        <v>1.9444444444444446E-3</v>
      </c>
    </row>
    <row r="24" spans="2:23" x14ac:dyDescent="0.2">
      <c r="B24" s="1" t="s">
        <v>22</v>
      </c>
      <c r="C24" s="13" t="s">
        <v>58</v>
      </c>
      <c r="D24" s="1">
        <v>105</v>
      </c>
      <c r="E24" s="11">
        <f>Tabela1[[#This Row],[Palavras]]/((MINUTE(Tabela1[[#This Row],[Tempo - Leitura]])*60)+SECOND(Tabela1[[#This Row],[Tempo - Leitura]]))</f>
        <v>1.5</v>
      </c>
      <c r="F24" s="1">
        <v>625</v>
      </c>
      <c r="G24" s="11">
        <f>Tabela1[[#This Row],[Caracteres]]/((MINUTE(Tabela1[[#This Row],[Tempo - Leitura]])*60)+SECOND(Tabela1[[#This Row],[Tempo - Leitura]]))</f>
        <v>8.9285714285714288</v>
      </c>
      <c r="H24" s="5">
        <v>8.1018518518518516E-4</v>
      </c>
      <c r="I24" s="1">
        <v>0</v>
      </c>
      <c r="J24" s="5">
        <f t="shared" si="0"/>
        <v>0</v>
      </c>
      <c r="K24" s="1">
        <v>1</v>
      </c>
      <c r="L24" s="5">
        <f t="shared" si="1"/>
        <v>4.6296296296296294E-5</v>
      </c>
      <c r="M24" s="5">
        <v>0</v>
      </c>
      <c r="N24" s="5">
        <f t="shared" si="2"/>
        <v>8.564814814814815E-4</v>
      </c>
    </row>
    <row r="25" spans="2:23" x14ac:dyDescent="0.2">
      <c r="B25" s="1" t="s">
        <v>23</v>
      </c>
      <c r="C25" s="13" t="s">
        <v>59</v>
      </c>
      <c r="D25" s="1">
        <v>226</v>
      </c>
      <c r="E25" s="11">
        <f>Tabela1[[#This Row],[Palavras]]/((MINUTE(Tabela1[[#This Row],[Tempo - Leitura]])*60)+SECOND(Tabela1[[#This Row],[Tempo - Leitura]]))</f>
        <v>1.5066666666666666</v>
      </c>
      <c r="F25" s="1">
        <v>1385</v>
      </c>
      <c r="G25" s="11">
        <f>Tabela1[[#This Row],[Caracteres]]/((MINUTE(Tabela1[[#This Row],[Tempo - Leitura]])*60)+SECOND(Tabela1[[#This Row],[Tempo - Leitura]]))</f>
        <v>9.2333333333333325</v>
      </c>
      <c r="H25" s="5">
        <v>1.736111111111111E-3</v>
      </c>
      <c r="I25" s="1">
        <v>7</v>
      </c>
      <c r="J25" s="5">
        <f t="shared" si="0"/>
        <v>1.6203703703703703E-4</v>
      </c>
      <c r="K25" s="1">
        <v>1</v>
      </c>
      <c r="L25" s="5">
        <f t="shared" si="1"/>
        <v>4.6296296296296294E-5</v>
      </c>
      <c r="M25" s="5">
        <v>0</v>
      </c>
      <c r="N25" s="5">
        <f t="shared" si="2"/>
        <v>1.9444444444444444E-3</v>
      </c>
    </row>
    <row r="26" spans="2:23" x14ac:dyDescent="0.2">
      <c r="B26" s="1" t="s">
        <v>24</v>
      </c>
      <c r="C26" s="13" t="s">
        <v>60</v>
      </c>
      <c r="D26" s="1">
        <v>165</v>
      </c>
      <c r="E26" s="11">
        <f>Tabela1[[#This Row],[Palavras]]/((MINUTE(Tabela1[[#This Row],[Tempo - Leitura]])*60)+SECOND(Tabela1[[#This Row],[Tempo - Leitura]]))</f>
        <v>1.5137614678899083</v>
      </c>
      <c r="F26" s="1">
        <v>1026</v>
      </c>
      <c r="G26" s="11">
        <f>Tabela1[[#This Row],[Caracteres]]/((MINUTE(Tabela1[[#This Row],[Tempo - Leitura]])*60)+SECOND(Tabela1[[#This Row],[Tempo - Leitura]]))</f>
        <v>9.4128440366972477</v>
      </c>
      <c r="H26" s="5">
        <v>1.261574074074074E-3</v>
      </c>
      <c r="I26" s="1">
        <v>2</v>
      </c>
      <c r="J26" s="5">
        <f t="shared" si="0"/>
        <v>4.6296296296296294E-5</v>
      </c>
      <c r="K26" s="1">
        <v>2</v>
      </c>
      <c r="L26" s="5">
        <f t="shared" si="1"/>
        <v>9.2592592592592588E-5</v>
      </c>
      <c r="M26" s="5">
        <v>0</v>
      </c>
      <c r="N26" s="5">
        <f t="shared" si="2"/>
        <v>1.4004629629629629E-3</v>
      </c>
    </row>
    <row r="27" spans="2:23" x14ac:dyDescent="0.2">
      <c r="B27" s="1" t="s">
        <v>61</v>
      </c>
      <c r="C27" s="13" t="s">
        <v>62</v>
      </c>
      <c r="D27" s="1">
        <v>224</v>
      </c>
      <c r="E27" s="11">
        <f>Tabela1[[#This Row],[Palavras]]/((MINUTE(Tabela1[[#This Row],[Tempo - Leitura]])*60)+SECOND(Tabela1[[#This Row],[Tempo - Leitura]]))</f>
        <v>1.5033557046979866</v>
      </c>
      <c r="F27" s="1">
        <v>1232</v>
      </c>
      <c r="G27" s="11">
        <f>Tabela1[[#This Row],[Caracteres]]/((MINUTE(Tabela1[[#This Row],[Tempo - Leitura]])*60)+SECOND(Tabela1[[#This Row],[Tempo - Leitura]]))</f>
        <v>8.2684563758389267</v>
      </c>
      <c r="H27" s="5">
        <v>1.7245370370370372E-3</v>
      </c>
      <c r="I27" s="1">
        <v>0</v>
      </c>
      <c r="J27" s="5">
        <f t="shared" si="0"/>
        <v>0</v>
      </c>
      <c r="K27" s="1">
        <v>1</v>
      </c>
      <c r="L27" s="5">
        <f t="shared" si="1"/>
        <v>4.6296296296296294E-5</v>
      </c>
      <c r="M27" s="5">
        <v>6.5972222222222213E-4</v>
      </c>
      <c r="N27" s="5">
        <f t="shared" si="2"/>
        <v>2.4305555555555556E-3</v>
      </c>
    </row>
    <row r="28" spans="2:23" x14ac:dyDescent="0.2">
      <c r="B28" s="1" t="s">
        <v>63</v>
      </c>
      <c r="C28" s="13" t="s">
        <v>64</v>
      </c>
      <c r="D28" s="1">
        <v>348</v>
      </c>
      <c r="E28" s="11">
        <f>Tabela1[[#This Row],[Palavras]]/((MINUTE(Tabela1[[#This Row],[Tempo - Leitura]])*60)+SECOND(Tabela1[[#This Row],[Tempo - Leitura]]))</f>
        <v>1.5</v>
      </c>
      <c r="F28" s="1">
        <v>1971</v>
      </c>
      <c r="G28" s="11">
        <f>Tabela1[[#This Row],[Caracteres]]/((MINUTE(Tabela1[[#This Row],[Tempo - Leitura]])*60)+SECOND(Tabela1[[#This Row],[Tempo - Leitura]]))</f>
        <v>8.4956896551724146</v>
      </c>
      <c r="H28" s="5">
        <v>2.685185185185185E-3</v>
      </c>
      <c r="I28" s="1">
        <v>2</v>
      </c>
      <c r="J28" s="5">
        <f t="shared" ref="J28:J43" si="3">I28*$F$4</f>
        <v>4.6296296296296294E-5</v>
      </c>
      <c r="K28" s="1">
        <v>4</v>
      </c>
      <c r="L28" s="5">
        <f t="shared" ref="L28:L43" si="4">K28*$F$5</f>
        <v>1.8518518518518518E-4</v>
      </c>
      <c r="M28" s="5">
        <v>0</v>
      </c>
      <c r="N28" s="5">
        <f t="shared" ref="N28:N43" si="5">M28+L28+J28+H28</f>
        <v>2.9166666666666664E-3</v>
      </c>
    </row>
    <row r="29" spans="2:23" x14ac:dyDescent="0.2">
      <c r="B29" s="1" t="s">
        <v>65</v>
      </c>
      <c r="C29" s="13" t="s">
        <v>66</v>
      </c>
      <c r="D29" s="1">
        <v>92</v>
      </c>
      <c r="E29" s="11">
        <f>Tabela1[[#This Row],[Palavras]]/((MINUTE(Tabela1[[#This Row],[Tempo - Leitura]])*60)+SECOND(Tabela1[[#This Row],[Tempo - Leitura]]))</f>
        <v>1.5081967213114753</v>
      </c>
      <c r="F29" s="1">
        <v>514</v>
      </c>
      <c r="G29" s="11">
        <f>Tabela1[[#This Row],[Caracteres]]/((MINUTE(Tabela1[[#This Row],[Tempo - Leitura]])*60)+SECOND(Tabela1[[#This Row],[Tempo - Leitura]]))</f>
        <v>8.4262295081967213</v>
      </c>
      <c r="H29" s="5">
        <v>7.0601851851851847E-4</v>
      </c>
      <c r="I29" s="1">
        <v>0</v>
      </c>
      <c r="J29" s="5">
        <f t="shared" si="3"/>
        <v>0</v>
      </c>
      <c r="K29" s="1">
        <v>1</v>
      </c>
      <c r="L29" s="5">
        <f t="shared" si="4"/>
        <v>4.6296296296296294E-5</v>
      </c>
      <c r="M29" s="5">
        <v>0</v>
      </c>
      <c r="N29" s="5">
        <f t="shared" si="5"/>
        <v>7.5231481481481482E-4</v>
      </c>
    </row>
    <row r="30" spans="2:23" x14ac:dyDescent="0.2">
      <c r="B30" s="1" t="s">
        <v>67</v>
      </c>
      <c r="C30" s="13" t="s">
        <v>69</v>
      </c>
      <c r="D30" s="1">
        <v>123</v>
      </c>
      <c r="E30" s="11">
        <f>Tabela1[[#This Row],[Palavras]]/((MINUTE(Tabela1[[#This Row],[Tempo - Leitura]])*60)+SECOND(Tabela1[[#This Row],[Tempo - Leitura]]))</f>
        <v>1.5</v>
      </c>
      <c r="F30" s="1">
        <v>709</v>
      </c>
      <c r="G30" s="11">
        <f>Tabela1[[#This Row],[Caracteres]]/((MINUTE(Tabela1[[#This Row],[Tempo - Leitura]])*60)+SECOND(Tabela1[[#This Row],[Tempo - Leitura]]))</f>
        <v>8.6463414634146343</v>
      </c>
      <c r="H30" s="5">
        <v>9.4907407407407408E-4</v>
      </c>
      <c r="I30" s="1">
        <v>0</v>
      </c>
      <c r="J30" s="5">
        <f t="shared" si="3"/>
        <v>0</v>
      </c>
      <c r="K30" s="1">
        <v>1</v>
      </c>
      <c r="L30" s="5">
        <f t="shared" si="4"/>
        <v>4.6296296296296294E-5</v>
      </c>
      <c r="M30" s="5">
        <v>0</v>
      </c>
      <c r="N30" s="5">
        <f t="shared" si="5"/>
        <v>9.9537037037037042E-4</v>
      </c>
    </row>
    <row r="31" spans="2:23" x14ac:dyDescent="0.2">
      <c r="B31" s="1" t="s">
        <v>68</v>
      </c>
      <c r="C31" s="13" t="s">
        <v>70</v>
      </c>
      <c r="D31" s="1">
        <v>161</v>
      </c>
      <c r="E31" s="11">
        <f>Tabela1[[#This Row],[Palavras]]/((MINUTE(Tabela1[[#This Row],[Tempo - Leitura]])*60)+SECOND(Tabela1[[#This Row],[Tempo - Leitura]]))</f>
        <v>1.5046728971962617</v>
      </c>
      <c r="F31" s="1">
        <v>855</v>
      </c>
      <c r="G31" s="11">
        <f>Tabela1[[#This Row],[Caracteres]]/((MINUTE(Tabela1[[#This Row],[Tempo - Leitura]])*60)+SECOND(Tabela1[[#This Row],[Tempo - Leitura]]))</f>
        <v>7.990654205607477</v>
      </c>
      <c r="H31" s="5">
        <v>1.2384259259259258E-3</v>
      </c>
      <c r="I31" s="1">
        <v>0</v>
      </c>
      <c r="J31" s="5">
        <f t="shared" si="3"/>
        <v>0</v>
      </c>
      <c r="K31" s="1">
        <v>5</v>
      </c>
      <c r="L31" s="5">
        <f t="shared" si="4"/>
        <v>2.3148148148148146E-4</v>
      </c>
      <c r="M31" s="5">
        <v>9.3750000000000007E-4</v>
      </c>
      <c r="N31" s="5">
        <f t="shared" si="5"/>
        <v>2.4074074074074076E-3</v>
      </c>
    </row>
    <row r="32" spans="2:23" x14ac:dyDescent="0.2">
      <c r="B32" s="1" t="s">
        <v>72</v>
      </c>
      <c r="C32" s="13" t="s">
        <v>71</v>
      </c>
      <c r="D32" s="1">
        <v>98</v>
      </c>
      <c r="E32" s="11">
        <f>Tabela1[[#This Row],[Palavras]]/((MINUTE(Tabela1[[#This Row],[Tempo - Leitura]])*60)+SECOND(Tabela1[[#This Row],[Tempo - Leitura]]))</f>
        <v>1.5076923076923077</v>
      </c>
      <c r="F32" s="1">
        <v>550</v>
      </c>
      <c r="G32" s="11">
        <f>Tabela1[[#This Row],[Caracteres]]/((MINUTE(Tabela1[[#This Row],[Tempo - Leitura]])*60)+SECOND(Tabela1[[#This Row],[Tempo - Leitura]]))</f>
        <v>8.4615384615384617</v>
      </c>
      <c r="H32" s="5">
        <v>7.5231481481481471E-4</v>
      </c>
      <c r="I32" s="1">
        <v>0</v>
      </c>
      <c r="J32" s="5">
        <f t="shared" si="3"/>
        <v>0</v>
      </c>
      <c r="K32" s="1">
        <v>2</v>
      </c>
      <c r="L32" s="5">
        <f t="shared" si="4"/>
        <v>9.2592592592592588E-5</v>
      </c>
      <c r="M32" s="5">
        <v>2.7430555555555559E-3</v>
      </c>
      <c r="N32" s="5">
        <f t="shared" si="5"/>
        <v>3.5879629629629629E-3</v>
      </c>
    </row>
    <row r="33" spans="2:14" x14ac:dyDescent="0.2">
      <c r="B33" s="1" t="s">
        <v>95</v>
      </c>
      <c r="C33" s="13" t="s">
        <v>96</v>
      </c>
      <c r="D33" s="1">
        <v>110</v>
      </c>
      <c r="E33" s="11">
        <f>Tabela1[[#This Row],[Palavras]]/((MINUTE(Tabela1[[#This Row],[Tempo - Leitura]])*60)+SECOND(Tabela1[[#This Row],[Tempo - Leitura]]))</f>
        <v>1.5068493150684932</v>
      </c>
      <c r="F33" s="1">
        <v>539</v>
      </c>
      <c r="G33" s="11">
        <f>Tabela1[[#This Row],[Caracteres]]/((MINUTE(Tabela1[[#This Row],[Tempo - Leitura]])*60)+SECOND(Tabela1[[#This Row],[Tempo - Leitura]]))</f>
        <v>7.3835616438356162</v>
      </c>
      <c r="H33" s="5">
        <v>8.449074074074075E-4</v>
      </c>
      <c r="I33" s="1">
        <v>1</v>
      </c>
      <c r="J33" s="5">
        <f t="shared" si="3"/>
        <v>2.3148148148148147E-5</v>
      </c>
      <c r="K33" s="1">
        <v>1</v>
      </c>
      <c r="L33" s="5">
        <f t="shared" si="4"/>
        <v>4.6296296296296294E-5</v>
      </c>
      <c r="M33" s="5">
        <v>0</v>
      </c>
      <c r="N33" s="5">
        <f t="shared" si="5"/>
        <v>9.1435185185185196E-4</v>
      </c>
    </row>
    <row r="34" spans="2:14" x14ac:dyDescent="0.2">
      <c r="B34" s="1" t="s">
        <v>97</v>
      </c>
      <c r="C34" s="13" t="s">
        <v>98</v>
      </c>
      <c r="D34" s="1">
        <v>283</v>
      </c>
      <c r="E34" s="11">
        <f>Tabela1[[#This Row],[Palavras]]/((MINUTE(Tabela1[[#This Row],[Tempo - Leitura]])*60)+SECOND(Tabela1[[#This Row],[Tempo - Leitura]]))</f>
        <v>1.4292929292929293</v>
      </c>
      <c r="F34" s="1">
        <v>1530</v>
      </c>
      <c r="G34" s="11">
        <f>Tabela1[[#This Row],[Caracteres]]/((MINUTE(Tabela1[[#This Row],[Tempo - Leitura]])*60)+SECOND(Tabela1[[#This Row],[Tempo - Leitura]]))</f>
        <v>7.7272727272727275</v>
      </c>
      <c r="H34" s="5">
        <v>2.2916666666666667E-3</v>
      </c>
      <c r="I34" s="1">
        <v>2</v>
      </c>
      <c r="J34" s="5">
        <f t="shared" si="3"/>
        <v>4.6296296296296294E-5</v>
      </c>
      <c r="K34" s="1">
        <v>6</v>
      </c>
      <c r="L34" s="5">
        <f t="shared" si="4"/>
        <v>2.7777777777777778E-4</v>
      </c>
      <c r="M34" s="5">
        <v>1.4120370370370369E-3</v>
      </c>
      <c r="N34" s="5">
        <f t="shared" si="5"/>
        <v>4.0277777777777777E-3</v>
      </c>
    </row>
    <row r="35" spans="2:14" x14ac:dyDescent="0.2">
      <c r="B35" s="1" t="s">
        <v>99</v>
      </c>
      <c r="C35" s="13" t="s">
        <v>100</v>
      </c>
      <c r="D35" s="1">
        <v>122</v>
      </c>
      <c r="E35" s="11">
        <f>Tabela1[[#This Row],[Palavras]]/((MINUTE(Tabela1[[#This Row],[Tempo - Leitura]])*60)+SECOND(Tabela1[[#This Row],[Tempo - Leitura]]))</f>
        <v>1.5061728395061729</v>
      </c>
      <c r="F35" s="1">
        <v>708</v>
      </c>
      <c r="G35" s="11">
        <f>Tabela1[[#This Row],[Caracteres]]/((MINUTE(Tabela1[[#This Row],[Tempo - Leitura]])*60)+SECOND(Tabela1[[#This Row],[Tempo - Leitura]]))</f>
        <v>8.7407407407407405</v>
      </c>
      <c r="H35" s="5">
        <v>9.3750000000000007E-4</v>
      </c>
      <c r="I35" s="1">
        <v>1</v>
      </c>
      <c r="J35" s="5">
        <f t="shared" si="3"/>
        <v>2.3148148148148147E-5</v>
      </c>
      <c r="K35" s="1">
        <v>2</v>
      </c>
      <c r="L35" s="5">
        <f t="shared" si="4"/>
        <v>9.2592592592592588E-5</v>
      </c>
      <c r="M35" s="5">
        <v>6.5972222222222213E-4</v>
      </c>
      <c r="N35" s="5">
        <f t="shared" si="5"/>
        <v>1.712962962962963E-3</v>
      </c>
    </row>
    <row r="36" spans="2:14" x14ac:dyDescent="0.2">
      <c r="B36" s="1" t="s">
        <v>101</v>
      </c>
      <c r="C36" s="13" t="s">
        <v>102</v>
      </c>
      <c r="D36" s="1">
        <v>243</v>
      </c>
      <c r="E36" s="11">
        <f>Tabela1[[#This Row],[Palavras]]/((MINUTE(Tabela1[[#This Row],[Tempo - Leitura]])*60)+SECOND(Tabela1[[#This Row],[Tempo - Leitura]]))</f>
        <v>1.5</v>
      </c>
      <c r="F36" s="1">
        <v>1454</v>
      </c>
      <c r="G36" s="11">
        <f>Tabela1[[#This Row],[Caracteres]]/((MINUTE(Tabela1[[#This Row],[Tempo - Leitura]])*60)+SECOND(Tabela1[[#This Row],[Tempo - Leitura]]))</f>
        <v>8.9753086419753085</v>
      </c>
      <c r="H36" s="5">
        <v>1.8750000000000001E-3</v>
      </c>
      <c r="I36" s="1">
        <v>1</v>
      </c>
      <c r="J36" s="5">
        <f t="shared" si="3"/>
        <v>2.3148148148148147E-5</v>
      </c>
      <c r="K36" s="1">
        <v>7</v>
      </c>
      <c r="L36" s="5">
        <f t="shared" si="4"/>
        <v>3.2407407407407406E-4</v>
      </c>
      <c r="M36" s="5">
        <v>0</v>
      </c>
      <c r="N36" s="5">
        <f t="shared" si="5"/>
        <v>2.2222222222222222E-3</v>
      </c>
    </row>
    <row r="37" spans="2:14" x14ac:dyDescent="0.2">
      <c r="B37" s="1" t="s">
        <v>104</v>
      </c>
      <c r="C37" s="13" t="s">
        <v>103</v>
      </c>
      <c r="D37" s="1">
        <v>148</v>
      </c>
      <c r="E37" s="11">
        <f>Tabela1[[#This Row],[Palavras]]/((MINUTE(Tabela1[[#This Row],[Tempo - Leitura]])*60)+SECOND(Tabela1[[#This Row],[Tempo - Leitura]]))</f>
        <v>1.510204081632653</v>
      </c>
      <c r="F37" s="1">
        <v>826</v>
      </c>
      <c r="G37" s="11">
        <f>Tabela1[[#This Row],[Caracteres]]/((MINUTE(Tabela1[[#This Row],[Tempo - Leitura]])*60)+SECOND(Tabela1[[#This Row],[Tempo - Leitura]]))</f>
        <v>8.4285714285714288</v>
      </c>
      <c r="H37" s="5">
        <v>1.1342592592592591E-3</v>
      </c>
      <c r="I37" s="1">
        <v>0</v>
      </c>
      <c r="J37" s="5">
        <f t="shared" si="3"/>
        <v>0</v>
      </c>
      <c r="K37" s="1">
        <v>0</v>
      </c>
      <c r="L37" s="5">
        <f t="shared" si="4"/>
        <v>0</v>
      </c>
      <c r="M37" s="5">
        <v>0</v>
      </c>
      <c r="N37" s="5">
        <f t="shared" si="5"/>
        <v>1.1342592592592591E-3</v>
      </c>
    </row>
    <row r="38" spans="2:14" x14ac:dyDescent="0.2">
      <c r="B38" s="1" t="s">
        <v>105</v>
      </c>
      <c r="C38" s="13" t="s">
        <v>106</v>
      </c>
      <c r="D38" s="1">
        <v>97</v>
      </c>
      <c r="E38" s="11">
        <f>Tabela1[[#This Row],[Palavras]]/((MINUTE(Tabela1[[#This Row],[Tempo - Leitura]])*60)+SECOND(Tabela1[[#This Row],[Tempo - Leitura]]))</f>
        <v>1.515625</v>
      </c>
      <c r="F38" s="1">
        <v>569</v>
      </c>
      <c r="G38" s="11">
        <f>Tabela1[[#This Row],[Caracteres]]/((MINUTE(Tabela1[[#This Row],[Tempo - Leitura]])*60)+SECOND(Tabela1[[#This Row],[Tempo - Leitura]]))</f>
        <v>8.890625</v>
      </c>
      <c r="H38" s="5">
        <v>7.407407407407407E-4</v>
      </c>
      <c r="I38" s="1">
        <v>0</v>
      </c>
      <c r="J38" s="5">
        <f t="shared" si="3"/>
        <v>0</v>
      </c>
      <c r="K38" s="1">
        <v>2</v>
      </c>
      <c r="L38" s="5">
        <f t="shared" si="4"/>
        <v>9.2592592592592588E-5</v>
      </c>
      <c r="M38" s="5">
        <v>0</v>
      </c>
      <c r="N38" s="5">
        <f t="shared" si="5"/>
        <v>8.3333333333333328E-4</v>
      </c>
    </row>
    <row r="39" spans="2:14" x14ac:dyDescent="0.2">
      <c r="B39" s="1" t="s">
        <v>107</v>
      </c>
      <c r="C39" s="13" t="s">
        <v>108</v>
      </c>
      <c r="D39" s="1">
        <v>77</v>
      </c>
      <c r="E39" s="11">
        <f>Tabela1[[#This Row],[Palavras]]/((MINUTE(Tabela1[[#This Row],[Tempo - Leitura]])*60)+SECOND(Tabela1[[#This Row],[Tempo - Leitura]]))</f>
        <v>1.5098039215686274</v>
      </c>
      <c r="F39" s="1">
        <v>468</v>
      </c>
      <c r="G39" s="11">
        <f>Tabela1[[#This Row],[Caracteres]]/((MINUTE(Tabela1[[#This Row],[Tempo - Leitura]])*60)+SECOND(Tabela1[[#This Row],[Tempo - Leitura]]))</f>
        <v>9.1764705882352935</v>
      </c>
      <c r="H39" s="5">
        <v>5.9027777777777778E-4</v>
      </c>
      <c r="I39" s="1">
        <v>0</v>
      </c>
      <c r="J39" s="5">
        <f t="shared" si="3"/>
        <v>0</v>
      </c>
      <c r="K39" s="1">
        <v>2</v>
      </c>
      <c r="L39" s="5">
        <f t="shared" si="4"/>
        <v>9.2592592592592588E-5</v>
      </c>
      <c r="M39" s="5">
        <v>0</v>
      </c>
      <c r="N39" s="5">
        <f t="shared" si="5"/>
        <v>6.8287037037037036E-4</v>
      </c>
    </row>
    <row r="40" spans="2:14" x14ac:dyDescent="0.2">
      <c r="B40" s="1" t="s">
        <v>109</v>
      </c>
      <c r="C40" s="13" t="s">
        <v>110</v>
      </c>
      <c r="D40" s="1">
        <v>92</v>
      </c>
      <c r="E40" s="11">
        <f>Tabela1[[#This Row],[Palavras]]/((MINUTE(Tabela1[[#This Row],[Tempo - Leitura]])*60)+SECOND(Tabela1[[#This Row],[Tempo - Leitura]]))</f>
        <v>1.5081967213114753</v>
      </c>
      <c r="F40" s="1">
        <v>555</v>
      </c>
      <c r="G40" s="11">
        <f>Tabela1[[#This Row],[Caracteres]]/((MINUTE(Tabela1[[#This Row],[Tempo - Leitura]])*60)+SECOND(Tabela1[[#This Row],[Tempo - Leitura]]))</f>
        <v>9.0983606557377055</v>
      </c>
      <c r="H40" s="5">
        <v>7.0601851851851847E-4</v>
      </c>
      <c r="I40" s="1">
        <v>0</v>
      </c>
      <c r="J40" s="5">
        <f t="shared" si="3"/>
        <v>0</v>
      </c>
      <c r="K40" s="1">
        <v>0</v>
      </c>
      <c r="L40" s="5">
        <f t="shared" si="4"/>
        <v>0</v>
      </c>
      <c r="M40" s="5">
        <v>0</v>
      </c>
      <c r="N40" s="5">
        <f t="shared" si="5"/>
        <v>7.0601851851851847E-4</v>
      </c>
    </row>
    <row r="41" spans="2:14" x14ac:dyDescent="0.2">
      <c r="B41" s="1" t="s">
        <v>111</v>
      </c>
      <c r="C41" s="13" t="s">
        <v>112</v>
      </c>
      <c r="D41" s="1">
        <v>129</v>
      </c>
      <c r="E41" s="11">
        <f>Tabela1[[#This Row],[Palavras]]/((MINUTE(Tabela1[[#This Row],[Tempo - Leitura]])*60)+SECOND(Tabela1[[#This Row],[Tempo - Leitura]]))</f>
        <v>1.5</v>
      </c>
      <c r="F41" s="1">
        <v>689</v>
      </c>
      <c r="G41" s="11">
        <f>Tabela1[[#This Row],[Caracteres]]/((MINUTE(Tabela1[[#This Row],[Tempo - Leitura]])*60)+SECOND(Tabela1[[#This Row],[Tempo - Leitura]]))</f>
        <v>8.0116279069767433</v>
      </c>
      <c r="H41" s="5">
        <v>9.9537037037037042E-4</v>
      </c>
      <c r="I41" s="1">
        <v>0</v>
      </c>
      <c r="J41" s="5">
        <f t="shared" si="3"/>
        <v>0</v>
      </c>
      <c r="K41" s="1">
        <v>0</v>
      </c>
      <c r="L41" s="5">
        <f t="shared" si="4"/>
        <v>0</v>
      </c>
      <c r="M41" s="5">
        <v>0</v>
      </c>
      <c r="N41" s="5">
        <f t="shared" si="5"/>
        <v>9.9537037037037042E-4</v>
      </c>
    </row>
    <row r="42" spans="2:14" x14ac:dyDescent="0.2">
      <c r="B42" s="1" t="s">
        <v>113</v>
      </c>
      <c r="C42" s="13" t="s">
        <v>114</v>
      </c>
      <c r="D42" s="1">
        <v>361</v>
      </c>
      <c r="E42" s="11">
        <f>Tabela1[[#This Row],[Palavras]]/((MINUTE(Tabela1[[#This Row],[Tempo - Leitura]])*60)+SECOND(Tabela1[[#This Row],[Tempo - Leitura]]))</f>
        <v>1.5041666666666667</v>
      </c>
      <c r="F42" s="1">
        <v>1928</v>
      </c>
      <c r="G42" s="11">
        <f>Tabela1[[#This Row],[Caracteres]]/((MINUTE(Tabela1[[#This Row],[Tempo - Leitura]])*60)+SECOND(Tabela1[[#This Row],[Tempo - Leitura]]))</f>
        <v>8.0333333333333332</v>
      </c>
      <c r="H42" s="5">
        <v>2.7777777777777779E-3</v>
      </c>
      <c r="I42" s="1">
        <v>0</v>
      </c>
      <c r="J42" s="5">
        <f t="shared" si="3"/>
        <v>0</v>
      </c>
      <c r="K42" s="1">
        <v>1</v>
      </c>
      <c r="L42" s="5">
        <f t="shared" si="4"/>
        <v>4.6296296296296294E-5</v>
      </c>
      <c r="M42" s="5">
        <v>0</v>
      </c>
      <c r="N42" s="5">
        <f t="shared" si="5"/>
        <v>2.8240740740740743E-3</v>
      </c>
    </row>
    <row r="43" spans="2:14" x14ac:dyDescent="0.2">
      <c r="B43" s="1" t="s">
        <v>115</v>
      </c>
      <c r="C43" s="13" t="s">
        <v>116</v>
      </c>
      <c r="D43" s="1">
        <v>83</v>
      </c>
      <c r="E43" s="11">
        <f>Tabela1[[#This Row],[Palavras]]/((MINUTE(Tabela1[[#This Row],[Tempo - Leitura]])*60)+SECOND(Tabela1[[#This Row],[Tempo - Leitura]]))</f>
        <v>1.509090909090909</v>
      </c>
      <c r="F43" s="1">
        <v>514</v>
      </c>
      <c r="G43" s="11">
        <f>Tabela1[[#This Row],[Caracteres]]/((MINUTE(Tabela1[[#This Row],[Tempo - Leitura]])*60)+SECOND(Tabela1[[#This Row],[Tempo - Leitura]]))</f>
        <v>9.3454545454545457</v>
      </c>
      <c r="H43" s="5">
        <v>6.3657407407407402E-4</v>
      </c>
      <c r="I43" s="1">
        <v>0</v>
      </c>
      <c r="J43" s="5">
        <f t="shared" si="3"/>
        <v>0</v>
      </c>
      <c r="K43" s="1">
        <v>0</v>
      </c>
      <c r="L43" s="5">
        <f t="shared" si="4"/>
        <v>0</v>
      </c>
      <c r="M43" s="5">
        <v>0</v>
      </c>
      <c r="N43" s="5">
        <f t="shared" si="5"/>
        <v>6.3657407407407402E-4</v>
      </c>
    </row>
  </sheetData>
  <mergeCells count="8">
    <mergeCell ref="D3:E3"/>
    <mergeCell ref="B1:N1"/>
    <mergeCell ref="D11:F11"/>
    <mergeCell ref="D9:E9"/>
    <mergeCell ref="D8:E8"/>
    <mergeCell ref="D4:E4"/>
    <mergeCell ref="D5:E5"/>
    <mergeCell ref="D6:E6"/>
  </mergeCells>
  <hyperlinks>
    <hyperlink ref="F3" r:id="rId1" xr:uid="{7CAE09A4-D894-4770-99A6-D4F57B9EA17B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B133-D557-48E5-A788-7FADA2E4FF42}">
  <dimension ref="B1:P49"/>
  <sheetViews>
    <sheetView tabSelected="1" topLeftCell="A10" workbookViewId="0">
      <selection activeCell="S23" sqref="S23"/>
    </sheetView>
  </sheetViews>
  <sheetFormatPr defaultRowHeight="15" x14ac:dyDescent="0.25"/>
  <cols>
    <col min="2" max="2" width="10" customWidth="1"/>
    <col min="3" max="3" width="13.7109375" bestFit="1" customWidth="1"/>
    <col min="4" max="4" width="19.140625" customWidth="1"/>
    <col min="5" max="5" width="9.85546875" customWidth="1"/>
    <col min="6" max="6" width="11.5703125" customWidth="1"/>
    <col min="7" max="7" width="14.85546875" bestFit="1" customWidth="1"/>
    <col min="8" max="8" width="13.5703125" customWidth="1"/>
    <col min="9" max="9" width="16.28515625" customWidth="1"/>
    <col min="10" max="10" width="10.28515625" customWidth="1"/>
    <col min="11" max="11" width="10.85546875" customWidth="1"/>
    <col min="12" max="12" width="15.42578125" customWidth="1"/>
    <col min="13" max="13" width="9" bestFit="1" customWidth="1"/>
  </cols>
  <sheetData>
    <row r="1" spans="2:13" ht="18" x14ac:dyDescent="0.25">
      <c r="B1" s="33" t="s">
        <v>43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2:13" x14ac:dyDescent="0.25">
      <c r="B2" s="1"/>
      <c r="C2" s="13"/>
      <c r="D2" s="1"/>
      <c r="E2" s="1"/>
      <c r="F2" s="1"/>
      <c r="G2" s="1"/>
      <c r="H2" s="5"/>
      <c r="I2" s="1"/>
      <c r="J2" s="5"/>
      <c r="K2" s="1"/>
      <c r="L2" s="5"/>
    </row>
    <row r="3" spans="2:13" x14ac:dyDescent="0.25">
      <c r="B3" s="1"/>
      <c r="C3" s="13"/>
      <c r="D3" s="28" t="s">
        <v>17</v>
      </c>
      <c r="E3" s="28"/>
      <c r="F3" s="34" t="s">
        <v>11</v>
      </c>
      <c r="G3" s="34"/>
      <c r="H3" s="34"/>
      <c r="I3" s="1"/>
      <c r="J3" s="5"/>
      <c r="K3" s="1"/>
      <c r="L3" s="5"/>
    </row>
    <row r="4" spans="2:13" x14ac:dyDescent="0.25">
      <c r="B4" s="1"/>
      <c r="C4" s="13"/>
      <c r="D4" s="32" t="s">
        <v>13</v>
      </c>
      <c r="E4" s="32"/>
      <c r="F4" s="32"/>
      <c r="G4" s="16">
        <v>2.3148148148148147E-5</v>
      </c>
      <c r="H4" s="5"/>
      <c r="I4" s="1"/>
      <c r="J4" s="5"/>
      <c r="K4" s="1"/>
      <c r="L4" s="5"/>
    </row>
    <row r="5" spans="2:13" x14ac:dyDescent="0.25">
      <c r="B5" s="1"/>
      <c r="C5" s="13"/>
      <c r="D5" s="32" t="s">
        <v>28</v>
      </c>
      <c r="E5" s="32"/>
      <c r="F5" s="32"/>
      <c r="G5" s="16">
        <v>4.6296296296296294E-5</v>
      </c>
      <c r="H5" s="5"/>
      <c r="I5" s="1"/>
      <c r="J5" s="5"/>
      <c r="K5" s="1"/>
      <c r="L5" s="5"/>
    </row>
    <row r="6" spans="2:13" x14ac:dyDescent="0.25">
      <c r="B6" s="1"/>
      <c r="C6" s="13"/>
      <c r="D6" s="32" t="s">
        <v>92</v>
      </c>
      <c r="E6" s="32"/>
      <c r="F6" s="32"/>
      <c r="G6" s="20">
        <v>6.9444444444444441E-3</v>
      </c>
      <c r="H6" s="5"/>
      <c r="I6" s="1"/>
      <c r="J6" s="5"/>
      <c r="K6" s="1"/>
      <c r="L6" s="5"/>
    </row>
    <row r="7" spans="2:13" x14ac:dyDescent="0.25">
      <c r="B7" s="1"/>
      <c r="C7" s="13"/>
      <c r="D7" s="32" t="s">
        <v>93</v>
      </c>
      <c r="E7" s="32"/>
      <c r="F7" s="32"/>
      <c r="G7" s="20">
        <v>2.0833333333333332E-2</v>
      </c>
      <c r="H7" s="5"/>
      <c r="I7" s="1"/>
      <c r="J7" s="5"/>
      <c r="K7" s="1"/>
      <c r="L7" s="5"/>
    </row>
    <row r="8" spans="2:13" x14ac:dyDescent="0.25">
      <c r="B8" s="1"/>
      <c r="C8" s="13"/>
      <c r="D8" s="32" t="s">
        <v>94</v>
      </c>
      <c r="E8" s="32"/>
      <c r="F8" s="32"/>
      <c r="G8" s="20">
        <v>6.9444444444444447E-4</v>
      </c>
      <c r="H8" s="5"/>
      <c r="I8" s="1"/>
      <c r="J8" s="5"/>
      <c r="K8" s="1"/>
      <c r="L8" s="5"/>
    </row>
    <row r="9" spans="2:13" x14ac:dyDescent="0.25">
      <c r="B9" s="1"/>
      <c r="C9" s="13"/>
      <c r="D9" s="21"/>
      <c r="E9" s="21"/>
      <c r="F9" s="20"/>
      <c r="G9" s="8"/>
      <c r="H9" s="5"/>
      <c r="I9" s="1"/>
      <c r="J9" s="5"/>
      <c r="K9" s="1"/>
      <c r="L9" s="5"/>
    </row>
    <row r="10" spans="2:13" x14ac:dyDescent="0.25">
      <c r="B10" s="1"/>
      <c r="C10" s="13"/>
      <c r="D10" s="28" t="s">
        <v>25</v>
      </c>
      <c r="E10" s="28"/>
      <c r="F10" s="12">
        <v>1</v>
      </c>
      <c r="G10" s="8"/>
      <c r="H10" s="1"/>
      <c r="I10" s="1"/>
      <c r="J10" s="5"/>
      <c r="K10" s="1"/>
      <c r="L10" s="5"/>
    </row>
    <row r="11" spans="2:13" x14ac:dyDescent="0.25">
      <c r="B11" s="1"/>
      <c r="C11" s="13"/>
      <c r="D11" s="4"/>
      <c r="E11" s="4"/>
      <c r="F11" s="12"/>
      <c r="G11" s="8"/>
      <c r="H11" s="16"/>
      <c r="I11" s="16"/>
      <c r="J11" s="5"/>
      <c r="K11" s="1"/>
      <c r="L11" s="5"/>
    </row>
    <row r="12" spans="2:13" x14ac:dyDescent="0.25">
      <c r="B12" s="1"/>
      <c r="C12" s="13"/>
      <c r="D12" s="31" t="s">
        <v>27</v>
      </c>
      <c r="E12" s="31"/>
      <c r="F12" s="16">
        <f>SUM(N18:N627)</f>
        <v>0.21085648148148151</v>
      </c>
      <c r="G12" s="8"/>
      <c r="H12" s="16"/>
      <c r="I12" s="16"/>
      <c r="J12" s="5"/>
      <c r="K12" s="1"/>
      <c r="L12" s="5"/>
    </row>
    <row r="13" spans="2:13" x14ac:dyDescent="0.25">
      <c r="B13" s="1"/>
      <c r="C13" s="13"/>
      <c r="D13" s="31" t="s">
        <v>26</v>
      </c>
      <c r="E13" s="31"/>
      <c r="F13" s="16">
        <f>(1+F10)*F12</f>
        <v>0.42171296296296301</v>
      </c>
      <c r="G13" s="22"/>
      <c r="H13" s="16"/>
      <c r="I13" s="16"/>
      <c r="J13" s="5"/>
      <c r="K13" s="1"/>
      <c r="L13" s="5"/>
    </row>
    <row r="14" spans="2:13" x14ac:dyDescent="0.25">
      <c r="B14" s="1"/>
      <c r="C14" s="13"/>
      <c r="D14" s="1"/>
      <c r="E14" s="1"/>
      <c r="F14" s="1"/>
      <c r="G14" s="8"/>
      <c r="H14" s="16"/>
      <c r="I14" s="16"/>
      <c r="J14" s="5"/>
      <c r="K14" s="1"/>
      <c r="L14" s="5"/>
    </row>
    <row r="15" spans="2:13" ht="15.75" x14ac:dyDescent="0.25">
      <c r="B15" s="1"/>
      <c r="C15" s="13"/>
      <c r="D15" s="30" t="s">
        <v>16</v>
      </c>
      <c r="E15" s="30"/>
      <c r="F15" s="30"/>
      <c r="G15" s="15" t="str">
        <f>ROUNDUP(((VALUE(HOUR(F13)))+0.001),0)&amp;" horas-aula"</f>
        <v>11 horas-aula</v>
      </c>
      <c r="H15" s="16"/>
      <c r="I15" s="16"/>
      <c r="J15" s="5"/>
      <c r="K15" s="1"/>
      <c r="L15" s="5"/>
    </row>
    <row r="16" spans="2:13" x14ac:dyDescent="0.25">
      <c r="B16" s="1"/>
      <c r="C16" s="13"/>
      <c r="D16" s="1"/>
      <c r="E16" s="1"/>
      <c r="F16" s="1"/>
      <c r="G16" s="1"/>
      <c r="H16" s="5"/>
      <c r="I16" s="1"/>
      <c r="J16" s="5"/>
      <c r="K16" s="1"/>
      <c r="L16" s="5"/>
    </row>
    <row r="17" spans="2:16" x14ac:dyDescent="0.25">
      <c r="B17" s="1"/>
      <c r="C17" s="13"/>
      <c r="D17" s="8"/>
      <c r="E17" s="8"/>
      <c r="F17" s="1"/>
      <c r="G17" s="8"/>
      <c r="H17" s="5"/>
      <c r="I17" s="1"/>
      <c r="J17" s="5"/>
      <c r="K17" s="1"/>
      <c r="L17" s="5"/>
    </row>
    <row r="18" spans="2:16" x14ac:dyDescent="0.25">
      <c r="B18" s="23" t="s">
        <v>5</v>
      </c>
      <c r="C18" s="23" t="s">
        <v>30</v>
      </c>
      <c r="D18" s="24" t="s">
        <v>37</v>
      </c>
      <c r="E18" s="23" t="s">
        <v>7</v>
      </c>
      <c r="F18" s="23" t="s">
        <v>2</v>
      </c>
      <c r="G18" s="24" t="s">
        <v>3</v>
      </c>
      <c r="H18" s="24" t="s">
        <v>88</v>
      </c>
      <c r="I18" s="24" t="s">
        <v>76</v>
      </c>
      <c r="J18" s="23" t="s">
        <v>89</v>
      </c>
      <c r="K18" s="24" t="s">
        <v>90</v>
      </c>
      <c r="L18" s="23" t="s">
        <v>91</v>
      </c>
      <c r="M18" s="23" t="s">
        <v>117</v>
      </c>
      <c r="N18" s="24" t="s">
        <v>12</v>
      </c>
    </row>
    <row r="19" spans="2:16" x14ac:dyDescent="0.25">
      <c r="B19" s="1">
        <v>0</v>
      </c>
      <c r="C19" s="13" t="s">
        <v>31</v>
      </c>
      <c r="D19" s="25">
        <v>3.1712962962962958E-3</v>
      </c>
      <c r="E19" s="1">
        <v>0</v>
      </c>
      <c r="F19" s="1">
        <v>10</v>
      </c>
      <c r="G19" s="25">
        <v>0</v>
      </c>
      <c r="H19" s="25">
        <v>0</v>
      </c>
      <c r="I19" s="25">
        <v>0</v>
      </c>
      <c r="J19" s="1">
        <v>0</v>
      </c>
      <c r="K19" s="1">
        <v>0</v>
      </c>
      <c r="L19" s="1">
        <v>0</v>
      </c>
      <c r="M19" s="25">
        <v>0</v>
      </c>
      <c r="N19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3.6342592592592585E-3</v>
      </c>
    </row>
    <row r="20" spans="2:16" x14ac:dyDescent="0.25">
      <c r="B20" s="1" t="s">
        <v>6</v>
      </c>
      <c r="C20" s="13" t="s">
        <v>118</v>
      </c>
      <c r="D20" s="25">
        <v>3.3564814814814811E-3</v>
      </c>
      <c r="E20" s="1">
        <v>0</v>
      </c>
      <c r="F20" s="1">
        <v>1</v>
      </c>
      <c r="G20" s="25">
        <v>6.7708333333333336E-3</v>
      </c>
      <c r="H20" s="25">
        <v>0</v>
      </c>
      <c r="I20" s="25">
        <v>0</v>
      </c>
      <c r="J20" s="1">
        <v>0</v>
      </c>
      <c r="K20" s="1">
        <v>0</v>
      </c>
      <c r="L20" s="1">
        <v>0</v>
      </c>
      <c r="M20" s="25">
        <v>1.9641203703703706E-2</v>
      </c>
      <c r="N20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2.9814814814814815E-2</v>
      </c>
    </row>
    <row r="21" spans="2:16" x14ac:dyDescent="0.25">
      <c r="B21" s="1" t="s">
        <v>8</v>
      </c>
      <c r="C21" s="13" t="s">
        <v>119</v>
      </c>
      <c r="D21" s="25">
        <v>1.9328703703703704E-3</v>
      </c>
      <c r="E21" s="1">
        <v>6</v>
      </c>
      <c r="F21" s="1">
        <v>0</v>
      </c>
      <c r="G21" s="25">
        <v>0</v>
      </c>
      <c r="H21" s="25">
        <v>0</v>
      </c>
      <c r="I21" s="25">
        <v>0</v>
      </c>
      <c r="J21" s="1">
        <v>0</v>
      </c>
      <c r="K21" s="1">
        <v>0</v>
      </c>
      <c r="L21" s="1">
        <v>0</v>
      </c>
      <c r="M21" s="25">
        <v>0</v>
      </c>
      <c r="N21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2.0717592592592593E-3</v>
      </c>
    </row>
    <row r="22" spans="2:16" x14ac:dyDescent="0.25">
      <c r="B22" s="1" t="s">
        <v>9</v>
      </c>
      <c r="C22" s="13" t="s">
        <v>120</v>
      </c>
      <c r="D22" s="25">
        <v>2.4652777777777776E-3</v>
      </c>
      <c r="E22" s="1">
        <v>6</v>
      </c>
      <c r="F22" s="1">
        <v>0</v>
      </c>
      <c r="G22" s="25">
        <v>0</v>
      </c>
      <c r="H22" s="25">
        <v>0</v>
      </c>
      <c r="I22" s="25">
        <v>0</v>
      </c>
      <c r="J22" s="1">
        <v>0</v>
      </c>
      <c r="K22" s="1">
        <v>0</v>
      </c>
      <c r="L22" s="1">
        <v>0</v>
      </c>
      <c r="M22" s="25">
        <v>0</v>
      </c>
      <c r="N22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2.6041666666666665E-3</v>
      </c>
    </row>
    <row r="23" spans="2:16" x14ac:dyDescent="0.25">
      <c r="B23" s="1" t="s">
        <v>10</v>
      </c>
      <c r="C23" s="13" t="s">
        <v>121</v>
      </c>
      <c r="D23" s="25">
        <v>4.5370370370370365E-3</v>
      </c>
      <c r="E23" s="1">
        <v>8</v>
      </c>
      <c r="F23" s="1">
        <v>0</v>
      </c>
      <c r="G23" s="25">
        <v>0</v>
      </c>
      <c r="H23" s="25">
        <v>0</v>
      </c>
      <c r="I23" s="25">
        <v>0</v>
      </c>
      <c r="J23" s="1">
        <v>0</v>
      </c>
      <c r="K23" s="1">
        <v>0</v>
      </c>
      <c r="L23" s="1">
        <v>0</v>
      </c>
      <c r="M23" s="25">
        <v>0</v>
      </c>
      <c r="N23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4.7222222222222214E-3</v>
      </c>
      <c r="P23" s="35"/>
    </row>
    <row r="24" spans="2:16" x14ac:dyDescent="0.25">
      <c r="B24" s="1" t="s">
        <v>122</v>
      </c>
      <c r="C24" s="13" t="s">
        <v>123</v>
      </c>
      <c r="D24" s="25">
        <v>1.3888888888888889E-3</v>
      </c>
      <c r="E24" s="1">
        <v>5</v>
      </c>
      <c r="F24" s="1">
        <v>0</v>
      </c>
      <c r="G24" s="25">
        <v>0</v>
      </c>
      <c r="H24" s="25">
        <v>0</v>
      </c>
      <c r="I24" s="25">
        <v>0</v>
      </c>
      <c r="J24" s="1">
        <v>0</v>
      </c>
      <c r="K24" s="1">
        <v>0</v>
      </c>
      <c r="L24" s="1">
        <v>0</v>
      </c>
      <c r="M24" s="25">
        <v>0</v>
      </c>
      <c r="N24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1.5046296296296296E-3</v>
      </c>
      <c r="P24" s="35"/>
    </row>
    <row r="25" spans="2:16" x14ac:dyDescent="0.25">
      <c r="B25" s="1" t="s">
        <v>124</v>
      </c>
      <c r="C25" s="13" t="s">
        <v>125</v>
      </c>
      <c r="D25" s="25">
        <v>2.6388888888888885E-3</v>
      </c>
      <c r="E25" s="1">
        <v>7</v>
      </c>
      <c r="F25" s="1">
        <v>0</v>
      </c>
      <c r="G25" s="25">
        <v>0</v>
      </c>
      <c r="H25" s="25">
        <v>0</v>
      </c>
      <c r="I25" s="25">
        <v>0</v>
      </c>
      <c r="J25" s="1">
        <v>0</v>
      </c>
      <c r="K25" s="1">
        <v>0</v>
      </c>
      <c r="L25" s="1">
        <v>0</v>
      </c>
      <c r="M25" s="25">
        <v>0</v>
      </c>
      <c r="N25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2.8009259259259255E-3</v>
      </c>
      <c r="P25" s="35"/>
    </row>
    <row r="26" spans="2:16" x14ac:dyDescent="0.25">
      <c r="B26" s="1" t="s">
        <v>126</v>
      </c>
      <c r="C26" s="13" t="s">
        <v>127</v>
      </c>
      <c r="D26" s="25">
        <v>7.8703703703703705E-4</v>
      </c>
      <c r="E26" s="1">
        <v>5</v>
      </c>
      <c r="F26" s="1">
        <v>0</v>
      </c>
      <c r="G26" s="25">
        <v>0</v>
      </c>
      <c r="H26" s="25">
        <v>0</v>
      </c>
      <c r="I26" s="25">
        <v>0</v>
      </c>
      <c r="J26" s="1">
        <v>0</v>
      </c>
      <c r="K26" s="1">
        <v>0</v>
      </c>
      <c r="L26" s="1">
        <v>0</v>
      </c>
      <c r="M26" s="25">
        <v>0</v>
      </c>
      <c r="N26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9.0277777777777774E-4</v>
      </c>
      <c r="P26" s="35"/>
    </row>
    <row r="27" spans="2:16" x14ac:dyDescent="0.25">
      <c r="B27" s="1" t="s">
        <v>128</v>
      </c>
      <c r="C27" s="13" t="s">
        <v>129</v>
      </c>
      <c r="D27" s="25">
        <v>1.2962962962962963E-3</v>
      </c>
      <c r="E27" s="1">
        <v>5</v>
      </c>
      <c r="F27" s="1">
        <v>0</v>
      </c>
      <c r="G27" s="25">
        <v>0</v>
      </c>
      <c r="H27" s="25">
        <v>0</v>
      </c>
      <c r="I27" s="25">
        <v>0</v>
      </c>
      <c r="J27" s="1">
        <v>0</v>
      </c>
      <c r="K27" s="1">
        <v>0</v>
      </c>
      <c r="L27" s="1">
        <v>0</v>
      </c>
      <c r="M27" s="25">
        <v>0</v>
      </c>
      <c r="N27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1.4120370370370369E-3</v>
      </c>
      <c r="P27" s="35"/>
    </row>
    <row r="28" spans="2:16" x14ac:dyDescent="0.25">
      <c r="B28" s="1" t="s">
        <v>130</v>
      </c>
      <c r="C28" s="13" t="s">
        <v>131</v>
      </c>
      <c r="D28" s="25">
        <v>1.0300925925925926E-3</v>
      </c>
      <c r="E28" s="1">
        <v>5</v>
      </c>
      <c r="F28" s="1">
        <v>0</v>
      </c>
      <c r="G28" s="25">
        <v>0</v>
      </c>
      <c r="H28" s="25">
        <v>0</v>
      </c>
      <c r="I28" s="25">
        <v>0</v>
      </c>
      <c r="J28" s="1">
        <v>0</v>
      </c>
      <c r="K28" s="1">
        <v>0</v>
      </c>
      <c r="L28" s="1">
        <v>0</v>
      </c>
      <c r="M28" s="25">
        <v>0</v>
      </c>
      <c r="N28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1.1458333333333333E-3</v>
      </c>
      <c r="P28" s="36"/>
    </row>
    <row r="29" spans="2:16" x14ac:dyDescent="0.25">
      <c r="B29" s="1" t="s">
        <v>132</v>
      </c>
      <c r="C29" s="13" t="s">
        <v>133</v>
      </c>
      <c r="D29" s="25">
        <v>6.134259259259259E-4</v>
      </c>
      <c r="E29" s="1">
        <v>5</v>
      </c>
      <c r="F29" s="1">
        <v>0</v>
      </c>
      <c r="G29" s="25">
        <v>0</v>
      </c>
      <c r="H29" s="25">
        <v>0</v>
      </c>
      <c r="I29" s="25">
        <v>0</v>
      </c>
      <c r="J29" s="1">
        <v>0</v>
      </c>
      <c r="K29" s="1">
        <v>0</v>
      </c>
      <c r="L29" s="1">
        <v>0</v>
      </c>
      <c r="M29" s="25">
        <v>0</v>
      </c>
      <c r="N29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7.2916666666666659E-4</v>
      </c>
    </row>
    <row r="30" spans="2:16" x14ac:dyDescent="0.25">
      <c r="B30" s="1" t="s">
        <v>18</v>
      </c>
      <c r="C30" s="13" t="s">
        <v>134</v>
      </c>
      <c r="D30" s="25">
        <v>9.7222222222222209E-4</v>
      </c>
      <c r="E30" s="1">
        <v>2</v>
      </c>
      <c r="F30" s="1">
        <v>0</v>
      </c>
      <c r="G30" s="25">
        <v>0</v>
      </c>
      <c r="H30" s="25">
        <v>0</v>
      </c>
      <c r="I30" s="25">
        <v>0</v>
      </c>
      <c r="J30" s="1">
        <v>0</v>
      </c>
      <c r="K30" s="1">
        <v>0</v>
      </c>
      <c r="L30" s="1">
        <v>0</v>
      </c>
      <c r="M30" s="25">
        <v>0</v>
      </c>
      <c r="N30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1.0185185185185184E-3</v>
      </c>
      <c r="P30" s="35"/>
    </row>
    <row r="31" spans="2:16" x14ac:dyDescent="0.25">
      <c r="B31" s="1" t="s">
        <v>19</v>
      </c>
      <c r="C31" s="13" t="s">
        <v>135</v>
      </c>
      <c r="D31" s="25">
        <v>1.7476851851851852E-3</v>
      </c>
      <c r="E31" s="1">
        <v>4</v>
      </c>
      <c r="F31" s="1">
        <v>1</v>
      </c>
      <c r="G31" s="25">
        <v>0</v>
      </c>
      <c r="H31" s="25">
        <v>0</v>
      </c>
      <c r="I31" s="25">
        <v>0</v>
      </c>
      <c r="J31" s="1">
        <v>0</v>
      </c>
      <c r="K31" s="1">
        <v>0</v>
      </c>
      <c r="L31" s="1">
        <v>0</v>
      </c>
      <c r="M31" s="25">
        <v>1.4224537037037037E-2</v>
      </c>
      <c r="N31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1.6111111111111111E-2</v>
      </c>
      <c r="P31" s="35"/>
    </row>
    <row r="32" spans="2:16" x14ac:dyDescent="0.25">
      <c r="B32" s="1" t="s">
        <v>19</v>
      </c>
      <c r="C32" s="13" t="s">
        <v>136</v>
      </c>
      <c r="D32" s="25">
        <v>1.9791666666666668E-3</v>
      </c>
      <c r="E32" s="1">
        <v>4</v>
      </c>
      <c r="F32" s="1">
        <v>1</v>
      </c>
      <c r="G32" s="25">
        <v>0</v>
      </c>
      <c r="H32" s="25">
        <v>0</v>
      </c>
      <c r="I32" s="25">
        <v>0</v>
      </c>
      <c r="J32" s="1">
        <v>0</v>
      </c>
      <c r="K32" s="1">
        <v>0</v>
      </c>
      <c r="L32" s="1">
        <v>0</v>
      </c>
      <c r="M32" s="25">
        <v>8.3333333333333332E-3</v>
      </c>
      <c r="N32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1.0451388888888889E-2</v>
      </c>
      <c r="P32" s="35"/>
    </row>
    <row r="33" spans="2:16" x14ac:dyDescent="0.25">
      <c r="B33" s="1" t="s">
        <v>137</v>
      </c>
      <c r="C33" s="13" t="s">
        <v>138</v>
      </c>
      <c r="D33" s="25">
        <v>1.0300925925925926E-3</v>
      </c>
      <c r="E33" s="1">
        <v>4</v>
      </c>
      <c r="F33" s="1">
        <v>1</v>
      </c>
      <c r="G33" s="25">
        <v>0</v>
      </c>
      <c r="H33" s="25">
        <v>0</v>
      </c>
      <c r="I33" s="25">
        <v>0</v>
      </c>
      <c r="J33" s="1">
        <v>0</v>
      </c>
      <c r="K33" s="1">
        <v>0</v>
      </c>
      <c r="L33" s="1">
        <v>0</v>
      </c>
      <c r="M33" s="25">
        <v>4.7106481481481478E-3</v>
      </c>
      <c r="N33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5.8796296296296296E-3</v>
      </c>
      <c r="P33" s="35"/>
    </row>
    <row r="34" spans="2:16" x14ac:dyDescent="0.25">
      <c r="B34" s="1" t="s">
        <v>139</v>
      </c>
      <c r="C34" s="13" t="s">
        <v>140</v>
      </c>
      <c r="D34" s="25">
        <v>1.3888888888888889E-3</v>
      </c>
      <c r="E34" s="1">
        <v>4</v>
      </c>
      <c r="F34" s="1">
        <v>1</v>
      </c>
      <c r="G34" s="25">
        <v>0</v>
      </c>
      <c r="H34" s="25">
        <v>0</v>
      </c>
      <c r="I34" s="25">
        <v>0</v>
      </c>
      <c r="J34" s="1">
        <v>0</v>
      </c>
      <c r="K34" s="1">
        <v>0</v>
      </c>
      <c r="L34" s="1">
        <v>0</v>
      </c>
      <c r="M34" s="25">
        <v>7.4884259259259262E-3</v>
      </c>
      <c r="N34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9.0162037037037034E-3</v>
      </c>
      <c r="P34" s="35"/>
    </row>
    <row r="35" spans="2:16" x14ac:dyDescent="0.25">
      <c r="B35" s="1" t="s">
        <v>141</v>
      </c>
      <c r="C35" s="13" t="s">
        <v>142</v>
      </c>
      <c r="D35" s="25">
        <v>3.7847222222222223E-3</v>
      </c>
      <c r="E35" s="1">
        <v>4</v>
      </c>
      <c r="F35" s="1">
        <v>1</v>
      </c>
      <c r="G35" s="25">
        <v>0</v>
      </c>
      <c r="H35" s="25">
        <v>0</v>
      </c>
      <c r="I35" s="25">
        <v>0</v>
      </c>
      <c r="J35" s="1">
        <v>0</v>
      </c>
      <c r="K35" s="1">
        <v>0</v>
      </c>
      <c r="L35" s="1">
        <v>0</v>
      </c>
      <c r="M35" s="25">
        <v>1.4409722222222221E-2</v>
      </c>
      <c r="N35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1.8333333333333333E-2</v>
      </c>
      <c r="P35" s="35"/>
    </row>
    <row r="36" spans="2:16" x14ac:dyDescent="0.25">
      <c r="B36" s="1" t="s">
        <v>143</v>
      </c>
      <c r="C36" s="13" t="s">
        <v>144</v>
      </c>
      <c r="D36" s="25">
        <v>9.2361111111111116E-3</v>
      </c>
      <c r="E36" s="1">
        <v>4</v>
      </c>
      <c r="F36" s="1">
        <v>2</v>
      </c>
      <c r="G36" s="25">
        <v>0</v>
      </c>
      <c r="H36" s="25">
        <v>0</v>
      </c>
      <c r="I36" s="25">
        <v>0</v>
      </c>
      <c r="J36" s="1">
        <v>0</v>
      </c>
      <c r="K36" s="1">
        <v>0</v>
      </c>
      <c r="L36" s="1">
        <v>0</v>
      </c>
      <c r="M36" s="25">
        <v>0</v>
      </c>
      <c r="N36" s="5">
        <f>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1.8518518518518518E-4</v>
      </c>
    </row>
    <row r="37" spans="2:16" x14ac:dyDescent="0.25">
      <c r="B37" s="1" t="s">
        <v>145</v>
      </c>
      <c r="C37" s="13" t="s">
        <v>146</v>
      </c>
      <c r="D37" s="25">
        <v>3.3680555555555551E-3</v>
      </c>
      <c r="E37" s="1">
        <v>4</v>
      </c>
      <c r="F37" s="1">
        <v>1</v>
      </c>
      <c r="G37" s="25">
        <v>0</v>
      </c>
      <c r="H37" s="25">
        <v>0</v>
      </c>
      <c r="I37" s="25">
        <v>0</v>
      </c>
      <c r="J37" s="1">
        <v>0</v>
      </c>
      <c r="K37" s="1">
        <v>0</v>
      </c>
      <c r="L37" s="1">
        <v>0</v>
      </c>
      <c r="M37" s="25">
        <v>2.673611111111111E-3</v>
      </c>
      <c r="N37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6.1805555555555555E-3</v>
      </c>
      <c r="P37" s="36"/>
    </row>
    <row r="38" spans="2:16" x14ac:dyDescent="0.25">
      <c r="B38" s="1" t="s">
        <v>147</v>
      </c>
      <c r="C38" s="13" t="s">
        <v>148</v>
      </c>
      <c r="D38" s="25">
        <v>9.3750000000000007E-4</v>
      </c>
      <c r="E38" s="1">
        <v>4</v>
      </c>
      <c r="F38" s="1">
        <v>1</v>
      </c>
      <c r="G38" s="25">
        <v>0</v>
      </c>
      <c r="H38" s="25">
        <v>0</v>
      </c>
      <c r="I38" s="25">
        <v>0</v>
      </c>
      <c r="J38" s="1">
        <v>0</v>
      </c>
      <c r="K38" s="1">
        <v>0</v>
      </c>
      <c r="L38" s="1">
        <v>0</v>
      </c>
      <c r="M38" s="25">
        <v>2.673611111111111E-3</v>
      </c>
      <c r="N38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3.7499999999999999E-3</v>
      </c>
    </row>
    <row r="39" spans="2:16" x14ac:dyDescent="0.25">
      <c r="B39" s="1" t="s">
        <v>149</v>
      </c>
      <c r="C39" s="13" t="s">
        <v>150</v>
      </c>
      <c r="D39" s="25">
        <v>2.3495370370370371E-3</v>
      </c>
      <c r="E39" s="1">
        <v>11</v>
      </c>
      <c r="F39" s="1">
        <v>1</v>
      </c>
      <c r="G39" s="25">
        <v>0</v>
      </c>
      <c r="H39" s="25">
        <v>0</v>
      </c>
      <c r="I39" s="25">
        <v>0</v>
      </c>
      <c r="J39" s="1">
        <v>0</v>
      </c>
      <c r="K39" s="1">
        <v>0</v>
      </c>
      <c r="L39" s="1">
        <v>0</v>
      </c>
      <c r="M39" s="25">
        <v>2.673611111111111E-3</v>
      </c>
      <c r="N39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5.3240740740740748E-3</v>
      </c>
    </row>
    <row r="40" spans="2:16" x14ac:dyDescent="0.25">
      <c r="B40" s="1" t="s">
        <v>20</v>
      </c>
      <c r="C40" s="13" t="s">
        <v>151</v>
      </c>
      <c r="D40" s="25">
        <v>5.138888888888889E-3</v>
      </c>
      <c r="E40" s="1">
        <v>0</v>
      </c>
      <c r="F40" s="1">
        <v>5</v>
      </c>
      <c r="G40" s="25">
        <v>0</v>
      </c>
      <c r="H40" s="25">
        <v>0</v>
      </c>
      <c r="I40" s="25">
        <v>0</v>
      </c>
      <c r="J40" s="1">
        <v>0</v>
      </c>
      <c r="K40" s="1">
        <v>0</v>
      </c>
      <c r="L40" s="1">
        <v>0</v>
      </c>
      <c r="M40" s="25">
        <v>5.0891203703703709E-2</v>
      </c>
      <c r="N40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5.6261574074074082E-2</v>
      </c>
    </row>
    <row r="41" spans="2:16" x14ac:dyDescent="0.25">
      <c r="B41" s="1" t="s">
        <v>61</v>
      </c>
      <c r="C41" s="13" t="s">
        <v>152</v>
      </c>
      <c r="D41" s="25">
        <v>1.6550925925925926E-3</v>
      </c>
      <c r="E41" s="1">
        <v>8</v>
      </c>
      <c r="F41" s="1">
        <v>0</v>
      </c>
      <c r="G41" s="25">
        <v>0</v>
      </c>
      <c r="H41" s="25">
        <v>0</v>
      </c>
      <c r="I41" s="25">
        <v>0</v>
      </c>
      <c r="J41" s="1">
        <v>0</v>
      </c>
      <c r="K41" s="1">
        <v>0</v>
      </c>
      <c r="L41" s="1">
        <v>0</v>
      </c>
      <c r="M41" s="25">
        <v>4.1666666666666666E-3</v>
      </c>
      <c r="N41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6.0069444444444441E-3</v>
      </c>
    </row>
    <row r="42" spans="2:16" x14ac:dyDescent="0.25">
      <c r="B42" s="1" t="s">
        <v>97</v>
      </c>
      <c r="C42" s="13" t="s">
        <v>153</v>
      </c>
      <c r="D42" s="25">
        <v>0</v>
      </c>
      <c r="E42" s="1">
        <v>0</v>
      </c>
      <c r="F42" s="1">
        <v>0</v>
      </c>
      <c r="G42" s="25">
        <v>0</v>
      </c>
      <c r="H42" s="25">
        <v>0</v>
      </c>
      <c r="I42" s="25">
        <v>0</v>
      </c>
      <c r="J42" s="1">
        <v>0</v>
      </c>
      <c r="K42" s="1">
        <v>0</v>
      </c>
      <c r="L42" s="1">
        <v>0</v>
      </c>
      <c r="M42" s="25">
        <v>2.0486111111111111E-2</v>
      </c>
      <c r="N42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2.0486111111111111E-2</v>
      </c>
    </row>
    <row r="43" spans="2:16" x14ac:dyDescent="0.25">
      <c r="B43" s="1" t="s">
        <v>99</v>
      </c>
      <c r="C43" s="13" t="s">
        <v>116</v>
      </c>
      <c r="D43" s="25">
        <v>4.6296296296296293E-4</v>
      </c>
      <c r="E43" s="1">
        <v>0</v>
      </c>
      <c r="F43" s="1">
        <v>1</v>
      </c>
      <c r="G43" s="25">
        <v>0</v>
      </c>
      <c r="H43" s="25">
        <v>0</v>
      </c>
      <c r="I43" s="25">
        <v>0</v>
      </c>
      <c r="J43" s="1">
        <v>0</v>
      </c>
      <c r="K43" s="1">
        <v>0</v>
      </c>
      <c r="L43" s="1">
        <v>0</v>
      </c>
      <c r="M43" s="25">
        <v>0</v>
      </c>
      <c r="N43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5.0925925925925921E-4</v>
      </c>
    </row>
    <row r="44" spans="2:16" x14ac:dyDescent="0.25">
      <c r="B44" s="1"/>
      <c r="C44" s="13"/>
      <c r="D44" s="25">
        <v>0</v>
      </c>
      <c r="E44" s="1">
        <v>0</v>
      </c>
      <c r="F44" s="1">
        <v>0</v>
      </c>
      <c r="G44" s="25">
        <v>0</v>
      </c>
      <c r="H44" s="25">
        <v>0</v>
      </c>
      <c r="I44" s="25">
        <v>0</v>
      </c>
      <c r="J44" s="1">
        <v>0</v>
      </c>
      <c r="K44" s="1">
        <v>0</v>
      </c>
      <c r="L44" s="1">
        <v>0</v>
      </c>
      <c r="M44" s="25">
        <v>0</v>
      </c>
      <c r="N44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  <row r="45" spans="2:16" x14ac:dyDescent="0.25">
      <c r="B45" s="1"/>
      <c r="C45" s="13"/>
      <c r="D45" s="25">
        <v>0</v>
      </c>
      <c r="E45" s="1">
        <v>0</v>
      </c>
      <c r="F45" s="1">
        <v>0</v>
      </c>
      <c r="G45" s="25">
        <v>0</v>
      </c>
      <c r="H45" s="25">
        <v>0</v>
      </c>
      <c r="I45" s="25">
        <v>0</v>
      </c>
      <c r="J45" s="1">
        <v>0</v>
      </c>
      <c r="K45" s="1">
        <v>0</v>
      </c>
      <c r="L45" s="1">
        <v>0</v>
      </c>
      <c r="M45" s="25">
        <v>0</v>
      </c>
      <c r="N45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  <row r="46" spans="2:16" x14ac:dyDescent="0.25">
      <c r="B46" s="1"/>
      <c r="C46" s="13"/>
      <c r="D46" s="25">
        <v>0</v>
      </c>
      <c r="E46" s="1">
        <v>0</v>
      </c>
      <c r="F46" s="1">
        <v>0</v>
      </c>
      <c r="G46" s="25">
        <v>0</v>
      </c>
      <c r="H46" s="25">
        <v>0</v>
      </c>
      <c r="I46" s="25">
        <v>0</v>
      </c>
      <c r="J46" s="1">
        <v>0</v>
      </c>
      <c r="K46" s="1">
        <v>0</v>
      </c>
      <c r="L46" s="1">
        <v>0</v>
      </c>
      <c r="M46" s="25">
        <v>0</v>
      </c>
      <c r="N46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  <row r="47" spans="2:16" x14ac:dyDescent="0.25">
      <c r="B47" s="1"/>
      <c r="C47" s="13"/>
      <c r="D47" s="25">
        <v>0</v>
      </c>
      <c r="E47" s="1">
        <v>0</v>
      </c>
      <c r="F47" s="1">
        <v>0</v>
      </c>
      <c r="G47" s="25">
        <v>0</v>
      </c>
      <c r="H47" s="25">
        <v>0</v>
      </c>
      <c r="I47" s="25">
        <v>0</v>
      </c>
      <c r="J47" s="1">
        <v>0</v>
      </c>
      <c r="K47" s="1">
        <v>0</v>
      </c>
      <c r="L47" s="1">
        <v>0</v>
      </c>
      <c r="M47" s="25">
        <v>0</v>
      </c>
      <c r="N47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  <row r="48" spans="2:16" x14ac:dyDescent="0.25">
      <c r="B48" s="1"/>
      <c r="C48" s="13"/>
      <c r="D48" s="25">
        <v>0</v>
      </c>
      <c r="E48" s="1">
        <v>0</v>
      </c>
      <c r="F48" s="1">
        <v>0</v>
      </c>
      <c r="G48" s="25">
        <v>0</v>
      </c>
      <c r="H48" s="25">
        <v>0</v>
      </c>
      <c r="I48" s="25">
        <v>0</v>
      </c>
      <c r="J48" s="1">
        <v>0</v>
      </c>
      <c r="K48" s="1">
        <v>0</v>
      </c>
      <c r="L48" s="1">
        <v>0</v>
      </c>
      <c r="M48" s="25">
        <v>0</v>
      </c>
      <c r="N48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  <row r="49" spans="2:14" x14ac:dyDescent="0.25">
      <c r="B49" s="1"/>
      <c r="C49" s="13"/>
      <c r="D49" s="25">
        <v>0</v>
      </c>
      <c r="E49" s="1">
        <v>0</v>
      </c>
      <c r="F49" s="1">
        <v>0</v>
      </c>
      <c r="G49" s="25">
        <v>0</v>
      </c>
      <c r="H49" s="25">
        <v>0</v>
      </c>
      <c r="I49" s="25">
        <v>0</v>
      </c>
      <c r="J49" s="1">
        <v>0</v>
      </c>
      <c r="K49" s="1">
        <v>0</v>
      </c>
      <c r="L49" s="1">
        <v>0</v>
      </c>
      <c r="M49" s="25">
        <v>0</v>
      </c>
      <c r="N49" s="5">
        <f>Tabela3[[#This Row],[Tempo - Leitura]]+(Tabela3[[#This Row],[Ícones]]*$G$4)+(Tabela3[[#This Row],[Imagens]]*$G$5)+Tabela3[[#This Row],[Vídeos]]+Tabela3[[#This Row],[Encontros]]+Tabela3[[#This Row],[Questionário]]+(Tabela3[[#This Row],[Fóruns]]*$G$6)+(Tabela3[[#This Row],[Tarefas]]*$G$7)+(Tabela3[[#This Row],[Certificados]]*$G$8)+Tabela3[[#This Row],[Link]]</f>
        <v>0</v>
      </c>
    </row>
  </sheetData>
  <mergeCells count="12">
    <mergeCell ref="D8:F8"/>
    <mergeCell ref="B1:M1"/>
    <mergeCell ref="D13:E13"/>
    <mergeCell ref="D15:F15"/>
    <mergeCell ref="F3:H3"/>
    <mergeCell ref="D3:E3"/>
    <mergeCell ref="D10:E10"/>
    <mergeCell ref="D12:E12"/>
    <mergeCell ref="D4:F4"/>
    <mergeCell ref="D5:F5"/>
    <mergeCell ref="D6:F6"/>
    <mergeCell ref="D7:F7"/>
  </mergeCells>
  <hyperlinks>
    <hyperlink ref="F3" r:id="rId1" xr:uid="{84215D81-FC7D-4D12-B241-F9A1C344C690}"/>
  </hyperlinks>
  <pageMargins left="0.511811024" right="0.511811024" top="0.78740157499999996" bottom="0.78740157499999996" header="0.31496062000000002" footer="0.31496062000000002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27288327688A44BA0CD4AFAAB91629" ma:contentTypeVersion="10" ma:contentTypeDescription="Create a new document." ma:contentTypeScope="" ma:versionID="9a2e772c857cbdedf6c433b1805f52d1">
  <xsd:schema xmlns:xsd="http://www.w3.org/2001/XMLSchema" xmlns:xs="http://www.w3.org/2001/XMLSchema" xmlns:p="http://schemas.microsoft.com/office/2006/metadata/properties" xmlns:ns3="ce7b803c-9b6b-4248-acb0-bf506e8663d9" targetNamespace="http://schemas.microsoft.com/office/2006/metadata/properties" ma:root="true" ma:fieldsID="8ee38061f56e778fd162f177e2b02482" ns3:_="">
    <xsd:import namespace="ce7b803c-9b6b-4248-acb0-bf506e8663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b803c-9b6b-4248-acb0-bf506e866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334563-8DD1-4E58-BD70-FE665F87B9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7b803c-9b6b-4248-acb0-bf506e866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43DDB7-8889-4B47-947F-C6A15522E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D9FD838-16AE-4880-995D-7FA3548B2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Orientações</vt:lpstr>
      <vt:lpstr>Exemplo</vt:lpstr>
      <vt:lpstr>Cálculo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Quintino de Medeiros Faustino</dc:creator>
  <cp:lastModifiedBy>Quintino Medeiros</cp:lastModifiedBy>
  <dcterms:created xsi:type="dcterms:W3CDTF">2020-08-19T18:37:58Z</dcterms:created>
  <dcterms:modified xsi:type="dcterms:W3CDTF">2021-02-09T11:32:04Z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0x0101003E27288327688A44BA0CD4AFAAB91629</vt:lpwstr>
  </property>
</Properties>
</file>