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350CB68C-F5F7-48D6-A82A-7C18FA0C3774}" xr6:coauthVersionLast="45" xr6:coauthVersionMax="45" xr10:uidLastSave="{00000000-0000-0000-0000-000000000000}"/>
  <bookViews>
    <workbookView xWindow="-108" yWindow="-108" windowWidth="23256" windowHeight="12720" xr2:uid="{2556C908-8A58-4F39-BC9D-EC7FA304FA85}"/>
  </bookViews>
  <sheets>
    <sheet name="GoferBroke" sheetId="1" r:id="rId1"/>
    <sheet name="9.4" sheetId="2" r:id="rId2"/>
    <sheet name="9.5a" sheetId="3" r:id="rId3"/>
    <sheet name="9.5b" sheetId="4" r:id="rId4"/>
    <sheet name="templa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D16" i="5"/>
  <c r="C14" i="4" l="1"/>
  <c r="C12" i="4"/>
  <c r="G10" i="4"/>
  <c r="G9" i="4"/>
  <c r="C14" i="3"/>
  <c r="C12" i="3"/>
  <c r="G10" i="3"/>
  <c r="G9" i="3"/>
  <c r="C14" i="2"/>
  <c r="C12" i="2"/>
  <c r="G10" i="2"/>
  <c r="G9" i="2"/>
  <c r="C10" i="1"/>
  <c r="F8" i="1"/>
  <c r="C12" i="1" s="1"/>
  <c r="F7" i="1"/>
  <c r="H19" i="5" l="1"/>
  <c r="G19" i="5"/>
  <c r="F19" i="5"/>
  <c r="E19" i="5"/>
  <c r="D19" i="5"/>
  <c r="C19" i="5"/>
  <c r="B19" i="5"/>
  <c r="H18" i="5"/>
  <c r="G18" i="5"/>
  <c r="F18" i="5"/>
  <c r="E18" i="5"/>
  <c r="D18" i="5"/>
  <c r="C18" i="5"/>
  <c r="B18" i="5"/>
  <c r="H17" i="5"/>
  <c r="G17" i="5"/>
  <c r="F17" i="5"/>
  <c r="E17" i="5"/>
  <c r="D17" i="5"/>
  <c r="C17" i="5"/>
  <c r="B17" i="5"/>
  <c r="H16" i="5"/>
  <c r="G16" i="5"/>
  <c r="F16" i="5"/>
  <c r="E16" i="5"/>
  <c r="C16" i="5"/>
  <c r="B16" i="5"/>
  <c r="H15" i="5"/>
  <c r="G15" i="5"/>
  <c r="F15" i="5"/>
  <c r="E15" i="5"/>
  <c r="D15" i="5"/>
  <c r="C15" i="5"/>
  <c r="B15" i="5"/>
  <c r="H14" i="5"/>
  <c r="G14" i="5"/>
  <c r="F14" i="5"/>
  <c r="E14" i="5"/>
  <c r="D14" i="5"/>
  <c r="G6" i="4" l="1"/>
  <c r="G7" i="4"/>
  <c r="G5" i="4"/>
  <c r="G6" i="3"/>
  <c r="G7" i="3"/>
  <c r="G5" i="3"/>
  <c r="G6" i="2" l="1"/>
  <c r="G7" i="2"/>
  <c r="G5" i="2"/>
  <c r="F5" i="1" l="1"/>
</calcChain>
</file>

<file path=xl/sharedStrings.xml><?xml version="1.0" encoding="utf-8"?>
<sst xmlns="http://schemas.openxmlformats.org/spreadsheetml/2006/main" count="85" uniqueCount="40">
  <si>
    <t>Payoff Table</t>
  </si>
  <si>
    <t>State of Nature</t>
  </si>
  <si>
    <t>Expected</t>
  </si>
  <si>
    <t>Alternative</t>
  </si>
  <si>
    <t>Oil</t>
  </si>
  <si>
    <t>Dry</t>
  </si>
  <si>
    <t>Payoff</t>
  </si>
  <si>
    <t>Drill</t>
  </si>
  <si>
    <t>Sell</t>
  </si>
  <si>
    <t>Prior Probability</t>
  </si>
  <si>
    <t>Decision Alternatives</t>
  </si>
  <si>
    <t>Expected Payoff</t>
  </si>
  <si>
    <t>Payoff Table ($million)</t>
  </si>
  <si>
    <t>State of Nature (Economy)</t>
  </si>
  <si>
    <t>Improving</t>
  </si>
  <si>
    <t>Stable</t>
  </si>
  <si>
    <t>Worsening</t>
  </si>
  <si>
    <t>($million)</t>
  </si>
  <si>
    <t>Conservative</t>
  </si>
  <si>
    <t>Speculative</t>
  </si>
  <si>
    <t>Countercyclical</t>
  </si>
  <si>
    <t>(Investment Type)</t>
  </si>
  <si>
    <t>EP(w/perfect info)</t>
  </si>
  <si>
    <t>EVPI</t>
  </si>
  <si>
    <t>Decision</t>
  </si>
  <si>
    <t>EP</t>
  </si>
  <si>
    <t>Data:</t>
  </si>
  <si>
    <t>P(Finding | State)</t>
  </si>
  <si>
    <t>State of</t>
  </si>
  <si>
    <t>Prior</t>
  </si>
  <si>
    <t>Finding</t>
  </si>
  <si>
    <t>Nature</t>
  </si>
  <si>
    <t>Probability</t>
  </si>
  <si>
    <t>FSS</t>
  </si>
  <si>
    <t>USS</t>
  </si>
  <si>
    <t>Posterior</t>
  </si>
  <si>
    <t>P(State | Finding)</t>
  </si>
  <si>
    <t>Probabilities:</t>
  </si>
  <si>
    <t>P(Finding)</t>
  </si>
  <si>
    <t>Template for Posterior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</si>
</sst>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name val="Geneva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5" borderId="0" xfId="0" applyFill="1"/>
    <xf numFmtId="0" fontId="2" fillId="0" borderId="0" xfId="1" applyFont="1" applyAlignment="1">
      <alignment horizontal="center"/>
    </xf>
    <xf numFmtId="0" fontId="1" fillId="0" borderId="3" xfId="1" applyFont="1" applyBorder="1" applyAlignment="1">
      <alignment horizontal="left"/>
    </xf>
    <xf numFmtId="0" fontId="2" fillId="0" borderId="4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2" borderId="14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16" xfId="1" applyFont="1" applyFill="1" applyBorder="1" applyAlignment="1">
      <alignment horizontal="center"/>
    </xf>
    <xf numFmtId="0" fontId="2" fillId="2" borderId="17" xfId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/>
    </xf>
    <xf numFmtId="0" fontId="2" fillId="2" borderId="19" xfId="1" applyFont="1" applyFill="1" applyBorder="1" applyAlignment="1">
      <alignment horizontal="center"/>
    </xf>
    <xf numFmtId="0" fontId="1" fillId="0" borderId="20" xfId="1" applyFont="1" applyBorder="1" applyAlignment="1">
      <alignment horizontal="left"/>
    </xf>
    <xf numFmtId="0" fontId="2" fillId="0" borderId="21" xfId="1" applyFont="1" applyBorder="1" applyAlignment="1">
      <alignment horizontal="center"/>
    </xf>
    <xf numFmtId="0" fontId="1" fillId="0" borderId="22" xfId="1" applyFont="1" applyBorder="1" applyAlignment="1">
      <alignment horizontal="left"/>
    </xf>
    <xf numFmtId="0" fontId="2" fillId="0" borderId="23" xfId="1" applyFont="1" applyBorder="1" applyAlignment="1">
      <alignment horizontal="center"/>
    </xf>
    <xf numFmtId="0" fontId="2" fillId="0" borderId="24" xfId="1" applyFont="1" applyBorder="1" applyAlignment="1">
      <alignment horizontal="center"/>
    </xf>
    <xf numFmtId="0" fontId="2" fillId="3" borderId="25" xfId="1" applyFont="1" applyFill="1" applyBorder="1" applyAlignment="1">
      <alignment horizontal="center"/>
    </xf>
    <xf numFmtId="0" fontId="2" fillId="3" borderId="14" xfId="1" applyFont="1" applyFill="1" applyBorder="1" applyAlignment="1">
      <alignment horizontal="center"/>
    </xf>
    <xf numFmtId="0" fontId="2" fillId="3" borderId="15" xfId="1" applyFont="1" applyFill="1" applyBorder="1" applyAlignment="1">
      <alignment horizontal="center"/>
    </xf>
    <xf numFmtId="0" fontId="2" fillId="3" borderId="26" xfId="1" applyFont="1" applyFill="1" applyBorder="1" applyAlignment="1">
      <alignment horizontal="center"/>
    </xf>
    <xf numFmtId="0" fontId="2" fillId="3" borderId="27" xfId="1" applyFont="1" applyFill="1" applyBorder="1" applyAlignment="1">
      <alignment horizontal="center"/>
    </xf>
    <xf numFmtId="0" fontId="2" fillId="3" borderId="0" xfId="1" applyFont="1" applyFill="1" applyAlignment="1">
      <alignment horizontal="center"/>
    </xf>
    <xf numFmtId="0" fontId="2" fillId="3" borderId="11" xfId="1" applyFont="1" applyFill="1" applyBorder="1" applyAlignment="1">
      <alignment horizontal="center"/>
    </xf>
    <xf numFmtId="0" fontId="2" fillId="3" borderId="9" xfId="1" applyFont="1" applyFill="1" applyBorder="1" applyAlignment="1">
      <alignment horizontal="center"/>
    </xf>
    <xf numFmtId="0" fontId="2" fillId="3" borderId="28" xfId="1" applyFont="1" applyFill="1" applyBorder="1" applyAlignment="1">
      <alignment horizontal="center"/>
    </xf>
    <xf numFmtId="0" fontId="2" fillId="3" borderId="17" xfId="1" applyFont="1" applyFill="1" applyBorder="1" applyAlignment="1">
      <alignment horizontal="center"/>
    </xf>
    <xf numFmtId="0" fontId="2" fillId="3" borderId="18" xfId="1" applyFont="1" applyFill="1" applyBorder="1" applyAlignment="1">
      <alignment horizontal="center"/>
    </xf>
    <xf numFmtId="0" fontId="2" fillId="3" borderId="19" xfId="1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11" xfId="1" applyFont="1" applyBorder="1" applyAlignment="1">
      <alignment horizontal="center"/>
    </xf>
  </cellXfs>
  <cellStyles count="2">
    <cellStyle name="Normal" xfId="0" builtinId="0"/>
    <cellStyle name="Normal_Ch.10 - Decision Analysis.xls" xfId="1" xr:uid="{94CEEB02-DBF5-4786-BFD4-E9450836E7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F717-9A5F-4E6F-8521-8AA6C3FECFE0}">
  <dimension ref="B2:F12"/>
  <sheetViews>
    <sheetView tabSelected="1" workbookViewId="0">
      <selection activeCell="F8" sqref="F8"/>
    </sheetView>
  </sheetViews>
  <sheetFormatPr defaultRowHeight="14.4"/>
  <cols>
    <col min="2" max="2" width="17.77734375" bestFit="1" customWidth="1"/>
  </cols>
  <sheetData>
    <row r="2" spans="2:6">
      <c r="B2" s="1" t="s">
        <v>0</v>
      </c>
      <c r="C2" s="49" t="s">
        <v>1</v>
      </c>
      <c r="D2" s="49"/>
      <c r="E2" s="2"/>
      <c r="F2" s="2"/>
    </row>
    <row r="3" spans="2:6" ht="27" thickBot="1">
      <c r="B3" s="7" t="s">
        <v>10</v>
      </c>
      <c r="C3" s="2" t="s">
        <v>4</v>
      </c>
      <c r="D3" s="2" t="s">
        <v>5</v>
      </c>
      <c r="E3" s="2"/>
      <c r="F3" s="7" t="s">
        <v>11</v>
      </c>
    </row>
    <row r="4" spans="2:6" ht="15" thickBot="1">
      <c r="B4" s="3" t="s">
        <v>7</v>
      </c>
      <c r="C4" s="4">
        <v>700</v>
      </c>
      <c r="D4" s="4">
        <v>-100</v>
      </c>
      <c r="E4" s="2"/>
      <c r="F4" s="5">
        <f>SUMPRODUCT($C$7:$D$7,C4:D4)</f>
        <v>100</v>
      </c>
    </row>
    <row r="5" spans="2:6" ht="15" thickBot="1">
      <c r="B5" s="3" t="s">
        <v>8</v>
      </c>
      <c r="C5" s="4">
        <v>90</v>
      </c>
      <c r="D5" s="4">
        <v>90</v>
      </c>
      <c r="E5" s="2"/>
      <c r="F5" s="6">
        <f>SUMPRODUCT($C$7:$D$7,C5:D5)</f>
        <v>90</v>
      </c>
    </row>
    <row r="6" spans="2:6">
      <c r="B6" s="3"/>
      <c r="C6" s="2"/>
      <c r="D6" s="2"/>
      <c r="E6" s="2"/>
      <c r="F6" s="2"/>
    </row>
    <row r="7" spans="2:6">
      <c r="B7" s="3" t="s">
        <v>9</v>
      </c>
      <c r="C7" s="4">
        <v>0.25</v>
      </c>
      <c r="D7" s="4">
        <v>0.75</v>
      </c>
      <c r="E7" s="11" t="s">
        <v>24</v>
      </c>
      <c r="F7" s="10" t="str">
        <f>IF(F4=MAX(F4:F5),B4,B5)</f>
        <v>Drill</v>
      </c>
    </row>
    <row r="8" spans="2:6">
      <c r="E8" s="12" t="s">
        <v>25</v>
      </c>
      <c r="F8" s="10">
        <f>MAX(F4:F5)</f>
        <v>100</v>
      </c>
    </row>
    <row r="10" spans="2:6">
      <c r="B10" s="12" t="s">
        <v>22</v>
      </c>
      <c r="C10">
        <f>C7*MAX(C4:C5)+D7*MAX(D4:D5)</f>
        <v>242.5</v>
      </c>
    </row>
    <row r="12" spans="2:6">
      <c r="B12" s="12" t="s">
        <v>23</v>
      </c>
      <c r="C12" s="13">
        <f>C10-F8</f>
        <v>142.5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BB7B-D4F7-4F5F-929E-3F8114A8FF1D}">
  <dimension ref="B1:G14"/>
  <sheetViews>
    <sheetView workbookViewId="0">
      <selection activeCell="G9" sqref="G9"/>
    </sheetView>
  </sheetViews>
  <sheetFormatPr defaultRowHeight="14.4"/>
  <cols>
    <col min="2" max="2" width="19.44140625" bestFit="1" customWidth="1"/>
    <col min="3" max="3" width="8.77734375" bestFit="1" customWidth="1"/>
    <col min="4" max="4" width="11.77734375" customWidth="1"/>
    <col min="5" max="5" width="9.77734375" bestFit="1" customWidth="1"/>
    <col min="7" max="7" width="14.5546875" bestFit="1" customWidth="1"/>
  </cols>
  <sheetData>
    <row r="1" spans="2:7">
      <c r="B1" s="8" t="s">
        <v>12</v>
      </c>
    </row>
    <row r="2" spans="2:7">
      <c r="C2" s="8"/>
      <c r="D2" s="8"/>
      <c r="E2" s="2"/>
      <c r="F2" s="8"/>
      <c r="G2" s="2" t="s">
        <v>2</v>
      </c>
    </row>
    <row r="3" spans="2:7">
      <c r="B3" s="9" t="s">
        <v>3</v>
      </c>
      <c r="C3" s="8"/>
      <c r="D3" s="2" t="s">
        <v>13</v>
      </c>
      <c r="E3" s="2"/>
      <c r="F3" s="8"/>
      <c r="G3" s="2" t="s">
        <v>6</v>
      </c>
    </row>
    <row r="4" spans="2:7" ht="15" thickBot="1">
      <c r="B4" s="9" t="s">
        <v>21</v>
      </c>
      <c r="C4" s="2" t="s">
        <v>14</v>
      </c>
      <c r="D4" s="2" t="s">
        <v>15</v>
      </c>
      <c r="E4" s="2" t="s">
        <v>16</v>
      </c>
      <c r="F4" s="8"/>
      <c r="G4" s="2" t="s">
        <v>17</v>
      </c>
    </row>
    <row r="5" spans="2:7" ht="15" thickBot="1">
      <c r="B5" s="3" t="s">
        <v>18</v>
      </c>
      <c r="C5" s="4">
        <v>30</v>
      </c>
      <c r="D5" s="4">
        <v>5</v>
      </c>
      <c r="E5" s="4">
        <v>-10</v>
      </c>
      <c r="F5" s="8"/>
      <c r="G5" s="5">
        <f>SUMPRODUCT(C5:E5,$C$9:$E$9)</f>
        <v>1.5</v>
      </c>
    </row>
    <row r="6" spans="2:7" ht="15" thickBot="1">
      <c r="B6" s="3" t="s">
        <v>19</v>
      </c>
      <c r="C6" s="4">
        <v>40</v>
      </c>
      <c r="D6" s="4">
        <v>10</v>
      </c>
      <c r="E6" s="4">
        <v>-30</v>
      </c>
      <c r="F6" s="8"/>
      <c r="G6" s="5">
        <f t="shared" ref="G6:G7" si="0">SUMPRODUCT(C6:E6,$C$9:$E$9)</f>
        <v>-3</v>
      </c>
    </row>
    <row r="7" spans="2:7" ht="15" thickBot="1">
      <c r="B7" s="3" t="s">
        <v>20</v>
      </c>
      <c r="C7" s="4">
        <v>-10</v>
      </c>
      <c r="D7" s="4">
        <v>0</v>
      </c>
      <c r="E7" s="4">
        <v>15</v>
      </c>
      <c r="F7" s="8"/>
      <c r="G7" s="6">
        <f t="shared" si="0"/>
        <v>5</v>
      </c>
    </row>
    <row r="8" spans="2:7">
      <c r="B8" s="8"/>
      <c r="C8" s="8"/>
      <c r="D8" s="8"/>
      <c r="E8" s="8"/>
      <c r="F8" s="8"/>
      <c r="G8" s="2"/>
    </row>
    <row r="9" spans="2:7">
      <c r="B9" s="3" t="s">
        <v>9</v>
      </c>
      <c r="C9" s="4">
        <v>0.1</v>
      </c>
      <c r="D9" s="4">
        <v>0.5</v>
      </c>
      <c r="E9" s="4">
        <v>0.4</v>
      </c>
      <c r="F9" s="11" t="s">
        <v>24</v>
      </c>
      <c r="G9" s="10" t="str">
        <f>IF(G5=MAX(G5:G7),B5,IF(G6=MAX(G5:G7),B6,B7))</f>
        <v>Countercyclical</v>
      </c>
    </row>
    <row r="10" spans="2:7">
      <c r="F10" s="12" t="s">
        <v>25</v>
      </c>
      <c r="G10" s="10">
        <f>MAX(G5:G7)</f>
        <v>5</v>
      </c>
    </row>
    <row r="12" spans="2:7">
      <c r="B12" s="12" t="s">
        <v>22</v>
      </c>
      <c r="C12">
        <f>C9*MAX(C5:C7)+D9*MAX(D5:D7)+E9*MAX(E5:E7)</f>
        <v>15</v>
      </c>
    </row>
    <row r="14" spans="2:7">
      <c r="B14" s="12" t="s">
        <v>23</v>
      </c>
      <c r="C14" s="13">
        <f>C12-G10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5730-265C-4CAD-8A38-345CC605CE7F}">
  <dimension ref="B1:G14"/>
  <sheetViews>
    <sheetView workbookViewId="0">
      <selection activeCell="G9" sqref="G9"/>
    </sheetView>
  </sheetViews>
  <sheetFormatPr defaultRowHeight="14.4"/>
  <cols>
    <col min="2" max="2" width="19.5546875" customWidth="1"/>
    <col min="4" max="4" width="10.77734375" customWidth="1"/>
    <col min="5" max="5" width="9.77734375" bestFit="1" customWidth="1"/>
    <col min="7" max="7" width="14.5546875" bestFit="1" customWidth="1"/>
  </cols>
  <sheetData>
    <row r="1" spans="2:7">
      <c r="B1" s="8" t="s">
        <v>12</v>
      </c>
    </row>
    <row r="2" spans="2:7">
      <c r="C2" s="8"/>
      <c r="D2" s="8"/>
      <c r="E2" s="2"/>
      <c r="F2" s="8"/>
      <c r="G2" s="2" t="s">
        <v>2</v>
      </c>
    </row>
    <row r="3" spans="2:7">
      <c r="B3" s="9" t="s">
        <v>3</v>
      </c>
      <c r="C3" s="49" t="s">
        <v>13</v>
      </c>
      <c r="D3" s="49"/>
      <c r="E3" s="49"/>
      <c r="F3" s="8"/>
      <c r="G3" s="2" t="s">
        <v>6</v>
      </c>
    </row>
    <row r="4" spans="2:7" ht="15" thickBot="1">
      <c r="B4" s="9" t="s">
        <v>21</v>
      </c>
      <c r="C4" s="2" t="s">
        <v>14</v>
      </c>
      <c r="D4" s="2" t="s">
        <v>15</v>
      </c>
      <c r="E4" s="2" t="s">
        <v>16</v>
      </c>
      <c r="F4" s="8"/>
      <c r="G4" s="2" t="s">
        <v>17</v>
      </c>
    </row>
    <row r="5" spans="2:7" ht="15" thickBot="1">
      <c r="B5" s="3" t="s">
        <v>18</v>
      </c>
      <c r="C5" s="4">
        <v>30</v>
      </c>
      <c r="D5" s="4">
        <v>5</v>
      </c>
      <c r="E5" s="4">
        <v>-10</v>
      </c>
      <c r="F5" s="8"/>
      <c r="G5" s="5">
        <f>SUMPRODUCT($C$9:$E$9,C5:E5)</f>
        <v>-1.5</v>
      </c>
    </row>
    <row r="6" spans="2:7" ht="15" thickBot="1">
      <c r="B6" s="3" t="s">
        <v>19</v>
      </c>
      <c r="C6" s="4">
        <v>40</v>
      </c>
      <c r="D6" s="4">
        <v>10</v>
      </c>
      <c r="E6" s="4">
        <v>-30</v>
      </c>
      <c r="F6" s="8"/>
      <c r="G6" s="5">
        <f t="shared" ref="G6:G7" si="0">SUMPRODUCT($C$9:$E$9,C6:E6)</f>
        <v>-11</v>
      </c>
    </row>
    <row r="7" spans="2:7" ht="15" thickBot="1">
      <c r="B7" s="3" t="s">
        <v>20</v>
      </c>
      <c r="C7" s="4">
        <v>-10</v>
      </c>
      <c r="D7" s="4">
        <v>0</v>
      </c>
      <c r="E7" s="4">
        <v>15</v>
      </c>
      <c r="F7" s="8"/>
      <c r="G7" s="6">
        <f t="shared" si="0"/>
        <v>8</v>
      </c>
    </row>
    <row r="8" spans="2:7">
      <c r="B8" s="8"/>
      <c r="C8" s="8"/>
      <c r="D8" s="8"/>
      <c r="E8" s="8"/>
      <c r="F8" s="8"/>
      <c r="G8" s="2"/>
    </row>
    <row r="9" spans="2:7">
      <c r="B9" s="3" t="s">
        <v>9</v>
      </c>
      <c r="C9" s="4">
        <v>0.1</v>
      </c>
      <c r="D9" s="4">
        <v>0.3</v>
      </c>
      <c r="E9" s="4">
        <v>0.6</v>
      </c>
      <c r="F9" s="11" t="s">
        <v>24</v>
      </c>
      <c r="G9" s="10" t="str">
        <f>IF(G5=MAX(G5:G7),B5,IF(G6=MAX(G5:G7),B6,B7))</f>
        <v>Countercyclical</v>
      </c>
    </row>
    <row r="10" spans="2:7">
      <c r="F10" s="12" t="s">
        <v>25</v>
      </c>
      <c r="G10" s="10">
        <f>MAX(G5:G7)</f>
        <v>8</v>
      </c>
    </row>
    <row r="12" spans="2:7">
      <c r="B12" s="12" t="s">
        <v>22</v>
      </c>
      <c r="C12">
        <f>C9*MAX(C5:C7)+D9*MAX(D5:D7)+E9*MAX(E5:E7)</f>
        <v>16</v>
      </c>
    </row>
    <row r="14" spans="2:7">
      <c r="B14" s="12" t="s">
        <v>23</v>
      </c>
      <c r="C14" s="13">
        <f>C12-G10</f>
        <v>8</v>
      </c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D11-BD56-43F5-8535-D97F8118A031}">
  <dimension ref="B1:G14"/>
  <sheetViews>
    <sheetView topLeftCell="B1" workbookViewId="0">
      <selection activeCell="C14" sqref="C14"/>
    </sheetView>
  </sheetViews>
  <sheetFormatPr defaultRowHeight="14.4"/>
  <cols>
    <col min="2" max="2" width="19.44140625" bestFit="1" customWidth="1"/>
    <col min="4" max="4" width="10.21875" customWidth="1"/>
    <col min="7" max="7" width="11.21875" bestFit="1" customWidth="1"/>
  </cols>
  <sheetData>
    <row r="1" spans="2:7">
      <c r="B1" s="8" t="s">
        <v>12</v>
      </c>
    </row>
    <row r="2" spans="2:7">
      <c r="C2" s="8"/>
      <c r="D2" s="8"/>
      <c r="E2" s="2"/>
      <c r="F2" s="8"/>
      <c r="G2" s="2" t="s">
        <v>2</v>
      </c>
    </row>
    <row r="3" spans="2:7">
      <c r="B3" s="9" t="s">
        <v>3</v>
      </c>
      <c r="C3" s="49" t="s">
        <v>13</v>
      </c>
      <c r="D3" s="49"/>
      <c r="E3" s="49"/>
      <c r="F3" s="8"/>
      <c r="G3" s="2" t="s">
        <v>6</v>
      </c>
    </row>
    <row r="4" spans="2:7" ht="15" thickBot="1">
      <c r="B4" s="9" t="s">
        <v>21</v>
      </c>
      <c r="C4" s="2" t="s">
        <v>14</v>
      </c>
      <c r="D4" s="2" t="s">
        <v>15</v>
      </c>
      <c r="E4" s="2" t="s">
        <v>16</v>
      </c>
      <c r="F4" s="8"/>
      <c r="G4" s="2" t="s">
        <v>17</v>
      </c>
    </row>
    <row r="5" spans="2:7" ht="15" thickBot="1">
      <c r="B5" s="3" t="s">
        <v>18</v>
      </c>
      <c r="C5" s="4">
        <v>30</v>
      </c>
      <c r="D5" s="4">
        <v>5</v>
      </c>
      <c r="E5" s="4">
        <v>-10</v>
      </c>
      <c r="F5" s="8"/>
      <c r="G5" s="5">
        <f>SUMPRODUCT(C5:E5,$C$9:$E$9)</f>
        <v>4.5</v>
      </c>
    </row>
    <row r="6" spans="2:7" ht="15" thickBot="1">
      <c r="B6" s="3" t="s">
        <v>19</v>
      </c>
      <c r="C6" s="4">
        <v>40</v>
      </c>
      <c r="D6" s="4">
        <v>10</v>
      </c>
      <c r="E6" s="4">
        <v>-30</v>
      </c>
      <c r="F6" s="8"/>
      <c r="G6" s="5">
        <f t="shared" ref="G6:G7" si="0">SUMPRODUCT(C6:E6,$C$9:$E$9)</f>
        <v>5</v>
      </c>
    </row>
    <row r="7" spans="2:7" ht="15" thickBot="1">
      <c r="B7" s="3" t="s">
        <v>20</v>
      </c>
      <c r="C7" s="4">
        <v>-10</v>
      </c>
      <c r="D7" s="4">
        <v>0</v>
      </c>
      <c r="E7" s="4">
        <v>15</v>
      </c>
      <c r="F7" s="8"/>
      <c r="G7" s="6">
        <f t="shared" si="0"/>
        <v>2</v>
      </c>
    </row>
    <row r="8" spans="2:7">
      <c r="B8" s="8"/>
      <c r="C8" s="8"/>
      <c r="D8" s="8"/>
      <c r="E8" s="8"/>
      <c r="F8" s="8"/>
      <c r="G8" s="2"/>
    </row>
    <row r="9" spans="2:7">
      <c r="B9" s="3" t="s">
        <v>9</v>
      </c>
      <c r="C9" s="4">
        <v>0.1</v>
      </c>
      <c r="D9" s="4">
        <v>0.7</v>
      </c>
      <c r="E9" s="4">
        <v>0.2</v>
      </c>
      <c r="F9" s="11" t="s">
        <v>24</v>
      </c>
      <c r="G9" s="10" t="str">
        <f>IF(G5=MAX(G5:G7),B5,IF(G6=MAX(G5:G7),B6,B7))</f>
        <v>Speculative</v>
      </c>
    </row>
    <row r="10" spans="2:7">
      <c r="F10" s="12" t="s">
        <v>25</v>
      </c>
      <c r="G10" s="10">
        <f>MAX(G5:G7)</f>
        <v>5</v>
      </c>
    </row>
    <row r="12" spans="2:7">
      <c r="B12" s="12" t="s">
        <v>22</v>
      </c>
      <c r="C12">
        <f>C9*MAX(C5:C7)+D9*MAX(D5:D7)+E9*MAX(E5:E7)</f>
        <v>14</v>
      </c>
    </row>
    <row r="14" spans="2:7">
      <c r="B14" s="12" t="s">
        <v>23</v>
      </c>
      <c r="C14" s="13">
        <f>C12-G10</f>
        <v>9</v>
      </c>
    </row>
  </sheetData>
  <mergeCells count="1">
    <mergeCell ref="C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325D-C1E7-45F7-972A-C875D2643AB4}">
  <dimension ref="A1:H19"/>
  <sheetViews>
    <sheetView workbookViewId="0">
      <selection activeCell="I16" sqref="I16"/>
    </sheetView>
  </sheetViews>
  <sheetFormatPr defaultRowHeight="14.4"/>
  <sheetData>
    <row r="1" spans="1:8" ht="17.399999999999999">
      <c r="A1" s="48" t="s">
        <v>39</v>
      </c>
      <c r="B1" s="14"/>
      <c r="C1" s="14"/>
      <c r="D1" s="14"/>
      <c r="E1" s="14"/>
      <c r="F1" s="14"/>
      <c r="G1" s="14"/>
      <c r="H1" s="14"/>
    </row>
    <row r="2" spans="1:8" ht="15" thickBot="1">
      <c r="A2" s="14"/>
      <c r="B2" s="14"/>
      <c r="C2" s="14"/>
      <c r="D2" s="14"/>
      <c r="E2" s="14"/>
      <c r="F2" s="14"/>
      <c r="G2" s="14"/>
      <c r="H2" s="14"/>
    </row>
    <row r="3" spans="1:8">
      <c r="A3" s="14"/>
      <c r="B3" s="15" t="s">
        <v>26</v>
      </c>
      <c r="C3" s="16"/>
      <c r="D3" s="50" t="s">
        <v>27</v>
      </c>
      <c r="E3" s="51"/>
      <c r="F3" s="51"/>
      <c r="G3" s="51"/>
      <c r="H3" s="52"/>
    </row>
    <row r="4" spans="1:8">
      <c r="A4" s="14"/>
      <c r="B4" s="17" t="s">
        <v>28</v>
      </c>
      <c r="C4" s="18" t="s">
        <v>29</v>
      </c>
      <c r="D4" s="53" t="s">
        <v>30</v>
      </c>
      <c r="E4" s="54"/>
      <c r="F4" s="54"/>
      <c r="G4" s="54"/>
      <c r="H4" s="55"/>
    </row>
    <row r="5" spans="1:8">
      <c r="A5" s="14"/>
      <c r="B5" s="19" t="s">
        <v>31</v>
      </c>
      <c r="C5" s="20" t="s">
        <v>32</v>
      </c>
      <c r="D5" s="21" t="s">
        <v>33</v>
      </c>
      <c r="E5" s="21" t="s">
        <v>34</v>
      </c>
      <c r="F5" s="21"/>
      <c r="G5" s="21"/>
      <c r="H5" s="22"/>
    </row>
    <row r="6" spans="1:8">
      <c r="A6" s="14"/>
      <c r="B6" s="23" t="s">
        <v>4</v>
      </c>
      <c r="C6" s="24">
        <v>0.25</v>
      </c>
      <c r="D6" s="25">
        <v>0.6</v>
      </c>
      <c r="E6" s="25">
        <v>0.4</v>
      </c>
      <c r="F6" s="25"/>
      <c r="G6" s="25"/>
      <c r="H6" s="26"/>
    </row>
    <row r="7" spans="1:8">
      <c r="A7" s="14"/>
      <c r="B7" s="23" t="s">
        <v>5</v>
      </c>
      <c r="C7" s="24">
        <v>0.75</v>
      </c>
      <c r="D7" s="25">
        <v>0.2</v>
      </c>
      <c r="E7" s="25">
        <v>0.8</v>
      </c>
      <c r="F7" s="25"/>
      <c r="G7" s="25"/>
      <c r="H7" s="26"/>
    </row>
    <row r="8" spans="1:8">
      <c r="A8" s="14"/>
      <c r="B8" s="23"/>
      <c r="C8" s="24"/>
      <c r="D8" s="25"/>
      <c r="E8" s="25"/>
      <c r="F8" s="25"/>
      <c r="G8" s="25"/>
      <c r="H8" s="26"/>
    </row>
    <row r="9" spans="1:8">
      <c r="A9" s="14"/>
      <c r="B9" s="23"/>
      <c r="C9" s="24"/>
      <c r="D9" s="25"/>
      <c r="E9" s="25"/>
      <c r="F9" s="25"/>
      <c r="G9" s="25"/>
      <c r="H9" s="26"/>
    </row>
    <row r="10" spans="1:8" ht="15" thickBot="1">
      <c r="A10" s="14"/>
      <c r="B10" s="27"/>
      <c r="C10" s="28"/>
      <c r="D10" s="29"/>
      <c r="E10" s="29"/>
      <c r="F10" s="29"/>
      <c r="G10" s="29"/>
      <c r="H10" s="30"/>
    </row>
    <row r="11" spans="1:8" ht="15" thickBot="1">
      <c r="A11" s="14"/>
      <c r="B11" s="14"/>
      <c r="C11" s="14"/>
      <c r="D11" s="14"/>
      <c r="E11" s="14"/>
      <c r="F11" s="14"/>
      <c r="G11" s="14"/>
      <c r="H11" s="14"/>
    </row>
    <row r="12" spans="1:8">
      <c r="A12" s="14"/>
      <c r="B12" s="31" t="s">
        <v>35</v>
      </c>
      <c r="C12" s="32"/>
      <c r="D12" s="50" t="s">
        <v>36</v>
      </c>
      <c r="E12" s="51"/>
      <c r="F12" s="51"/>
      <c r="G12" s="51"/>
      <c r="H12" s="52"/>
    </row>
    <row r="13" spans="1:8">
      <c r="A13" s="14"/>
      <c r="B13" s="33" t="s">
        <v>37</v>
      </c>
      <c r="C13" s="20"/>
      <c r="D13" s="53" t="s">
        <v>1</v>
      </c>
      <c r="E13" s="54"/>
      <c r="F13" s="54"/>
      <c r="G13" s="54"/>
      <c r="H13" s="55"/>
    </row>
    <row r="14" spans="1:8">
      <c r="A14" s="14"/>
      <c r="B14" s="34" t="s">
        <v>30</v>
      </c>
      <c r="C14" s="35" t="s">
        <v>38</v>
      </c>
      <c r="D14" s="36" t="str">
        <f>IF(B6="","",B6)</f>
        <v>Oil</v>
      </c>
      <c r="E14" s="37" t="str">
        <f>IF(B7="","",B7)</f>
        <v>Dry</v>
      </c>
      <c r="F14" s="37" t="str">
        <f>IF(B8="","",B8)</f>
        <v/>
      </c>
      <c r="G14" s="37" t="str">
        <f>IF(B9="","",B9)</f>
        <v/>
      </c>
      <c r="H14" s="38" t="str">
        <f>IF(B10="","",B10)</f>
        <v/>
      </c>
    </row>
    <row r="15" spans="1:8">
      <c r="A15" s="14"/>
      <c r="B15" s="39" t="str">
        <f>IF(D5="","",D5)</f>
        <v>FSS</v>
      </c>
      <c r="C15" s="40">
        <f>IF(D6="","",SUMPRODUCT(C6:C10,D6:D10))</f>
        <v>0.30000000000000004</v>
      </c>
      <c r="D15" s="41">
        <f>IF(D6="","",C6*D6/SUMPRODUCT(C6:C10,D6:D10))</f>
        <v>0.49999999999999989</v>
      </c>
      <c r="E15" s="41">
        <f>IF(D7="","",C7*D7/SUMPRODUCT(C6:C10,D6:D10))</f>
        <v>0.5</v>
      </c>
      <c r="F15" s="41" t="str">
        <f>IF(D8="","",C8*D8/SUMPRODUCT(C6:C10,D6:D10))</f>
        <v/>
      </c>
      <c r="G15" s="41" t="str">
        <f>IF(D9="","",C9*D9/SUMPRODUCT(C6:C10,D6:D10))</f>
        <v/>
      </c>
      <c r="H15" s="42" t="str">
        <f>IF(D10="","",C10*D10/SUMPRODUCT(C6:C10,D6:D10))</f>
        <v/>
      </c>
    </row>
    <row r="16" spans="1:8">
      <c r="A16" s="14"/>
      <c r="B16" s="39" t="str">
        <f>IF(E5="","",E5)</f>
        <v>USS</v>
      </c>
      <c r="C16" s="43">
        <f>IF(E6="","",SUMPRODUCT(C6:C10,E6:E10))</f>
        <v>0.70000000000000007</v>
      </c>
      <c r="D16" s="41">
        <f>IF(E6="","",C6*E6/SUMPRODUCT(C6:C10,E6:E10))</f>
        <v>0.14285714285714285</v>
      </c>
      <c r="E16" s="41">
        <f>IF(E7="","",C7*E7/SUMPRODUCT(C6:C10,E6:E10))</f>
        <v>0.85714285714285721</v>
      </c>
      <c r="F16" s="41" t="str">
        <f>IF(E8="","",C8*E8/SUMPRODUCT(C6:C10,E6:E10))</f>
        <v/>
      </c>
      <c r="G16" s="41" t="str">
        <f>IF(E9="","",C9*E9/SUMPRODUCT(C6:C10,E6:E10))</f>
        <v/>
      </c>
      <c r="H16" s="42" t="str">
        <f>IF(E10="","",C10*E10/SUMPRODUCT(C6:C10,E6:E10))</f>
        <v/>
      </c>
    </row>
    <row r="17" spans="1:8">
      <c r="A17" s="14"/>
      <c r="B17" s="39" t="str">
        <f>IF(F5="","",F5)</f>
        <v/>
      </c>
      <c r="C17" s="43" t="str">
        <f>IF(F6="","",SUMPRODUCT(C6:C10,F6:F10))</f>
        <v/>
      </c>
      <c r="D17" s="41" t="str">
        <f>IF(F6="","",C6*F6/SUMPRODUCT(C6:C10,F6:F10))</f>
        <v/>
      </c>
      <c r="E17" s="41" t="str">
        <f>IF(F7="","",C7*F7/SUMPRODUCT(C6:C10,F6:F10))</f>
        <v/>
      </c>
      <c r="F17" s="41" t="str">
        <f>IF(F8="","",C8*F8/SUMPRODUCT(C6:C10,F6:F10))</f>
        <v/>
      </c>
      <c r="G17" s="41" t="str">
        <f>IF(F9="","",C9*F9/SUMPRODUCT(C6:C10,F6:F10))</f>
        <v/>
      </c>
      <c r="H17" s="42" t="str">
        <f>IF(F10="","",C10*F10/SUMPRODUCT(C6:C10,F6:F10))</f>
        <v/>
      </c>
    </row>
    <row r="18" spans="1:8">
      <c r="A18" s="14"/>
      <c r="B18" s="39" t="str">
        <f>IF(G5="","",G5)</f>
        <v/>
      </c>
      <c r="C18" s="43" t="str">
        <f>IF(G6="","",SUMPRODUCT(C6:C10,G6:G10))</f>
        <v/>
      </c>
      <c r="D18" s="41" t="str">
        <f>IF(G6="","",C6*G6/SUMPRODUCT(C6:C10,G6:G10))</f>
        <v/>
      </c>
      <c r="E18" s="41" t="str">
        <f>IF(G7="","",C7*G7/SUMPRODUCT(C6:C10,G6:G10))</f>
        <v/>
      </c>
      <c r="F18" s="41" t="str">
        <f>IF(G8="","",C8*G8/SUMPRODUCT(C6:C10,G6:G10))</f>
        <v/>
      </c>
      <c r="G18" s="41" t="str">
        <f>IF(G9="","",C9*G9/SUMPRODUCT(C6:C10,G6:G10))</f>
        <v/>
      </c>
      <c r="H18" s="42" t="str">
        <f>IF(G10="","",C10*G10/SUMPRODUCT(C6:C10,G6:G10))</f>
        <v/>
      </c>
    </row>
    <row r="19" spans="1:8" ht="15" thickBot="1">
      <c r="A19" s="14"/>
      <c r="B19" s="44" t="str">
        <f>IF(H5="","",H5)</f>
        <v/>
      </c>
      <c r="C19" s="45" t="str">
        <f>IF(H6="","",SUMPRODUCT(C6:C10,H6:H10))</f>
        <v/>
      </c>
      <c r="D19" s="46" t="str">
        <f>IF(H6="","",C6*H6/SUMPRODUCT(C6:C10,H6:H10))</f>
        <v/>
      </c>
      <c r="E19" s="46" t="str">
        <f>IF(H7="","",C7*H7/SUMPRODUCT(C6:C10,H6:H10))</f>
        <v/>
      </c>
      <c r="F19" s="46" t="str">
        <f>IF(H8="","",C8*H8/SUMPRODUCT(C6:C10,H6:H10))</f>
        <v/>
      </c>
      <c r="G19" s="46" t="str">
        <f>IF(H9="","",C9*H9/SUMPRODUCT(C6:C10,H6:H10))</f>
        <v/>
      </c>
      <c r="H19" s="47" t="str">
        <f>IF(H10="","",C10*H10/SUMPRODUCT(C6:C10,H6:H10))</f>
        <v/>
      </c>
    </row>
  </sheetData>
  <mergeCells count="4">
    <mergeCell ref="D3:H3"/>
    <mergeCell ref="D4:H4"/>
    <mergeCell ref="D12:H12"/>
    <mergeCell ref="D13:H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C4C0BACF62BF4E81F34DDDFA5E66B8" ma:contentTypeVersion="5" ma:contentTypeDescription="Create a new document." ma:contentTypeScope="" ma:versionID="2d56671e06388346bd673cb7a308e8e8">
  <xsd:schema xmlns:xsd="http://www.w3.org/2001/XMLSchema" xmlns:xs="http://www.w3.org/2001/XMLSchema" xmlns:p="http://schemas.microsoft.com/office/2006/metadata/properties" xmlns:ns3="5c80e1ce-8f26-42e9-920f-45a650ca7415" xmlns:ns4="b91e5e30-76b0-406b-a49a-297d35bd9f8d" targetNamespace="http://schemas.microsoft.com/office/2006/metadata/properties" ma:root="true" ma:fieldsID="f91c942ad47a28a16f486df5a5f51105" ns3:_="" ns4:_="">
    <xsd:import namespace="5c80e1ce-8f26-42e9-920f-45a650ca7415"/>
    <xsd:import namespace="b91e5e30-76b0-406b-a49a-297d35bd9f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0e1ce-8f26-42e9-920f-45a650ca74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1e5e30-76b0-406b-a49a-297d35bd9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2AEE0E-0471-4F08-85BE-66EDC5ED6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0e1ce-8f26-42e9-920f-45a650ca7415"/>
    <ds:schemaRef ds:uri="b91e5e30-76b0-406b-a49a-297d35bd9f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07BDB2-08F6-49A2-9683-290562912B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9664C49-4DCC-4666-A34A-0740A30763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GoferBroke</vt:lpstr>
      <vt:lpstr>9.4</vt:lpstr>
      <vt:lpstr>9.5a</vt:lpstr>
      <vt:lpstr>9.5b</vt:lpstr>
      <vt:lpstr>template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Manning Graham</cp:lastModifiedBy>
  <dcterms:created xsi:type="dcterms:W3CDTF">2021-02-23T19:15:05Z</dcterms:created>
  <dcterms:modified xsi:type="dcterms:W3CDTF">2021-03-11T04:07:26Z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0x0101001AC4C0BACF62BF4E81F34DDDFA5E66B8</vt:lpwstr>
  </property>
</Properties>
</file>