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q\Documents\Python Scripts\Local Files CDR Portfolio\PortfolioFiles\Portfolio_Files_Latest\"/>
    </mc:Choice>
  </mc:AlternateContent>
  <bookViews>
    <workbookView xWindow="0" yWindow="0" windowWidth="23040" windowHeight="9192"/>
  </bookViews>
  <sheets>
    <sheet name="Data table" sheetId="3" r:id="rId1"/>
  </sheets>
  <definedNames>
    <definedName name="_xlnm._FilterDatabase" localSheetId="0" hidden="1">'Data table'!$A$1:$F$68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" i="3" l="1"/>
  <c r="H48" i="3"/>
  <c r="H49" i="3"/>
  <c r="H50" i="3"/>
  <c r="H51" i="3"/>
  <c r="G46" i="3"/>
  <c r="H46" i="3" s="1"/>
  <c r="G47" i="3"/>
  <c r="H47" i="3" s="1"/>
  <c r="G48" i="3"/>
  <c r="G49" i="3"/>
  <c r="G50" i="3"/>
  <c r="G51" i="3"/>
  <c r="G52" i="3"/>
  <c r="H52" i="3" s="1"/>
  <c r="G45" i="3"/>
  <c r="H45" i="3" s="1"/>
  <c r="H19" i="3"/>
  <c r="H20" i="3"/>
  <c r="H21" i="3"/>
  <c r="H22" i="3"/>
  <c r="H23" i="3"/>
  <c r="H24" i="3"/>
  <c r="H25" i="3"/>
  <c r="H26" i="3"/>
  <c r="H27" i="3"/>
  <c r="H28" i="3"/>
  <c r="H11" i="3"/>
  <c r="H12" i="3"/>
  <c r="H6" i="3"/>
  <c r="H7" i="3"/>
  <c r="H8" i="3"/>
  <c r="H5" i="3"/>
  <c r="H10" i="3" l="1"/>
  <c r="D69" i="3" l="1"/>
  <c r="J69" i="3"/>
  <c r="F15" i="3" l="1"/>
  <c r="E15" i="3"/>
  <c r="E14" i="3"/>
  <c r="F14" i="3" l="1"/>
  <c r="J14" i="3"/>
  <c r="J3" i="3"/>
  <c r="J4" i="3"/>
  <c r="J5" i="3"/>
  <c r="J6" i="3"/>
  <c r="J7" i="3"/>
  <c r="J8" i="3"/>
  <c r="J9" i="3"/>
  <c r="J10" i="3"/>
  <c r="J11" i="3"/>
  <c r="J13" i="3"/>
  <c r="J12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2" i="3"/>
  <c r="F62" i="3" l="1"/>
  <c r="J62" i="3" s="1"/>
  <c r="F63" i="3"/>
  <c r="J63" i="3" s="1"/>
  <c r="F64" i="3"/>
  <c r="J64" i="3" s="1"/>
  <c r="F65" i="3"/>
  <c r="J65" i="3" s="1"/>
  <c r="F66" i="3"/>
  <c r="J66" i="3" s="1"/>
  <c r="F67" i="3"/>
  <c r="J67" i="3" s="1"/>
  <c r="F68" i="3"/>
  <c r="J68" i="3" s="1"/>
  <c r="F61" i="3"/>
  <c r="J61" i="3" s="1"/>
  <c r="D62" i="3"/>
  <c r="D63" i="3"/>
  <c r="D64" i="3"/>
  <c r="D65" i="3"/>
  <c r="D66" i="3"/>
  <c r="D67" i="3"/>
  <c r="D68" i="3"/>
  <c r="D61" i="3"/>
  <c r="F53" i="3" l="1"/>
  <c r="J53" i="3" s="1"/>
  <c r="F60" i="3"/>
  <c r="J60" i="3" s="1"/>
  <c r="F54" i="3"/>
  <c r="J54" i="3" s="1"/>
  <c r="F56" i="3"/>
  <c r="J56" i="3" s="1"/>
  <c r="F58" i="3"/>
  <c r="J58" i="3" s="1"/>
  <c r="F59" i="3"/>
  <c r="J59" i="3" s="1"/>
  <c r="F57" i="3"/>
  <c r="J57" i="3" s="1"/>
  <c r="F55" i="3"/>
  <c r="J55" i="3" s="1"/>
  <c r="D41" i="3"/>
  <c r="D43" i="3"/>
  <c r="D42" i="3"/>
  <c r="D40" i="3"/>
  <c r="D38" i="3"/>
  <c r="D44" i="3"/>
  <c r="D37" i="3"/>
  <c r="D39" i="3"/>
  <c r="D24" i="3"/>
  <c r="D26" i="3"/>
  <c r="D25" i="3"/>
  <c r="D23" i="3"/>
  <c r="D21" i="3"/>
  <c r="D27" i="3"/>
  <c r="D20" i="3"/>
  <c r="D22" i="3"/>
  <c r="D49" i="3"/>
  <c r="D51" i="3"/>
  <c r="D50" i="3"/>
  <c r="D48" i="3"/>
  <c r="D46" i="3"/>
  <c r="D52" i="3"/>
  <c r="D45" i="3"/>
  <c r="D47" i="3"/>
  <c r="D57" i="3"/>
  <c r="D59" i="3"/>
  <c r="D58" i="3"/>
  <c r="D56" i="3"/>
  <c r="D54" i="3"/>
  <c r="D60" i="3"/>
  <c r="D53" i="3"/>
  <c r="D55" i="3"/>
  <c r="D33" i="3"/>
  <c r="D6" i="3"/>
  <c r="D15" i="3"/>
  <c r="D35" i="3"/>
  <c r="D8" i="3"/>
  <c r="D17" i="3"/>
  <c r="D34" i="3"/>
  <c r="D7" i="3"/>
  <c r="D16" i="3"/>
  <c r="D30" i="3"/>
  <c r="D3" i="3"/>
  <c r="D13" i="3"/>
  <c r="D36" i="3"/>
  <c r="D9" i="3"/>
  <c r="D18" i="3"/>
  <c r="D32" i="3"/>
  <c r="D5" i="3"/>
  <c r="D14" i="3"/>
  <c r="D29" i="3"/>
  <c r="D2" i="3"/>
  <c r="D11" i="3"/>
  <c r="D31" i="3"/>
  <c r="D4" i="3"/>
  <c r="D12" i="3"/>
  <c r="D10" i="3"/>
  <c r="D19" i="3"/>
  <c r="D28" i="3"/>
  <c r="K2" i="3" l="1"/>
</calcChain>
</file>

<file path=xl/sharedStrings.xml><?xml version="1.0" encoding="utf-8"?>
<sst xmlns="http://schemas.openxmlformats.org/spreadsheetml/2006/main" count="285" uniqueCount="40">
  <si>
    <t>CDR option</t>
  </si>
  <si>
    <t>Parameter</t>
  </si>
  <si>
    <t>Land</t>
  </si>
  <si>
    <t>Energy</t>
  </si>
  <si>
    <t>OPEX</t>
  </si>
  <si>
    <t>BECCS</t>
  </si>
  <si>
    <t>DACCS</t>
  </si>
  <si>
    <t>_</t>
  </si>
  <si>
    <t>Resource</t>
  </si>
  <si>
    <t>SCS</t>
  </si>
  <si>
    <t>BC</t>
  </si>
  <si>
    <t>EW</t>
  </si>
  <si>
    <t>OA</t>
  </si>
  <si>
    <t>DOCCS</t>
  </si>
  <si>
    <t>LandL</t>
  </si>
  <si>
    <t>EnergyL</t>
  </si>
  <si>
    <t>Yref</t>
  </si>
  <si>
    <t>Ymax</t>
  </si>
  <si>
    <t>SCref</t>
  </si>
  <si>
    <t>minimum</t>
  </si>
  <si>
    <t>maximum</t>
  </si>
  <si>
    <t>Xmax</t>
  </si>
  <si>
    <t>Unit</t>
  </si>
  <si>
    <t>GJ/tCO2</t>
  </si>
  <si>
    <t>year</t>
  </si>
  <si>
    <t>ha/tCO2</t>
  </si>
  <si>
    <t>-</t>
  </si>
  <si>
    <t>Sampling_step</t>
  </si>
  <si>
    <t>ha</t>
  </si>
  <si>
    <t>Varies or not</t>
  </si>
  <si>
    <t>Total</t>
  </si>
  <si>
    <t>tCO2</t>
  </si>
  <si>
    <t>USD/tCO2</t>
  </si>
  <si>
    <t>USC/tCO2·yr-1</t>
  </si>
  <si>
    <t>GeoSt</t>
  </si>
  <si>
    <t>tCO2/yr</t>
  </si>
  <si>
    <t>ER</t>
  </si>
  <si>
    <t>N_samples</t>
  </si>
  <si>
    <t>CDRRequired</t>
  </si>
  <si>
    <t>A/R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</si>
</sst>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E+00"/>
  </numFmts>
  <fonts count="6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rgb="FF000000"/>
      <name val="Courier New"/>
      <family val="3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11" fontId="0" fillId="0" borderId="0" xfId="0" applyNumberFormat="1"/>
    <xf numFmtId="0" fontId="1" fillId="0" borderId="0" xfId="0" applyFont="1"/>
    <xf numFmtId="0" fontId="2" fillId="0" borderId="0" xfId="0" quotePrefix="1" applyFont="1"/>
    <xf numFmtId="2" fontId="0" fillId="0" borderId="0" xfId="1" applyNumberFormat="1" applyFont="1" applyBorder="1"/>
    <xf numFmtId="0" fontId="0" fillId="0" borderId="0" xfId="0" applyBorder="1"/>
    <xf numFmtId="1" fontId="0" fillId="0" borderId="0" xfId="0" applyNumberFormat="1"/>
    <xf numFmtId="0" fontId="4" fillId="0" borderId="0" xfId="0" applyFont="1" applyAlignment="1">
      <alignment horizontal="left" vertical="center"/>
    </xf>
    <xf numFmtId="11" fontId="4" fillId="0" borderId="0" xfId="0" applyNumberFormat="1" applyFont="1" applyAlignment="1">
      <alignment horizontal="left" vertical="center"/>
    </xf>
    <xf numFmtId="11" fontId="0" fillId="0" borderId="0" xfId="1" applyNumberFormat="1" applyFont="1" applyFill="1" applyBorder="1"/>
    <xf numFmtId="11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quotePrefix="1" applyFont="1"/>
    <xf numFmtId="11" fontId="0" fillId="0" borderId="0" xfId="1" applyNumberFormat="1" applyFont="1" applyBorder="1"/>
    <xf numFmtId="1" fontId="0" fillId="0" borderId="0" xfId="1" applyNumberFormat="1" applyFont="1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zoomScale="115" zoomScaleNormal="115" workbookViewId="0">
      <selection activeCell="B29" sqref="B29"/>
    </sheetView>
  </sheetViews>
  <sheetFormatPr defaultRowHeight="14.4"/>
  <cols>
    <col min="1" max="1" width="11.44140625" customWidth="1"/>
    <col min="2" max="2" width="10.21875" bestFit="1" customWidth="1"/>
    <col min="3" max="3" width="10.21875" customWidth="1"/>
    <col min="4" max="4" width="12.88671875" bestFit="1" customWidth="1"/>
    <col min="5" max="5" width="13.109375" bestFit="1" customWidth="1"/>
    <col min="6" max="6" width="14.6640625" bestFit="1" customWidth="1"/>
    <col min="7" max="7" width="12.77734375" bestFit="1" customWidth="1"/>
    <col min="8" max="8" width="12.77734375" customWidth="1"/>
    <col min="11" max="11" width="11.5546875" customWidth="1"/>
    <col min="12" max="13" width="12" bestFit="1" customWidth="1"/>
    <col min="15" max="15" width="11.77734375" bestFit="1" customWidth="1"/>
    <col min="16" max="16" width="36.88671875" bestFit="1" customWidth="1"/>
    <col min="17" max="17" width="20.88671875" bestFit="1" customWidth="1"/>
    <col min="18" max="18" width="14.33203125" bestFit="1" customWidth="1"/>
  </cols>
  <sheetData>
    <row r="1" spans="1:19">
      <c r="A1" s="3" t="s">
        <v>8</v>
      </c>
      <c r="B1" s="3" t="s">
        <v>0</v>
      </c>
      <c r="C1" s="3" t="s">
        <v>22</v>
      </c>
      <c r="D1" s="3" t="s">
        <v>1</v>
      </c>
      <c r="E1" s="3" t="s">
        <v>19</v>
      </c>
      <c r="F1" s="3" t="s">
        <v>20</v>
      </c>
      <c r="G1" s="3" t="s">
        <v>27</v>
      </c>
      <c r="H1" s="3" t="s">
        <v>37</v>
      </c>
      <c r="I1" s="1" t="s">
        <v>7</v>
      </c>
      <c r="J1" s="13" t="s">
        <v>29</v>
      </c>
      <c r="K1" s="3" t="s">
        <v>30</v>
      </c>
      <c r="N1" s="4"/>
    </row>
    <row r="2" spans="1:19">
      <c r="A2" t="s">
        <v>3</v>
      </c>
      <c r="B2" t="s">
        <v>39</v>
      </c>
      <c r="C2" t="s">
        <v>23</v>
      </c>
      <c r="D2" t="str">
        <f t="shared" ref="D2:D33" si="0">IF(B2="",A2,A2&amp;$I$1&amp;B2)</f>
        <v>Energy_A/R</v>
      </c>
      <c r="E2">
        <v>0</v>
      </c>
      <c r="F2">
        <v>0</v>
      </c>
      <c r="G2" s="1">
        <v>0.5</v>
      </c>
      <c r="H2" s="1" t="s">
        <v>26</v>
      </c>
      <c r="I2" s="1"/>
      <c r="J2" s="1">
        <f>IF(E2=F2,0,1)</f>
        <v>0</v>
      </c>
      <c r="K2">
        <f>COUNTIF(J2:J69,1)</f>
        <v>26</v>
      </c>
    </row>
    <row r="3" spans="1:19">
      <c r="A3" t="s">
        <v>3</v>
      </c>
      <c r="B3" t="s">
        <v>10</v>
      </c>
      <c r="C3" t="s">
        <v>23</v>
      </c>
      <c r="D3" t="str">
        <f t="shared" si="0"/>
        <v>Energy_BC</v>
      </c>
      <c r="E3">
        <v>0</v>
      </c>
      <c r="F3">
        <v>0</v>
      </c>
      <c r="G3" s="1">
        <v>0.5</v>
      </c>
      <c r="H3" s="1" t="s">
        <v>26</v>
      </c>
      <c r="J3" s="1">
        <f t="shared" ref="J3:J66" si="1">IF(E3=F3,0,1)</f>
        <v>0</v>
      </c>
    </row>
    <row r="4" spans="1:19">
      <c r="A4" t="s">
        <v>3</v>
      </c>
      <c r="B4" t="s">
        <v>5</v>
      </c>
      <c r="C4" t="s">
        <v>23</v>
      </c>
      <c r="D4" t="str">
        <f t="shared" si="0"/>
        <v>Energy_BECCS</v>
      </c>
      <c r="E4">
        <v>0</v>
      </c>
      <c r="F4">
        <v>0</v>
      </c>
      <c r="G4" s="1">
        <v>0.5</v>
      </c>
      <c r="H4" s="1" t="s">
        <v>26</v>
      </c>
      <c r="J4" s="1">
        <f t="shared" si="1"/>
        <v>0</v>
      </c>
      <c r="S4" s="1"/>
    </row>
    <row r="5" spans="1:19">
      <c r="A5" t="s">
        <v>3</v>
      </c>
      <c r="B5" t="s">
        <v>6</v>
      </c>
      <c r="C5" t="s">
        <v>23</v>
      </c>
      <c r="D5" t="str">
        <f t="shared" si="0"/>
        <v>Energy_DACCS</v>
      </c>
      <c r="E5">
        <v>4.7</v>
      </c>
      <c r="F5">
        <v>10</v>
      </c>
      <c r="G5" s="1">
        <v>0.5</v>
      </c>
      <c r="H5" s="1">
        <f>1+(F5-E5)/G5</f>
        <v>11.6</v>
      </c>
      <c r="J5" s="1">
        <f t="shared" si="1"/>
        <v>1</v>
      </c>
      <c r="S5" s="1"/>
    </row>
    <row r="6" spans="1:19">
      <c r="A6" t="s">
        <v>3</v>
      </c>
      <c r="B6" t="s">
        <v>13</v>
      </c>
      <c r="C6" t="s">
        <v>23</v>
      </c>
      <c r="D6" t="str">
        <f t="shared" si="0"/>
        <v>Energy_DOCCS</v>
      </c>
      <c r="E6">
        <v>2.5</v>
      </c>
      <c r="F6">
        <v>8.3000000000000007</v>
      </c>
      <c r="G6" s="1">
        <v>0.5</v>
      </c>
      <c r="H6" s="1">
        <f t="shared" ref="H6:H8" si="2">1+(F6-E6)/G6</f>
        <v>12.600000000000001</v>
      </c>
      <c r="J6" s="1">
        <f t="shared" si="1"/>
        <v>1</v>
      </c>
    </row>
    <row r="7" spans="1:19">
      <c r="A7" t="s">
        <v>3</v>
      </c>
      <c r="B7" t="s">
        <v>11</v>
      </c>
      <c r="C7" t="s">
        <v>23</v>
      </c>
      <c r="D7" t="str">
        <f t="shared" si="0"/>
        <v>Energy_EW</v>
      </c>
      <c r="E7">
        <v>0.5</v>
      </c>
      <c r="F7">
        <v>12.5</v>
      </c>
      <c r="G7" s="1">
        <v>0.5</v>
      </c>
      <c r="H7" s="1">
        <f t="shared" si="2"/>
        <v>25</v>
      </c>
      <c r="J7" s="1">
        <f t="shared" si="1"/>
        <v>1</v>
      </c>
    </row>
    <row r="8" spans="1:19">
      <c r="A8" t="s">
        <v>3</v>
      </c>
      <c r="B8" t="s">
        <v>12</v>
      </c>
      <c r="C8" t="s">
        <v>23</v>
      </c>
      <c r="D8" t="str">
        <f t="shared" si="0"/>
        <v>Energy_OA</v>
      </c>
      <c r="E8">
        <v>0.7</v>
      </c>
      <c r="F8">
        <v>6.8</v>
      </c>
      <c r="G8" s="1">
        <v>0.5</v>
      </c>
      <c r="H8" s="1">
        <f t="shared" si="2"/>
        <v>13.2</v>
      </c>
      <c r="J8" s="1">
        <f t="shared" si="1"/>
        <v>1</v>
      </c>
    </row>
    <row r="9" spans="1:19">
      <c r="A9" t="s">
        <v>3</v>
      </c>
      <c r="B9" t="s">
        <v>9</v>
      </c>
      <c r="C9" t="s">
        <v>23</v>
      </c>
      <c r="D9" t="str">
        <f t="shared" si="0"/>
        <v>Energy_SCS</v>
      </c>
      <c r="E9">
        <v>0</v>
      </c>
      <c r="F9">
        <v>0</v>
      </c>
      <c r="G9" s="1">
        <v>0.5</v>
      </c>
      <c r="H9" s="1" t="s">
        <v>26</v>
      </c>
      <c r="J9" s="1">
        <f t="shared" si="1"/>
        <v>0</v>
      </c>
    </row>
    <row r="10" spans="1:19">
      <c r="A10" t="s">
        <v>15</v>
      </c>
      <c r="C10" t="s">
        <v>24</v>
      </c>
      <c r="D10" t="str">
        <f t="shared" si="0"/>
        <v>EnergyL</v>
      </c>
      <c r="E10" s="7">
        <v>2030</v>
      </c>
      <c r="F10" s="7">
        <v>2050</v>
      </c>
      <c r="G10">
        <v>5</v>
      </c>
      <c r="H10" s="1">
        <f>1+(F10-E10)/G10</f>
        <v>5</v>
      </c>
      <c r="J10" s="1">
        <f t="shared" si="1"/>
        <v>1</v>
      </c>
      <c r="M10" s="7"/>
    </row>
    <row r="11" spans="1:19">
      <c r="A11" t="s">
        <v>2</v>
      </c>
      <c r="B11" t="s">
        <v>39</v>
      </c>
      <c r="C11" t="s">
        <v>25</v>
      </c>
      <c r="D11" t="str">
        <f t="shared" si="0"/>
        <v>Land_A/R</v>
      </c>
      <c r="E11">
        <v>7.0000000000000007E-2</v>
      </c>
      <c r="F11">
        <v>0.09</v>
      </c>
      <c r="G11" s="16">
        <v>0.01</v>
      </c>
      <c r="H11" s="1">
        <f t="shared" ref="H11:H28" si="3">1+(F11-E11)/G11</f>
        <v>2.9999999999999991</v>
      </c>
      <c r="J11" s="1">
        <f t="shared" si="1"/>
        <v>1</v>
      </c>
      <c r="M11" s="2"/>
    </row>
    <row r="12" spans="1:19">
      <c r="A12" t="s">
        <v>2</v>
      </c>
      <c r="B12" t="s">
        <v>5</v>
      </c>
      <c r="C12" t="s">
        <v>25</v>
      </c>
      <c r="D12" t="str">
        <f>IF(B12="",A12,A12&amp;$I$1&amp;B12)</f>
        <v>Land_BECCS</v>
      </c>
      <c r="E12">
        <v>0.04</v>
      </c>
      <c r="F12">
        <v>0.17</v>
      </c>
      <c r="G12" s="16">
        <v>0.01</v>
      </c>
      <c r="H12" s="1">
        <f>1+(F12-E12)/G12</f>
        <v>14</v>
      </c>
      <c r="J12" s="1">
        <f>IF(E12=F12,0,1)</f>
        <v>1</v>
      </c>
      <c r="M12" s="2"/>
      <c r="S12" s="1"/>
    </row>
    <row r="13" spans="1:19">
      <c r="A13" t="s">
        <v>2</v>
      </c>
      <c r="B13" t="s">
        <v>10</v>
      </c>
      <c r="C13" t="s">
        <v>25</v>
      </c>
      <c r="D13" t="str">
        <f t="shared" si="0"/>
        <v>Land_BC</v>
      </c>
      <c r="E13">
        <v>0</v>
      </c>
      <c r="F13">
        <v>0</v>
      </c>
      <c r="G13" s="16">
        <v>0.01</v>
      </c>
      <c r="H13" s="1" t="s">
        <v>26</v>
      </c>
      <c r="J13" s="1">
        <f t="shared" si="1"/>
        <v>0</v>
      </c>
      <c r="S13" s="1"/>
    </row>
    <row r="14" spans="1:19">
      <c r="A14" t="s">
        <v>2</v>
      </c>
      <c r="B14" t="s">
        <v>6</v>
      </c>
      <c r="C14" t="s">
        <v>25</v>
      </c>
      <c r="D14" t="str">
        <f t="shared" si="0"/>
        <v>Land_DACCS</v>
      </c>
      <c r="E14" s="2">
        <f>58*100/(1000000)</f>
        <v>5.7999999999999996E-3</v>
      </c>
      <c r="F14" s="2">
        <f>58*100/(1000000)</f>
        <v>5.7999999999999996E-3</v>
      </c>
      <c r="G14" s="16">
        <v>0.01</v>
      </c>
      <c r="H14" s="1" t="s">
        <v>26</v>
      </c>
      <c r="J14" s="1">
        <f t="shared" si="1"/>
        <v>0</v>
      </c>
    </row>
    <row r="15" spans="1:19">
      <c r="A15" t="s">
        <v>2</v>
      </c>
      <c r="B15" t="s">
        <v>13</v>
      </c>
      <c r="C15" t="s">
        <v>25</v>
      </c>
      <c r="D15" t="str">
        <f t="shared" si="0"/>
        <v>Land_DOCCS</v>
      </c>
      <c r="E15" s="2">
        <f>58*100/(1000000)</f>
        <v>5.7999999999999996E-3</v>
      </c>
      <c r="F15" s="2">
        <f>58*100/(1000000)</f>
        <v>5.7999999999999996E-3</v>
      </c>
      <c r="G15" s="16">
        <v>0.01</v>
      </c>
      <c r="H15" s="1" t="s">
        <v>26</v>
      </c>
      <c r="J15" s="1">
        <f t="shared" si="1"/>
        <v>0</v>
      </c>
      <c r="M15" s="2"/>
    </row>
    <row r="16" spans="1:19">
      <c r="A16" t="s">
        <v>2</v>
      </c>
      <c r="B16" t="s">
        <v>11</v>
      </c>
      <c r="C16" t="s">
        <v>25</v>
      </c>
      <c r="D16" t="str">
        <f t="shared" si="0"/>
        <v>Land_EW</v>
      </c>
      <c r="E16">
        <v>0</v>
      </c>
      <c r="F16">
        <v>0</v>
      </c>
      <c r="G16" s="16">
        <v>0.01</v>
      </c>
      <c r="H16" s="1" t="s">
        <v>26</v>
      </c>
      <c r="J16" s="1">
        <f t="shared" si="1"/>
        <v>0</v>
      </c>
    </row>
    <row r="17" spans="1:15">
      <c r="A17" t="s">
        <v>2</v>
      </c>
      <c r="B17" t="s">
        <v>12</v>
      </c>
      <c r="C17" t="s">
        <v>25</v>
      </c>
      <c r="D17" t="str">
        <f t="shared" si="0"/>
        <v>Land_OA</v>
      </c>
      <c r="E17">
        <v>0</v>
      </c>
      <c r="F17">
        <v>0</v>
      </c>
      <c r="G17" s="16">
        <v>0.01</v>
      </c>
      <c r="H17" s="1" t="s">
        <v>26</v>
      </c>
      <c r="J17" s="1">
        <f t="shared" si="1"/>
        <v>0</v>
      </c>
    </row>
    <row r="18" spans="1:15">
      <c r="A18" t="s">
        <v>2</v>
      </c>
      <c r="B18" t="s">
        <v>9</v>
      </c>
      <c r="C18" t="s">
        <v>25</v>
      </c>
      <c r="D18" t="str">
        <f t="shared" si="0"/>
        <v>Land_SCS</v>
      </c>
      <c r="E18">
        <v>0</v>
      </c>
      <c r="F18">
        <v>0</v>
      </c>
      <c r="G18" s="16">
        <v>0.01</v>
      </c>
      <c r="H18" s="1" t="s">
        <v>26</v>
      </c>
      <c r="J18" s="1">
        <f t="shared" si="1"/>
        <v>0</v>
      </c>
    </row>
    <row r="19" spans="1:15">
      <c r="A19" t="s">
        <v>14</v>
      </c>
      <c r="C19" t="s">
        <v>28</v>
      </c>
      <c r="D19" t="str">
        <f t="shared" si="0"/>
        <v>LandL</v>
      </c>
      <c r="E19" s="2">
        <v>200000000</v>
      </c>
      <c r="F19" s="2">
        <v>1000000000</v>
      </c>
      <c r="G19" s="2">
        <v>100000000</v>
      </c>
      <c r="H19" s="1">
        <f t="shared" si="3"/>
        <v>9</v>
      </c>
      <c r="J19" s="1">
        <f t="shared" si="1"/>
        <v>1</v>
      </c>
      <c r="M19" s="2"/>
      <c r="O19" s="9"/>
    </row>
    <row r="20" spans="1:15">
      <c r="A20" t="s">
        <v>36</v>
      </c>
      <c r="B20" t="s">
        <v>39</v>
      </c>
      <c r="C20" t="s">
        <v>26</v>
      </c>
      <c r="D20" t="str">
        <f t="shared" si="0"/>
        <v>ER_A/R</v>
      </c>
      <c r="E20" s="5">
        <v>-0.23</v>
      </c>
      <c r="F20" s="5">
        <v>0.02</v>
      </c>
      <c r="G20" s="17">
        <v>0.01</v>
      </c>
      <c r="H20" s="1">
        <f t="shared" si="3"/>
        <v>26</v>
      </c>
      <c r="I20" s="12"/>
      <c r="J20" s="1">
        <f t="shared" si="1"/>
        <v>1</v>
      </c>
      <c r="O20" s="8"/>
    </row>
    <row r="21" spans="1:15">
      <c r="A21" t="s">
        <v>36</v>
      </c>
      <c r="B21" t="s">
        <v>10</v>
      </c>
      <c r="C21" t="s">
        <v>26</v>
      </c>
      <c r="D21" t="str">
        <f t="shared" si="0"/>
        <v>ER_BC</v>
      </c>
      <c r="E21" s="5">
        <v>-0.05</v>
      </c>
      <c r="F21" s="5">
        <v>0.1</v>
      </c>
      <c r="G21" s="17">
        <v>0.01</v>
      </c>
      <c r="H21" s="1">
        <f t="shared" si="3"/>
        <v>16</v>
      </c>
      <c r="J21" s="1">
        <f t="shared" si="1"/>
        <v>1</v>
      </c>
      <c r="O21" s="9"/>
    </row>
    <row r="22" spans="1:15">
      <c r="A22" t="s">
        <v>36</v>
      </c>
      <c r="B22" t="s">
        <v>5</v>
      </c>
      <c r="C22" t="s">
        <v>26</v>
      </c>
      <c r="D22" t="str">
        <f t="shared" si="0"/>
        <v>ER_BECCS</v>
      </c>
      <c r="E22" s="5">
        <v>-0.15</v>
      </c>
      <c r="F22" s="5">
        <v>0.15</v>
      </c>
      <c r="G22" s="17">
        <v>0.01</v>
      </c>
      <c r="H22" s="1">
        <f t="shared" si="3"/>
        <v>31</v>
      </c>
      <c r="J22" s="1">
        <f t="shared" si="1"/>
        <v>1</v>
      </c>
      <c r="O22" s="2"/>
    </row>
    <row r="23" spans="1:15">
      <c r="A23" t="s">
        <v>36</v>
      </c>
      <c r="B23" t="s">
        <v>6</v>
      </c>
      <c r="C23" t="s">
        <v>26</v>
      </c>
      <c r="D23" t="str">
        <f t="shared" si="0"/>
        <v>ER_DACCS</v>
      </c>
      <c r="E23" s="5">
        <v>0.05</v>
      </c>
      <c r="F23" s="5">
        <v>0.15</v>
      </c>
      <c r="G23" s="17">
        <v>0.01</v>
      </c>
      <c r="H23" s="1">
        <f t="shared" si="3"/>
        <v>10.999999999999998</v>
      </c>
      <c r="J23" s="1">
        <f t="shared" si="1"/>
        <v>1</v>
      </c>
      <c r="O23" s="2"/>
    </row>
    <row r="24" spans="1:15">
      <c r="A24" t="s">
        <v>36</v>
      </c>
      <c r="B24" t="s">
        <v>13</v>
      </c>
      <c r="C24" t="s">
        <v>26</v>
      </c>
      <c r="D24" t="str">
        <f t="shared" si="0"/>
        <v>ER_DOCCS</v>
      </c>
      <c r="E24" s="5">
        <v>0.05</v>
      </c>
      <c r="F24" s="5">
        <v>0.15</v>
      </c>
      <c r="G24" s="17">
        <v>0.01</v>
      </c>
      <c r="H24" s="1">
        <f t="shared" si="3"/>
        <v>10.999999999999998</v>
      </c>
      <c r="J24" s="1">
        <f t="shared" si="1"/>
        <v>1</v>
      </c>
      <c r="O24" s="2"/>
    </row>
    <row r="25" spans="1:15">
      <c r="A25" t="s">
        <v>36</v>
      </c>
      <c r="B25" t="s">
        <v>11</v>
      </c>
      <c r="C25" t="s">
        <v>26</v>
      </c>
      <c r="D25" t="str">
        <f t="shared" si="0"/>
        <v>ER_EW</v>
      </c>
      <c r="E25" s="5">
        <v>-0.05</v>
      </c>
      <c r="F25" s="5">
        <v>0.05</v>
      </c>
      <c r="G25" s="17">
        <v>0.01</v>
      </c>
      <c r="H25" s="1">
        <f t="shared" si="3"/>
        <v>11</v>
      </c>
      <c r="J25" s="1">
        <f t="shared" si="1"/>
        <v>1</v>
      </c>
      <c r="O25" s="2"/>
    </row>
    <row r="26" spans="1:15">
      <c r="A26" t="s">
        <v>36</v>
      </c>
      <c r="B26" t="s">
        <v>12</v>
      </c>
      <c r="C26" t="s">
        <v>26</v>
      </c>
      <c r="D26" t="str">
        <f t="shared" si="0"/>
        <v>ER_OA</v>
      </c>
      <c r="E26" s="5">
        <v>-0.05</v>
      </c>
      <c r="F26" s="5">
        <v>0.1</v>
      </c>
      <c r="G26" s="17">
        <v>0.01</v>
      </c>
      <c r="H26" s="1">
        <f t="shared" si="3"/>
        <v>16</v>
      </c>
      <c r="J26" s="1">
        <f t="shared" si="1"/>
        <v>1</v>
      </c>
    </row>
    <row r="27" spans="1:15">
      <c r="A27" t="s">
        <v>36</v>
      </c>
      <c r="B27" t="s">
        <v>9</v>
      </c>
      <c r="C27" t="s">
        <v>26</v>
      </c>
      <c r="D27" t="str">
        <f t="shared" si="0"/>
        <v>ER_SCS</v>
      </c>
      <c r="E27" s="5">
        <v>-0.23</v>
      </c>
      <c r="F27" s="5">
        <v>-0.01</v>
      </c>
      <c r="G27" s="17">
        <v>0.01</v>
      </c>
      <c r="H27" s="1">
        <f t="shared" si="3"/>
        <v>23</v>
      </c>
      <c r="J27" s="1">
        <f t="shared" si="1"/>
        <v>1</v>
      </c>
    </row>
    <row r="28" spans="1:15">
      <c r="A28" t="s">
        <v>38</v>
      </c>
      <c r="C28" t="s">
        <v>31</v>
      </c>
      <c r="D28" t="str">
        <f t="shared" si="0"/>
        <v>CDRRequired</v>
      </c>
      <c r="E28" s="2">
        <v>400000000000</v>
      </c>
      <c r="F28" s="2">
        <v>1100000000000</v>
      </c>
      <c r="G28" s="18">
        <v>100000000000</v>
      </c>
      <c r="H28" s="1">
        <f t="shared" si="3"/>
        <v>8</v>
      </c>
      <c r="J28" s="1">
        <f t="shared" si="1"/>
        <v>1</v>
      </c>
      <c r="M28" s="11"/>
    </row>
    <row r="29" spans="1:15">
      <c r="A29" t="s">
        <v>4</v>
      </c>
      <c r="B29" t="s">
        <v>39</v>
      </c>
      <c r="C29" t="s">
        <v>32</v>
      </c>
      <c r="D29" t="str">
        <f t="shared" si="0"/>
        <v>OPEX_A/R</v>
      </c>
      <c r="E29">
        <v>50</v>
      </c>
      <c r="F29">
        <v>50</v>
      </c>
      <c r="G29" t="s">
        <v>26</v>
      </c>
      <c r="H29" s="1" t="s">
        <v>26</v>
      </c>
      <c r="J29" s="1">
        <f t="shared" si="1"/>
        <v>0</v>
      </c>
    </row>
    <row r="30" spans="1:15">
      <c r="A30" t="s">
        <v>4</v>
      </c>
      <c r="B30" t="s">
        <v>10</v>
      </c>
      <c r="C30" t="s">
        <v>32</v>
      </c>
      <c r="D30" t="str">
        <f t="shared" si="0"/>
        <v>OPEX_BC</v>
      </c>
      <c r="E30">
        <v>115</v>
      </c>
      <c r="F30">
        <v>115</v>
      </c>
      <c r="G30" t="s">
        <v>26</v>
      </c>
      <c r="H30" s="1" t="s">
        <v>26</v>
      </c>
      <c r="J30" s="1">
        <f t="shared" si="1"/>
        <v>0</v>
      </c>
    </row>
    <row r="31" spans="1:15">
      <c r="A31" t="s">
        <v>4</v>
      </c>
      <c r="B31" t="s">
        <v>5</v>
      </c>
      <c r="C31" t="s">
        <v>32</v>
      </c>
      <c r="D31" t="str">
        <f t="shared" si="0"/>
        <v>OPEX_BECCS</v>
      </c>
      <c r="E31">
        <v>60</v>
      </c>
      <c r="F31">
        <v>60</v>
      </c>
      <c r="G31" t="s">
        <v>26</v>
      </c>
      <c r="H31" s="1" t="s">
        <v>26</v>
      </c>
      <c r="J31" s="1">
        <f t="shared" si="1"/>
        <v>0</v>
      </c>
    </row>
    <row r="32" spans="1:15">
      <c r="A32" t="s">
        <v>4</v>
      </c>
      <c r="B32" t="s">
        <v>6</v>
      </c>
      <c r="C32" t="s">
        <v>32</v>
      </c>
      <c r="D32" t="str">
        <f t="shared" si="0"/>
        <v>OPEX_DACCS</v>
      </c>
      <c r="E32">
        <v>60</v>
      </c>
      <c r="F32">
        <v>60</v>
      </c>
      <c r="G32" t="s">
        <v>26</v>
      </c>
      <c r="H32" s="1" t="s">
        <v>26</v>
      </c>
      <c r="J32" s="1">
        <f t="shared" si="1"/>
        <v>0</v>
      </c>
    </row>
    <row r="33" spans="1:11">
      <c r="A33" t="s">
        <v>4</v>
      </c>
      <c r="B33" t="s">
        <v>13</v>
      </c>
      <c r="C33" t="s">
        <v>32</v>
      </c>
      <c r="D33" t="str">
        <f t="shared" si="0"/>
        <v>OPEX_DOCCS</v>
      </c>
      <c r="E33">
        <v>900</v>
      </c>
      <c r="F33">
        <v>900</v>
      </c>
      <c r="G33" t="s">
        <v>26</v>
      </c>
      <c r="H33" s="1" t="s">
        <v>26</v>
      </c>
      <c r="J33" s="1">
        <f t="shared" si="1"/>
        <v>0</v>
      </c>
    </row>
    <row r="34" spans="1:11">
      <c r="A34" t="s">
        <v>4</v>
      </c>
      <c r="B34" t="s">
        <v>11</v>
      </c>
      <c r="C34" t="s">
        <v>32</v>
      </c>
      <c r="D34" t="str">
        <f t="shared" ref="D34:D68" si="4">IF(B34="",A34,A34&amp;$I$1&amp;B34)</f>
        <v>OPEX_EW</v>
      </c>
      <c r="E34">
        <v>130</v>
      </c>
      <c r="F34">
        <v>130</v>
      </c>
      <c r="G34" t="s">
        <v>26</v>
      </c>
      <c r="H34" s="1" t="s">
        <v>26</v>
      </c>
      <c r="J34" s="1">
        <f t="shared" si="1"/>
        <v>0</v>
      </c>
    </row>
    <row r="35" spans="1:11">
      <c r="A35" t="s">
        <v>4</v>
      </c>
      <c r="B35" t="s">
        <v>12</v>
      </c>
      <c r="C35" t="s">
        <v>32</v>
      </c>
      <c r="D35" t="str">
        <f t="shared" si="4"/>
        <v>OPEX_OA</v>
      </c>
      <c r="E35">
        <v>115</v>
      </c>
      <c r="F35">
        <v>115</v>
      </c>
      <c r="G35" t="s">
        <v>26</v>
      </c>
      <c r="H35" s="1" t="s">
        <v>26</v>
      </c>
      <c r="J35" s="1">
        <f t="shared" si="1"/>
        <v>0</v>
      </c>
    </row>
    <row r="36" spans="1:11">
      <c r="A36" t="s">
        <v>4</v>
      </c>
      <c r="B36" t="s">
        <v>9</v>
      </c>
      <c r="C36" t="s">
        <v>32</v>
      </c>
      <c r="D36" t="str">
        <f t="shared" si="4"/>
        <v>OPEX_SCS</v>
      </c>
      <c r="E36">
        <v>35</v>
      </c>
      <c r="F36">
        <v>35</v>
      </c>
      <c r="G36" t="s">
        <v>26</v>
      </c>
      <c r="H36" s="1" t="s">
        <v>26</v>
      </c>
      <c r="J36" s="1">
        <f t="shared" si="1"/>
        <v>0</v>
      </c>
    </row>
    <row r="37" spans="1:11">
      <c r="A37" t="s">
        <v>18</v>
      </c>
      <c r="B37" t="s">
        <v>39</v>
      </c>
      <c r="C37" t="s">
        <v>33</v>
      </c>
      <c r="D37" t="str">
        <f t="shared" si="4"/>
        <v>SCref_A/R</v>
      </c>
      <c r="E37" s="6">
        <v>100</v>
      </c>
      <c r="F37" s="6">
        <v>100</v>
      </c>
      <c r="G37" t="s">
        <v>26</v>
      </c>
      <c r="H37" s="1" t="s">
        <v>26</v>
      </c>
      <c r="J37" s="1">
        <f t="shared" si="1"/>
        <v>0</v>
      </c>
    </row>
    <row r="38" spans="1:11">
      <c r="A38" t="s">
        <v>18</v>
      </c>
      <c r="B38" t="s">
        <v>10</v>
      </c>
      <c r="C38" t="s">
        <v>33</v>
      </c>
      <c r="D38" t="str">
        <f t="shared" si="4"/>
        <v>SCref_BC</v>
      </c>
      <c r="E38" s="6">
        <v>205</v>
      </c>
      <c r="F38" s="6">
        <v>205</v>
      </c>
      <c r="G38" t="s">
        <v>26</v>
      </c>
      <c r="H38" s="1" t="s">
        <v>26</v>
      </c>
      <c r="J38" s="1">
        <f t="shared" si="1"/>
        <v>0</v>
      </c>
    </row>
    <row r="39" spans="1:11">
      <c r="A39" t="s">
        <v>18</v>
      </c>
      <c r="B39" t="s">
        <v>5</v>
      </c>
      <c r="C39" t="s">
        <v>33</v>
      </c>
      <c r="D39" t="str">
        <f t="shared" si="4"/>
        <v>SCref_BECCS</v>
      </c>
      <c r="E39" s="6">
        <v>570</v>
      </c>
      <c r="F39" s="6">
        <v>570</v>
      </c>
      <c r="G39" t="s">
        <v>26</v>
      </c>
      <c r="H39" s="1" t="s">
        <v>26</v>
      </c>
      <c r="J39" s="1">
        <f t="shared" si="1"/>
        <v>0</v>
      </c>
    </row>
    <row r="40" spans="1:11">
      <c r="A40" t="s">
        <v>18</v>
      </c>
      <c r="B40" t="s">
        <v>6</v>
      </c>
      <c r="C40" t="s">
        <v>33</v>
      </c>
      <c r="D40" t="str">
        <f t="shared" si="4"/>
        <v>SCref_DACCS</v>
      </c>
      <c r="E40" s="6">
        <v>2000</v>
      </c>
      <c r="F40" s="6">
        <v>2000</v>
      </c>
      <c r="G40" t="s">
        <v>26</v>
      </c>
      <c r="H40" s="1" t="s">
        <v>26</v>
      </c>
      <c r="J40" s="1">
        <f t="shared" si="1"/>
        <v>0</v>
      </c>
    </row>
    <row r="41" spans="1:11">
      <c r="A41" t="s">
        <v>18</v>
      </c>
      <c r="B41" t="s">
        <v>13</v>
      </c>
      <c r="C41" t="s">
        <v>33</v>
      </c>
      <c r="D41" t="str">
        <f t="shared" si="4"/>
        <v>SCref_DOCCS</v>
      </c>
      <c r="E41" s="6">
        <v>2000</v>
      </c>
      <c r="F41" s="6">
        <v>2000</v>
      </c>
      <c r="G41" t="s">
        <v>26</v>
      </c>
      <c r="H41" s="1" t="s">
        <v>26</v>
      </c>
      <c r="J41" s="1">
        <f t="shared" si="1"/>
        <v>0</v>
      </c>
    </row>
    <row r="42" spans="1:11">
      <c r="A42" t="s">
        <v>18</v>
      </c>
      <c r="B42" t="s">
        <v>11</v>
      </c>
      <c r="C42" t="s">
        <v>33</v>
      </c>
      <c r="D42" t="str">
        <f t="shared" si="4"/>
        <v>SCref_EW</v>
      </c>
      <c r="E42" s="6">
        <v>295</v>
      </c>
      <c r="F42" s="6">
        <v>295</v>
      </c>
      <c r="G42" t="s">
        <v>26</v>
      </c>
      <c r="H42" s="1" t="s">
        <v>26</v>
      </c>
      <c r="J42" s="1">
        <f t="shared" si="1"/>
        <v>0</v>
      </c>
      <c r="K42" s="11"/>
    </row>
    <row r="43" spans="1:11">
      <c r="A43" t="s">
        <v>18</v>
      </c>
      <c r="B43" t="s">
        <v>12</v>
      </c>
      <c r="C43" t="s">
        <v>33</v>
      </c>
      <c r="D43" t="str">
        <f t="shared" si="4"/>
        <v>SCref_OA</v>
      </c>
      <c r="E43" s="6">
        <v>465</v>
      </c>
      <c r="F43" s="6">
        <v>465</v>
      </c>
      <c r="G43" t="s">
        <v>26</v>
      </c>
      <c r="H43" s="1" t="s">
        <v>26</v>
      </c>
      <c r="J43" s="1">
        <f t="shared" si="1"/>
        <v>0</v>
      </c>
    </row>
    <row r="44" spans="1:11">
      <c r="A44" t="s">
        <v>18</v>
      </c>
      <c r="B44" t="s">
        <v>9</v>
      </c>
      <c r="C44" t="s">
        <v>33</v>
      </c>
      <c r="D44" t="str">
        <f t="shared" si="4"/>
        <v>SCref_SCS</v>
      </c>
      <c r="E44" s="6">
        <v>1</v>
      </c>
      <c r="F44" s="6">
        <v>1</v>
      </c>
      <c r="G44" t="s">
        <v>26</v>
      </c>
      <c r="H44" s="1" t="s">
        <v>26</v>
      </c>
      <c r="J44" s="1">
        <f t="shared" si="1"/>
        <v>0</v>
      </c>
    </row>
    <row r="45" spans="1:11">
      <c r="A45" t="s">
        <v>17</v>
      </c>
      <c r="B45" t="s">
        <v>39</v>
      </c>
      <c r="C45" t="s">
        <v>31</v>
      </c>
      <c r="D45" t="str">
        <f t="shared" si="4"/>
        <v>Ymax_A/R</v>
      </c>
      <c r="E45" s="2">
        <v>2000000000</v>
      </c>
      <c r="F45" s="2">
        <v>6300000000</v>
      </c>
      <c r="G45" s="2">
        <f>500000000</f>
        <v>500000000</v>
      </c>
      <c r="H45" s="1">
        <f t="shared" ref="H45:H52" si="5">1+(F45-E45)/G45</f>
        <v>9.6</v>
      </c>
      <c r="J45" s="1">
        <f t="shared" si="1"/>
        <v>1</v>
      </c>
    </row>
    <row r="46" spans="1:11">
      <c r="A46" t="s">
        <v>17</v>
      </c>
      <c r="B46" t="s">
        <v>10</v>
      </c>
      <c r="C46" t="s">
        <v>31</v>
      </c>
      <c r="D46" t="str">
        <f t="shared" si="4"/>
        <v>Ymax_BC</v>
      </c>
      <c r="E46" s="2">
        <v>500000000</v>
      </c>
      <c r="F46" s="2">
        <v>6600000000</v>
      </c>
      <c r="G46" s="2">
        <f t="shared" ref="G46:G52" si="6">500000000</f>
        <v>500000000</v>
      </c>
      <c r="H46" s="1">
        <f t="shared" si="5"/>
        <v>13.2</v>
      </c>
      <c r="J46" s="1">
        <f t="shared" si="1"/>
        <v>1</v>
      </c>
    </row>
    <row r="47" spans="1:11">
      <c r="A47" t="s">
        <v>17</v>
      </c>
      <c r="B47" t="s">
        <v>5</v>
      </c>
      <c r="C47" t="s">
        <v>31</v>
      </c>
      <c r="D47" t="str">
        <f t="shared" si="4"/>
        <v>Ymax_BECCS</v>
      </c>
      <c r="E47" s="2">
        <v>700000000</v>
      </c>
      <c r="F47" s="10">
        <v>12600000000</v>
      </c>
      <c r="G47" s="2">
        <f t="shared" si="6"/>
        <v>500000000</v>
      </c>
      <c r="H47" s="1">
        <f t="shared" si="5"/>
        <v>24.8</v>
      </c>
      <c r="J47" s="1">
        <f t="shared" si="1"/>
        <v>1</v>
      </c>
    </row>
    <row r="48" spans="1:11">
      <c r="A48" t="s">
        <v>17</v>
      </c>
      <c r="B48" t="s">
        <v>6</v>
      </c>
      <c r="C48" t="s">
        <v>31</v>
      </c>
      <c r="D48" t="str">
        <f t="shared" si="4"/>
        <v>Ymax_DACCS</v>
      </c>
      <c r="E48" s="2">
        <v>5000000000</v>
      </c>
      <c r="F48" s="2">
        <v>20000000000</v>
      </c>
      <c r="G48" s="2">
        <f t="shared" si="6"/>
        <v>500000000</v>
      </c>
      <c r="H48" s="1">
        <f t="shared" si="5"/>
        <v>31</v>
      </c>
      <c r="J48" s="1">
        <f t="shared" si="1"/>
        <v>1</v>
      </c>
    </row>
    <row r="49" spans="1:13">
      <c r="A49" t="s">
        <v>17</v>
      </c>
      <c r="B49" t="s">
        <v>13</v>
      </c>
      <c r="C49" t="s">
        <v>31</v>
      </c>
      <c r="D49" t="str">
        <f t="shared" si="4"/>
        <v>Ymax_DOCCS</v>
      </c>
      <c r="E49" s="2">
        <v>1000000000</v>
      </c>
      <c r="F49" s="2">
        <v>4000000000</v>
      </c>
      <c r="G49" s="2">
        <f t="shared" si="6"/>
        <v>500000000</v>
      </c>
      <c r="H49" s="1">
        <f t="shared" si="5"/>
        <v>7</v>
      </c>
      <c r="J49" s="1">
        <f t="shared" si="1"/>
        <v>1</v>
      </c>
    </row>
    <row r="50" spans="1:13">
      <c r="A50" t="s">
        <v>17</v>
      </c>
      <c r="B50" t="s">
        <v>11</v>
      </c>
      <c r="C50" t="s">
        <v>31</v>
      </c>
      <c r="D50" t="str">
        <f t="shared" si="4"/>
        <v>Ymax_EW</v>
      </c>
      <c r="E50" s="2">
        <v>3000000000</v>
      </c>
      <c r="F50" s="2">
        <v>4000000000</v>
      </c>
      <c r="G50" s="2">
        <f t="shared" si="6"/>
        <v>500000000</v>
      </c>
      <c r="H50" s="1">
        <f t="shared" si="5"/>
        <v>3</v>
      </c>
      <c r="J50" s="1">
        <f t="shared" si="1"/>
        <v>1</v>
      </c>
    </row>
    <row r="51" spans="1:13">
      <c r="A51" t="s">
        <v>17</v>
      </c>
      <c r="B51" t="s">
        <v>12</v>
      </c>
      <c r="C51" t="s">
        <v>31</v>
      </c>
      <c r="D51" t="str">
        <f t="shared" si="4"/>
        <v>Ymax_OA</v>
      </c>
      <c r="E51" s="2">
        <v>1000000000</v>
      </c>
      <c r="F51" s="2">
        <v>15000000000</v>
      </c>
      <c r="G51" s="2">
        <f t="shared" si="6"/>
        <v>500000000</v>
      </c>
      <c r="H51" s="1">
        <f t="shared" si="5"/>
        <v>29</v>
      </c>
      <c r="J51" s="1">
        <f t="shared" si="1"/>
        <v>1</v>
      </c>
    </row>
    <row r="52" spans="1:13">
      <c r="A52" t="s">
        <v>17</v>
      </c>
      <c r="B52" t="s">
        <v>9</v>
      </c>
      <c r="C52" t="s">
        <v>31</v>
      </c>
      <c r="D52" t="str">
        <f t="shared" si="4"/>
        <v>Ymax_SCS</v>
      </c>
      <c r="E52" s="2">
        <v>600000000</v>
      </c>
      <c r="F52" s="2">
        <v>2500000000</v>
      </c>
      <c r="G52" s="2">
        <f t="shared" si="6"/>
        <v>500000000</v>
      </c>
      <c r="H52" s="1">
        <f t="shared" si="5"/>
        <v>4.8</v>
      </c>
      <c r="J52" s="1">
        <f t="shared" si="1"/>
        <v>1</v>
      </c>
    </row>
    <row r="53" spans="1:13">
      <c r="A53" t="s">
        <v>16</v>
      </c>
      <c r="B53" t="s">
        <v>39</v>
      </c>
      <c r="C53" t="s">
        <v>31</v>
      </c>
      <c r="D53" t="str">
        <f t="shared" si="4"/>
        <v>Yref_A/R</v>
      </c>
      <c r="E53" s="14">
        <v>1980000000</v>
      </c>
      <c r="F53" s="14">
        <f t="shared" ref="F53:F60" si="7">E53</f>
        <v>1980000000</v>
      </c>
      <c r="G53" t="s">
        <v>26</v>
      </c>
      <c r="H53" s="1" t="s">
        <v>26</v>
      </c>
      <c r="J53" s="1">
        <f t="shared" si="1"/>
        <v>0</v>
      </c>
    </row>
    <row r="54" spans="1:13">
      <c r="A54" t="s">
        <v>16</v>
      </c>
      <c r="B54" t="s">
        <v>10</v>
      </c>
      <c r="C54" t="s">
        <v>31</v>
      </c>
      <c r="D54" t="str">
        <f t="shared" si="4"/>
        <v>Yref_BC</v>
      </c>
      <c r="E54" s="14">
        <v>500000</v>
      </c>
      <c r="F54" s="14">
        <f t="shared" si="7"/>
        <v>500000</v>
      </c>
      <c r="G54" t="s">
        <v>26</v>
      </c>
      <c r="H54" s="1" t="s">
        <v>26</v>
      </c>
      <c r="J54" s="1">
        <f t="shared" si="1"/>
        <v>0</v>
      </c>
    </row>
    <row r="55" spans="1:13">
      <c r="A55" t="s">
        <v>16</v>
      </c>
      <c r="B55" t="s">
        <v>5</v>
      </c>
      <c r="C55" t="s">
        <v>31</v>
      </c>
      <c r="D55" t="str">
        <f t="shared" si="4"/>
        <v>Yref_BECCS</v>
      </c>
      <c r="E55" s="14">
        <v>1820000</v>
      </c>
      <c r="F55" s="14">
        <f t="shared" si="7"/>
        <v>1820000</v>
      </c>
      <c r="G55" t="s">
        <v>26</v>
      </c>
      <c r="H55" s="1" t="s">
        <v>26</v>
      </c>
      <c r="J55" s="1">
        <f t="shared" si="1"/>
        <v>0</v>
      </c>
      <c r="M55" s="12"/>
    </row>
    <row r="56" spans="1:13">
      <c r="A56" t="s">
        <v>16</v>
      </c>
      <c r="B56" t="s">
        <v>6</v>
      </c>
      <c r="C56" t="s">
        <v>31</v>
      </c>
      <c r="D56" t="str">
        <f t="shared" si="4"/>
        <v>Yref_DACCS</v>
      </c>
      <c r="E56" s="14">
        <v>10000</v>
      </c>
      <c r="F56" s="14">
        <f t="shared" si="7"/>
        <v>10000</v>
      </c>
      <c r="G56" t="s">
        <v>26</v>
      </c>
      <c r="H56" s="1" t="s">
        <v>26</v>
      </c>
      <c r="J56" s="1">
        <f t="shared" si="1"/>
        <v>0</v>
      </c>
    </row>
    <row r="57" spans="1:13">
      <c r="A57" t="s">
        <v>16</v>
      </c>
      <c r="B57" t="s">
        <v>13</v>
      </c>
      <c r="C57" t="s">
        <v>31</v>
      </c>
      <c r="D57" t="str">
        <f t="shared" si="4"/>
        <v>Yref_DOCCS</v>
      </c>
      <c r="E57" s="15">
        <v>1</v>
      </c>
      <c r="F57" s="15">
        <f t="shared" si="7"/>
        <v>1</v>
      </c>
      <c r="G57" t="s">
        <v>26</v>
      </c>
      <c r="H57" s="1" t="s">
        <v>26</v>
      </c>
      <c r="J57" s="1">
        <f t="shared" si="1"/>
        <v>0</v>
      </c>
    </row>
    <row r="58" spans="1:13">
      <c r="A58" t="s">
        <v>16</v>
      </c>
      <c r="B58" t="s">
        <v>11</v>
      </c>
      <c r="C58" t="s">
        <v>31</v>
      </c>
      <c r="D58" t="str">
        <f t="shared" si="4"/>
        <v>Yref_EW</v>
      </c>
      <c r="E58" s="15">
        <v>1</v>
      </c>
      <c r="F58" s="15">
        <f t="shared" si="7"/>
        <v>1</v>
      </c>
      <c r="G58" t="s">
        <v>26</v>
      </c>
      <c r="H58" s="1" t="s">
        <v>26</v>
      </c>
      <c r="J58" s="1">
        <f t="shared" si="1"/>
        <v>0</v>
      </c>
    </row>
    <row r="59" spans="1:13">
      <c r="A59" t="s">
        <v>16</v>
      </c>
      <c r="B59" t="s">
        <v>12</v>
      </c>
      <c r="C59" t="s">
        <v>31</v>
      </c>
      <c r="D59" t="str">
        <f t="shared" si="4"/>
        <v>Yref_OA</v>
      </c>
      <c r="E59" s="15">
        <v>1</v>
      </c>
      <c r="F59" s="15">
        <f t="shared" si="7"/>
        <v>1</v>
      </c>
      <c r="G59" t="s">
        <v>26</v>
      </c>
      <c r="H59" s="1" t="s">
        <v>26</v>
      </c>
      <c r="J59" s="1">
        <f t="shared" si="1"/>
        <v>0</v>
      </c>
    </row>
    <row r="60" spans="1:13">
      <c r="A60" t="s">
        <v>16</v>
      </c>
      <c r="B60" t="s">
        <v>9</v>
      </c>
      <c r="C60" t="s">
        <v>31</v>
      </c>
      <c r="D60" t="str">
        <f t="shared" si="4"/>
        <v>Yref_SCS</v>
      </c>
      <c r="E60" s="15">
        <v>1</v>
      </c>
      <c r="F60" s="15">
        <f t="shared" si="7"/>
        <v>1</v>
      </c>
      <c r="G60" t="s">
        <v>26</v>
      </c>
      <c r="H60" s="1" t="s">
        <v>26</v>
      </c>
      <c r="J60" s="1">
        <f t="shared" si="1"/>
        <v>0</v>
      </c>
    </row>
    <row r="61" spans="1:13">
      <c r="A61" t="s">
        <v>21</v>
      </c>
      <c r="B61" t="s">
        <v>39</v>
      </c>
      <c r="C61" t="s">
        <v>31</v>
      </c>
      <c r="D61" t="str">
        <f t="shared" si="4"/>
        <v>Xmax_A/R</v>
      </c>
      <c r="E61" s="2">
        <v>80000000</v>
      </c>
      <c r="F61" s="2">
        <f>E61</f>
        <v>80000000</v>
      </c>
      <c r="G61" t="s">
        <v>26</v>
      </c>
      <c r="H61" s="1" t="s">
        <v>26</v>
      </c>
      <c r="J61" s="1">
        <f t="shared" si="1"/>
        <v>0</v>
      </c>
    </row>
    <row r="62" spans="1:13">
      <c r="A62" t="s">
        <v>21</v>
      </c>
      <c r="B62" t="s">
        <v>10</v>
      </c>
      <c r="C62" t="s">
        <v>31</v>
      </c>
      <c r="D62" t="str">
        <f t="shared" si="4"/>
        <v>Xmax_BC</v>
      </c>
      <c r="E62" s="2">
        <v>500000000</v>
      </c>
      <c r="F62" s="2">
        <f t="shared" ref="F62:F68" si="8">E62</f>
        <v>500000000</v>
      </c>
      <c r="G62" t="s">
        <v>26</v>
      </c>
      <c r="H62" s="1" t="s">
        <v>26</v>
      </c>
      <c r="J62" s="1">
        <f t="shared" si="1"/>
        <v>0</v>
      </c>
    </row>
    <row r="63" spans="1:13">
      <c r="A63" t="s">
        <v>21</v>
      </c>
      <c r="B63" t="s">
        <v>5</v>
      </c>
      <c r="C63" t="s">
        <v>31</v>
      </c>
      <c r="D63" t="str">
        <f t="shared" si="4"/>
        <v>Xmax_BECCS</v>
      </c>
      <c r="E63" s="2">
        <v>500000000</v>
      </c>
      <c r="F63" s="2">
        <f t="shared" si="8"/>
        <v>500000000</v>
      </c>
      <c r="G63" t="s">
        <v>26</v>
      </c>
      <c r="H63" s="1" t="s">
        <v>26</v>
      </c>
      <c r="J63" s="1">
        <f t="shared" si="1"/>
        <v>0</v>
      </c>
    </row>
    <row r="64" spans="1:13">
      <c r="A64" t="s">
        <v>21</v>
      </c>
      <c r="B64" t="s">
        <v>6</v>
      </c>
      <c r="C64" t="s">
        <v>31</v>
      </c>
      <c r="D64" t="str">
        <f t="shared" si="4"/>
        <v>Xmax_DACCS</v>
      </c>
      <c r="E64" s="2">
        <v>500000000</v>
      </c>
      <c r="F64" s="2">
        <f t="shared" si="8"/>
        <v>500000000</v>
      </c>
      <c r="G64" t="s">
        <v>26</v>
      </c>
      <c r="H64" s="1" t="s">
        <v>26</v>
      </c>
      <c r="J64" s="1">
        <f t="shared" si="1"/>
        <v>0</v>
      </c>
    </row>
    <row r="65" spans="1:10">
      <c r="A65" t="s">
        <v>21</v>
      </c>
      <c r="B65" t="s">
        <v>13</v>
      </c>
      <c r="C65" t="s">
        <v>31</v>
      </c>
      <c r="D65" t="str">
        <f t="shared" si="4"/>
        <v>Xmax_DOCCS</v>
      </c>
      <c r="E65" s="2">
        <v>500000000</v>
      </c>
      <c r="F65" s="2">
        <f t="shared" si="8"/>
        <v>500000000</v>
      </c>
      <c r="G65" t="s">
        <v>26</v>
      </c>
      <c r="H65" s="1" t="s">
        <v>26</v>
      </c>
      <c r="J65" s="1">
        <f t="shared" si="1"/>
        <v>0</v>
      </c>
    </row>
    <row r="66" spans="1:10">
      <c r="A66" t="s">
        <v>21</v>
      </c>
      <c r="B66" t="s">
        <v>11</v>
      </c>
      <c r="C66" t="s">
        <v>31</v>
      </c>
      <c r="D66" t="str">
        <f t="shared" si="4"/>
        <v>Xmax_EW</v>
      </c>
      <c r="E66" s="2">
        <v>1000000000</v>
      </c>
      <c r="F66" s="2">
        <f t="shared" si="8"/>
        <v>1000000000</v>
      </c>
      <c r="G66" t="s">
        <v>26</v>
      </c>
      <c r="H66" s="1" t="s">
        <v>26</v>
      </c>
      <c r="J66" s="1">
        <f t="shared" si="1"/>
        <v>0</v>
      </c>
    </row>
    <row r="67" spans="1:10">
      <c r="A67" t="s">
        <v>21</v>
      </c>
      <c r="B67" t="s">
        <v>12</v>
      </c>
      <c r="C67" t="s">
        <v>31</v>
      </c>
      <c r="D67" t="str">
        <f t="shared" si="4"/>
        <v>Xmax_OA</v>
      </c>
      <c r="E67" s="2">
        <v>1000000000</v>
      </c>
      <c r="F67" s="2">
        <f t="shared" si="8"/>
        <v>1000000000</v>
      </c>
      <c r="G67" t="s">
        <v>26</v>
      </c>
      <c r="H67" s="1" t="s">
        <v>26</v>
      </c>
      <c r="J67" s="1">
        <f t="shared" ref="J67:J69" si="9">IF(E67=F67,0,1)</f>
        <v>0</v>
      </c>
    </row>
    <row r="68" spans="1:10">
      <c r="A68" t="s">
        <v>21</v>
      </c>
      <c r="B68" t="s">
        <v>9</v>
      </c>
      <c r="C68" t="s">
        <v>31</v>
      </c>
      <c r="D68" t="str">
        <f t="shared" si="4"/>
        <v>Xmax_SCS</v>
      </c>
      <c r="E68" s="2">
        <v>1000000000</v>
      </c>
      <c r="F68" s="2">
        <f t="shared" si="8"/>
        <v>1000000000</v>
      </c>
      <c r="G68" t="s">
        <v>26</v>
      </c>
      <c r="H68" s="1" t="s">
        <v>26</v>
      </c>
      <c r="J68" s="1">
        <f t="shared" si="9"/>
        <v>0</v>
      </c>
    </row>
    <row r="69" spans="1:10">
      <c r="A69" t="s">
        <v>34</v>
      </c>
      <c r="C69" t="s">
        <v>35</v>
      </c>
      <c r="D69" t="str">
        <f t="shared" ref="D69" si="10">IF(B69="",A69,A69&amp;$I$1&amp;B69)</f>
        <v>GeoSt</v>
      </c>
      <c r="E69" s="2">
        <v>4000000000</v>
      </c>
      <c r="F69" s="2">
        <v>20000000000</v>
      </c>
      <c r="G69" s="2">
        <v>4000000000</v>
      </c>
      <c r="H69" s="1">
        <f t="shared" ref="H69" si="11">1+(F69-E69)/G69</f>
        <v>5</v>
      </c>
      <c r="J69" s="1">
        <f t="shared" si="9"/>
        <v>1</v>
      </c>
    </row>
  </sheetData>
  <autoFilter ref="A1:F68">
    <sortState ref="A2:F60">
      <sortCondition ref="D1"/>
    </sortState>
  </autoFilter>
  <conditionalFormatting sqref="J1:J1048576">
    <cfRule type="cellIs" dxfId="0" priority="2" operator="equal">
      <formula>1</formula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Quirina Rodriguez</dc:creator>
  <cp:lastModifiedBy>Quirina Rodriguez</cp:lastModifiedBy>
  <dcterms:created xsi:type="dcterms:W3CDTF">2024-02-22T16:09:35Z</dcterms:created>
  <dcterms:modified xsi:type="dcterms:W3CDTF">2024-09-24T13:32:27Z</dcterms:modified>
</cp:coreProperties>
</file>