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Planillas de materiales\"/>
    </mc:Choice>
  </mc:AlternateContent>
  <xr:revisionPtr revIDLastSave="0" documentId="13_ncr:1_{DC12B8C9-92FB-459B-8D32-303E48D425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B12" i="1" l="1"/>
  <c r="B4" i="1" l="1"/>
  <c r="B8" i="1" l="1"/>
  <c r="B7" i="1"/>
  <c r="B6" i="1"/>
  <c r="B5" i="1"/>
  <c r="B9" i="1" l="1"/>
  <c r="B10" i="1" l="1"/>
  <c r="G10" i="1"/>
  <c r="B11" i="1" l="1"/>
  <c r="G23" i="1"/>
  <c r="B16" i="1"/>
  <c r="G16" i="1"/>
  <c r="B17" i="1"/>
  <c r="B18" i="1" l="1"/>
  <c r="D25" i="1" s="1"/>
  <c r="D23" i="1"/>
  <c r="D21" i="1"/>
  <c r="G25" i="1"/>
</calcChain>
</file>

<file path=xl/sharedStrings.xml><?xml version="1.0" encoding="utf-8"?>
<sst xmlns="http://schemas.openxmlformats.org/spreadsheetml/2006/main" count="36" uniqueCount="36">
  <si>
    <t>Costos indirectos</t>
  </si>
  <si>
    <t>Costos directos</t>
  </si>
  <si>
    <t>Material</t>
  </si>
  <si>
    <t>Cantidad</t>
  </si>
  <si>
    <t>Costo Total (ARS)</t>
  </si>
  <si>
    <t>Electricidad + Agua + Gas</t>
  </si>
  <si>
    <t>TOTAL 1 MES</t>
  </si>
  <si>
    <t>TOTAL</t>
  </si>
  <si>
    <t>Costo de una unidad de producto</t>
  </si>
  <si>
    <t>Costo directo</t>
  </si>
  <si>
    <t>Costo indirecto</t>
  </si>
  <si>
    <t>Costo total</t>
  </si>
  <si>
    <t>Equipo de Venta (1)</t>
  </si>
  <si>
    <t>Encargado de Stock</t>
  </si>
  <si>
    <t>Costo Unitario (USD)</t>
  </si>
  <si>
    <t>Armado De Placa</t>
  </si>
  <si>
    <t>Armado De Gabinete</t>
  </si>
  <si>
    <t>TOTAL 18 MESES</t>
  </si>
  <si>
    <t>Todo está en dólar oficial 1$ = 105 USD</t>
  </si>
  <si>
    <t>Técnico de Ensamblado</t>
  </si>
  <si>
    <t>Equipo de Desarrollo (1)</t>
  </si>
  <si>
    <t>Tasa de interés en dolares es del 1.75%</t>
  </si>
  <si>
    <t>Equipo de Ingeniería/ Jefe de Proyecto (1)</t>
  </si>
  <si>
    <t>Limpieza</t>
  </si>
  <si>
    <t>Inversión  inicial</t>
  </si>
  <si>
    <t>Se divide por mas el costo indirecto del personal debido a que existen ingresos de capital por otros lados. Ej: 2 solo Automatismo y por 3 si abarcan otros sectores de la empresa</t>
  </si>
  <si>
    <t>Inversion inicial total USD</t>
  </si>
  <si>
    <t>Costo del producto con criterio de geloso</t>
  </si>
  <si>
    <t>No voy a invertir todo de una, sino de a poco pero llegando a ese monto</t>
  </si>
  <si>
    <t>Suponiendo 10 unidades</t>
  </si>
  <si>
    <t>Suponiendo 6 meses de C.Ind</t>
  </si>
  <si>
    <t>ESTA PLANILLA ES SOLO VENDIENDO EQUIPO SIN GW</t>
  </si>
  <si>
    <t>Costo con mismo criterio pero mayor</t>
  </si>
  <si>
    <t>Costo con mismo criterio pero mayor aun</t>
  </si>
  <si>
    <t>Dividido 70 productos</t>
  </si>
  <si>
    <t>La primera tanda en 18 meses será el equivalente de 70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</si>
</sst>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3" sqref="F13"/>
    </sheetView>
  </sheetViews>
  <sheetFormatPr baseColWidth="10" defaultColWidth="14.44140625" defaultRowHeight="15.75" customHeight="1"/>
  <cols>
    <col min="1" max="1" width="41.77734375" customWidth="1"/>
    <col min="3" max="3" width="15.6640625" customWidth="1"/>
    <col min="4" max="4" width="34.109375" customWidth="1"/>
    <col min="6" max="6" width="27.88671875" customWidth="1"/>
  </cols>
  <sheetData>
    <row r="1" spans="1:26" ht="13.2">
      <c r="A1" s="21" t="s">
        <v>35</v>
      </c>
      <c r="B1" s="22"/>
      <c r="C1" s="22"/>
      <c r="D1" s="22"/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0</v>
      </c>
      <c r="B2" s="1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 t="s">
        <v>13</v>
      </c>
      <c r="B4" s="5">
        <f>70000/(105*3)</f>
        <v>222.22222222222223</v>
      </c>
      <c r="C4" s="1"/>
      <c r="D4" s="6" t="s">
        <v>2</v>
      </c>
      <c r="E4" s="7" t="s">
        <v>3</v>
      </c>
      <c r="F4" s="7" t="s">
        <v>14</v>
      </c>
      <c r="G4" s="7" t="s">
        <v>4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4" t="s">
        <v>12</v>
      </c>
      <c r="B5" s="5">
        <f xml:space="preserve"> 80000/(105*3)</f>
        <v>253.96825396825398</v>
      </c>
      <c r="C5" s="1"/>
      <c r="D5" s="6" t="s">
        <v>15</v>
      </c>
      <c r="E5" s="7">
        <v>1</v>
      </c>
      <c r="F5" s="9">
        <v>87.14</v>
      </c>
      <c r="G5" s="9">
        <f>F5*E5</f>
        <v>87.14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4" t="s">
        <v>22</v>
      </c>
      <c r="B6" s="5">
        <f xml:space="preserve"> 120000/(105*2)</f>
        <v>571.42857142857144</v>
      </c>
      <c r="C6" s="1"/>
      <c r="D6" s="6" t="s">
        <v>16</v>
      </c>
      <c r="E6" s="7">
        <v>1</v>
      </c>
      <c r="F6" s="9">
        <v>180.26929999999999</v>
      </c>
      <c r="G6" s="9">
        <f>F6*E6</f>
        <v>180.26929999999999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 t="s">
        <v>20</v>
      </c>
      <c r="B7" s="5">
        <f xml:space="preserve"> 90000/(105*2)</f>
        <v>428.57142857142856</v>
      </c>
      <c r="C7" s="1"/>
      <c r="D7" s="6" t="s">
        <v>19</v>
      </c>
      <c r="E7" s="9">
        <v>1</v>
      </c>
      <c r="F7" s="9">
        <v>60</v>
      </c>
      <c r="G7" s="9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4" t="s">
        <v>23</v>
      </c>
      <c r="B8" s="5">
        <f>55000/(105*3)</f>
        <v>174.60317460317461</v>
      </c>
      <c r="C8" s="1"/>
      <c r="D8" s="6"/>
      <c r="E8" s="7"/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 t="s">
        <v>5</v>
      </c>
      <c r="B9" s="5">
        <f>10000/105</f>
        <v>95.238095238095241</v>
      </c>
      <c r="C9" s="1"/>
      <c r="D9" s="6"/>
      <c r="E9" s="7"/>
      <c r="F9" s="7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" t="s">
        <v>6</v>
      </c>
      <c r="B10" s="10">
        <f>SUM(B4:B9)</f>
        <v>1746.031746031746</v>
      </c>
      <c r="C10" s="1"/>
      <c r="D10" s="11" t="s">
        <v>7</v>
      </c>
      <c r="E10" s="12"/>
      <c r="F10" s="12"/>
      <c r="G10" s="16">
        <f>SUM(G5:G9)</f>
        <v>327.40929999999997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17</v>
      </c>
      <c r="B11" s="10">
        <f>18*B10</f>
        <v>31428.571428571428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 t="s">
        <v>34</v>
      </c>
      <c r="B12" s="16">
        <f>B11/70</f>
        <v>448.9795918367347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B13" s="1"/>
      <c r="C13" s="1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 t="s">
        <v>8</v>
      </c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3"/>
      <c r="E15" s="3"/>
      <c r="F15" s="1" t="s">
        <v>24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1" t="s">
        <v>9</v>
      </c>
      <c r="B16" s="12">
        <f>G10</f>
        <v>327.40929999999997</v>
      </c>
      <c r="C16" s="1"/>
      <c r="D16" t="s">
        <v>18</v>
      </c>
      <c r="E16" s="1"/>
      <c r="F16" s="19" t="s">
        <v>29</v>
      </c>
      <c r="G16" s="15">
        <f>G10*10</f>
        <v>3274.0929999999998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1" t="s">
        <v>10</v>
      </c>
      <c r="B17" s="12">
        <f>B12</f>
        <v>448.9795918367347</v>
      </c>
      <c r="C17" s="1"/>
      <c r="D17" t="s">
        <v>21</v>
      </c>
      <c r="E17" s="1"/>
      <c r="F17" s="19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customHeight="1">
      <c r="A18" s="11" t="s">
        <v>11</v>
      </c>
      <c r="B18" s="16">
        <f>SUM(B16:B17)</f>
        <v>776.38889183673473</v>
      </c>
      <c r="C18" s="1"/>
      <c r="E18" s="1"/>
      <c r="F18" s="23" t="s">
        <v>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3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7" t="s">
        <v>27</v>
      </c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8">
        <f>B18*(1-0.35-0.03)/(1-0.35-0.03-0.45)</f>
        <v>2831.5359584633857</v>
      </c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7" t="s">
        <v>32</v>
      </c>
      <c r="E22" s="1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24" t="s">
        <v>31</v>
      </c>
      <c r="B23" s="24"/>
      <c r="C23" s="1"/>
      <c r="D23" s="18">
        <f>B18*(1-0.35-0.03)/(1-0.35-0.03-0.47)</f>
        <v>3209.074086258503</v>
      </c>
      <c r="E23" s="1"/>
      <c r="F23" s="23"/>
      <c r="G23" s="15">
        <f>B10*6</f>
        <v>10476.190476190477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7" t="s">
        <v>33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8">
        <f>B18*(1-0.35-0.03)/(1-0.35-0.03-0.49)</f>
        <v>3702.7777918367347</v>
      </c>
      <c r="E25" s="1"/>
      <c r="F25" s="1" t="s">
        <v>26</v>
      </c>
      <c r="G25" s="15">
        <f>G23+G16</f>
        <v>13750.283476190478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E26" s="1"/>
      <c r="F26" s="19" t="s">
        <v>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F18:F23"/>
    <mergeCell ref="A23:B23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2021-11-09T01:02:04Z</dcterms:modified>
</cp:coreProperties>
</file>