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frovito\Desktop\"/>
    </mc:Choice>
  </mc:AlternateContent>
  <xr:revisionPtr revIDLastSave="0" documentId="13_ncr:1_{8C15A5F4-3E72-4294-9BF3-5372C002628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VAN &amp; TRI" sheetId="1" r:id="rId1"/>
    <sheet name="Ganancias" sheetId="2" r:id="rId2"/>
    <sheet name="IIBB" sheetId="3" r:id="rId3"/>
    <sheet name="VAN y TIR" sheetId="4" r:id="rId4"/>
    <sheet name="Hoja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aKRu2D1DJyElW0pxRkn35GsHqTQ=="/>
    </ext>
  </extLst>
</workbook>
</file>

<file path=xl/calcChain.xml><?xml version="1.0" encoding="utf-8"?>
<calcChain xmlns="http://schemas.openxmlformats.org/spreadsheetml/2006/main">
  <c r="E14" i="4" l="1"/>
  <c r="F14" i="4"/>
  <c r="G14" i="4"/>
  <c r="H14" i="4"/>
  <c r="I14" i="4"/>
  <c r="J14" i="4"/>
  <c r="K14" i="4"/>
  <c r="D14" i="4"/>
  <c r="D12" i="1"/>
  <c r="D7" i="1"/>
  <c r="D6" i="1"/>
  <c r="D5" i="1"/>
  <c r="D4" i="1"/>
  <c r="D3" i="1"/>
  <c r="C15" i="4"/>
  <c r="C16" i="4" s="1" a="1"/>
  <c r="C16" i="4" s="1"/>
  <c r="C14" i="4" a="1"/>
  <c r="C14" i="4"/>
  <c r="D3" i="3"/>
  <c r="D4" i="3" s="1"/>
  <c r="D5" i="3" s="1"/>
  <c r="D6" i="3" s="1"/>
  <c r="D7" i="3" s="1"/>
  <c r="D8" i="3" s="1"/>
  <c r="D9" i="3" s="1"/>
  <c r="D10" i="3" s="1"/>
  <c r="D11" i="3" s="1"/>
  <c r="D12" i="3" s="1"/>
  <c r="D2" i="3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2" i="1"/>
  <c r="D8" i="1" s="1"/>
  <c r="D9" i="1" s="1"/>
  <c r="D10" i="1" s="1"/>
  <c r="D11" i="1" s="1"/>
</calcChain>
</file>

<file path=xl/sharedStrings.xml><?xml version="1.0" encoding="utf-8"?>
<sst xmlns="http://schemas.openxmlformats.org/spreadsheetml/2006/main" count="82" uniqueCount="32">
  <si>
    <t>Períodos</t>
  </si>
  <si>
    <t>Monto (En valor de Moneda)</t>
  </si>
  <si>
    <t>VAN</t>
  </si>
  <si>
    <t>Inversión Inicial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</si>
  <si>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</si>
  <si>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</si>
  <si>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</si>
  <si>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</si>
  <si>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</si>
  <si>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</si>
  <si>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</si>
  <si>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</si>
  <si>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</si>
  <si>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</si>
  <si>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Tasa de Interés</t>
  </si>
  <si>
    <t>Monto en Valor de la Moneda</t>
  </si>
  <si>
    <t>Flujo de Caja en el Período 1</t>
  </si>
  <si>
    <r>
      <t>FC</t>
    </r>
    <r>
      <rPr>
        <b/>
        <sz val="12"/>
        <color theme="1"/>
        <rFont val="Calibri"/>
      </rPr>
      <t>1</t>
    </r>
  </si>
  <si>
    <t>Flujo de Caja en el Período 2</t>
  </si>
  <si>
    <r>
      <t>FC</t>
    </r>
    <r>
      <rPr>
        <b/>
        <sz val="12"/>
        <color theme="1"/>
        <rFont val="Calibri"/>
      </rPr>
      <t>2</t>
    </r>
  </si>
  <si>
    <t>Flujo de Caja en el Período 3</t>
  </si>
  <si>
    <r>
      <t>FC</t>
    </r>
    <r>
      <rPr>
        <b/>
        <sz val="12"/>
        <color theme="1"/>
        <rFont val="Calibri"/>
      </rPr>
      <t>3</t>
    </r>
  </si>
  <si>
    <t>Flujo de Caja en el Período 4</t>
  </si>
  <si>
    <r>
      <t>FC</t>
    </r>
    <r>
      <rPr>
        <b/>
        <sz val="12"/>
        <color theme="1"/>
        <rFont val="Calibri"/>
      </rPr>
      <t>4</t>
    </r>
  </si>
  <si>
    <t>Flujo de Caja en el Período 5</t>
  </si>
  <si>
    <r>
      <t>FC</t>
    </r>
    <r>
      <rPr>
        <b/>
        <sz val="12"/>
        <color theme="1"/>
        <rFont val="Calibri"/>
      </rPr>
      <t>5</t>
    </r>
  </si>
  <si>
    <t>●</t>
  </si>
  <si>
    <t>Flujo de Caja en el Período "n"</t>
  </si>
  <si>
    <r>
      <t>FC</t>
    </r>
    <r>
      <rPr>
        <b/>
        <sz val="12"/>
        <color theme="1"/>
        <rFont val="Calibri"/>
      </rPr>
      <t>n</t>
    </r>
  </si>
  <si>
    <t>Tinv</t>
  </si>
  <si>
    <t>TIR</t>
  </si>
  <si>
    <t>VAN = f(TIR)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</si>
</sst>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$&quot;"/>
    <numFmt numFmtId="165" formatCode="0.000000000%"/>
    <numFmt numFmtId="166" formatCode="#,##0.00&quot;$&quot;;[Red]\-#,##0.00&quot;$&quot;"/>
  </numFmts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i/>
      <sz val="11"/>
      <color theme="1"/>
      <name val="Calibri"/>
    </font>
    <font>
      <sz val="11"/>
      <color rgb="FF000000"/>
      <name val="Arial"/>
    </font>
    <font>
      <sz val="11"/>
      <color rgb="FF000000"/>
      <name val="Inconsolata"/>
    </font>
    <font>
      <b/>
      <sz val="16"/>
      <color rgb="FF000000"/>
      <name val="Calibri"/>
    </font>
    <font>
      <sz val="11"/>
      <name val="Arial"/>
    </font>
    <font>
      <b/>
      <sz val="15"/>
      <color theme="1"/>
      <name val="Calibri"/>
    </font>
    <font>
      <b/>
      <sz val="7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right" vertical="center"/>
    </xf>
    <xf numFmtId="0" fontId="6" fillId="3" borderId="0" xfId="0" applyFont="1" applyFill="1" applyAlignment="1"/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164" fontId="2" fillId="0" borderId="0" xfId="0" applyNumberFormat="1" applyFont="1"/>
    <xf numFmtId="10" fontId="3" fillId="0" borderId="0" xfId="0" applyNumberFormat="1" applyFont="1" applyAlignment="1"/>
    <xf numFmtId="10" fontId="2" fillId="0" borderId="0" xfId="0" applyNumberFormat="1" applyFont="1"/>
    <xf numFmtId="165" fontId="2" fillId="0" borderId="0" xfId="0" applyNumberFormat="1" applyFont="1"/>
    <xf numFmtId="9" fontId="2" fillId="0" borderId="0" xfId="0" applyNumberFormat="1" applyFont="1"/>
    <xf numFmtId="166" fontId="2" fillId="0" borderId="0" xfId="0" applyNumberFormat="1" applyFont="1"/>
    <xf numFmtId="0" fontId="1" fillId="0" borderId="10" xfId="0" applyFont="1" applyBorder="1" applyAlignment="1">
      <alignment horizontal="center" vertical="center" wrapText="1"/>
    </xf>
    <xf numFmtId="0" fontId="8" fillId="0" borderId="12" xfId="0" applyFont="1" applyBorder="1"/>
    <xf numFmtId="0" fontId="7" fillId="0" borderId="11" xfId="0" applyFont="1" applyBorder="1" applyAlignment="1">
      <alignment horizontal="center" vertical="center"/>
    </xf>
    <xf numFmtId="0" fontId="8" fillId="0" borderId="13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865507436570429"/>
          <c:y val="0.17177092446777487"/>
          <c:w val="0.65476093613298336"/>
          <c:h val="0.77682852143482073"/>
        </c:manualLayout>
      </c:layout>
      <c:lineChart>
        <c:grouping val="standard"/>
        <c:varyColors val="1"/>
        <c:ser>
          <c:idx val="0"/>
          <c:order val="0"/>
          <c:tx>
            <c:strRef>
              <c:f>'VAN &amp; TRI'!$A$1</c:f>
              <c:strCache>
                <c:ptCount val="1"/>
                <c:pt idx="0">
                  <c:v>Períodos</c:v>
                </c:pt>
              </c:strCache>
            </c:strRef>
          </c:tx>
          <c:spPr>
            <a:ln w="76200" cmpd="sng">
              <a:solidFill>
                <a:schemeClr val="accent1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600" b="1" i="0"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'VAN &amp; TRI'!$A$2:$A$13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43-4DCD-9287-EDF1EFE0D2A1}"/>
            </c:ext>
          </c:extLst>
        </c:ser>
        <c:ser>
          <c:idx val="1"/>
          <c:order val="1"/>
          <c:tx>
            <c:strRef>
              <c:f>'VAN &amp; TRI'!$D$1</c:f>
              <c:strCache>
                <c:ptCount val="1"/>
                <c:pt idx="0">
                  <c:v>VAN</c:v>
                </c:pt>
              </c:strCache>
            </c:strRef>
          </c:tx>
          <c:spPr>
            <a:ln w="19050" cmpd="sng">
              <a:solidFill>
                <a:srgbClr val="1F497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F497D"/>
              </a:solidFill>
              <a:ln cmpd="sng">
                <a:solidFill>
                  <a:srgbClr val="1F497D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'VAN &amp; TRI'!$D$2:$D$12</c:f>
              <c:numCache>
                <c:formatCode>#,##0.00"$"</c:formatCode>
                <c:ptCount val="11"/>
                <c:pt idx="0">
                  <c:v>-6000000</c:v>
                </c:pt>
                <c:pt idx="1">
                  <c:v>-10308214.285714287</c:v>
                </c:pt>
                <c:pt idx="2">
                  <c:v>-5206173.4693877557</c:v>
                </c:pt>
                <c:pt idx="3">
                  <c:v>-2290721.5743440231</c:v>
                </c:pt>
                <c:pt idx="4">
                  <c:v>-468564.13994169026</c:v>
                </c:pt>
                <c:pt idx="5">
                  <c:v>832976.88463140465</c:v>
                </c:pt>
                <c:pt idx="6">
                  <c:v>1829054.1993557122</c:v>
                </c:pt>
                <c:pt idx="7">
                  <c:v>2469389.6159641957</c:v>
                </c:pt>
                <c:pt idx="8">
                  <c:v>2875951.7852394232</c:v>
                </c:pt>
                <c:pt idx="9">
                  <c:v>3117953.0764746778</c:v>
                </c:pt>
                <c:pt idx="10">
                  <c:v>3290811.1416427167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E43-4DCD-9287-EDF1EFE0D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78501"/>
        <c:axId val="784784008"/>
      </c:lineChart>
      <c:catAx>
        <c:axId val="80278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endParaRPr lang="es-AR"/>
          </a:p>
        </c:txPr>
        <c:crossAx val="784784008"/>
        <c:crosses val="autoZero"/>
        <c:auto val="1"/>
        <c:lblAlgn val="ctr"/>
        <c:lblOffset val="100"/>
        <c:noMultiLvlLbl val="1"/>
      </c:catAx>
      <c:valAx>
        <c:axId val="784784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endParaRPr lang="es-AR"/>
          </a:p>
        </c:txPr>
        <c:crossAx val="80278501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AR"/>
              <a:t>Monto (En valor de Moneda) frente a Períodos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Ganancias!$C$1</c:f>
              <c:strCache>
                <c:ptCount val="1"/>
                <c:pt idx="0">
                  <c:v>Monto (En valor de Moneda)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numRef>
              <c:f>Ganancias!$A$2:$A$12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Ganancias!$C$2:$C$12</c:f>
              <c:numCache>
                <c:formatCode>#,##0.00"$"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3500000</c:v>
                </c:pt>
                <c:pt idx="3">
                  <c:v>2800000</c:v>
                </c:pt>
                <c:pt idx="4">
                  <c:v>2450000</c:v>
                </c:pt>
                <c:pt idx="5">
                  <c:v>2450000</c:v>
                </c:pt>
                <c:pt idx="6">
                  <c:v>2100000</c:v>
                </c:pt>
                <c:pt idx="7">
                  <c:v>2625000</c:v>
                </c:pt>
                <c:pt idx="8">
                  <c:v>2300000</c:v>
                </c:pt>
                <c:pt idx="9">
                  <c:v>1750000</c:v>
                </c:pt>
                <c:pt idx="10">
                  <c:v>1750000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918-4AB0-89A3-DF6FE05D1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346734"/>
        <c:axId val="1539349656"/>
      </c:barChart>
      <c:catAx>
        <c:axId val="1909346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/>
                  <a:t>Períodos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539349656"/>
        <c:crosses val="autoZero"/>
        <c:auto val="1"/>
        <c:lblAlgn val="ctr"/>
        <c:lblOffset val="100"/>
        <c:noMultiLvlLbl val="1"/>
      </c:catAx>
      <c:valAx>
        <c:axId val="153934965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/>
                  <a:t>Monto (En valor de Moneda)</a:t>
                </a:r>
              </a:p>
            </c:rich>
          </c:tx>
          <c:overlay val="0"/>
        </c:title>
        <c:numFmt formatCode="#,##0.00&quot;$&quot;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9093467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AR"/>
              <a:t>Monto (En valor de Moneda) frente a Períodos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IIBB!$C$1</c:f>
              <c:strCache>
                <c:ptCount val="1"/>
                <c:pt idx="0">
                  <c:v>Monto (En valor de Moneda)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numRef>
              <c:f>IIBB!$A$2:$A$12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IIBB!$C$2:$C$12</c:f>
              <c:numCache>
                <c:formatCode>#,##0.00"$"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300000</c:v>
                </c:pt>
                <c:pt idx="3">
                  <c:v>240000</c:v>
                </c:pt>
                <c:pt idx="4">
                  <c:v>210000</c:v>
                </c:pt>
                <c:pt idx="5">
                  <c:v>210000</c:v>
                </c:pt>
                <c:pt idx="6">
                  <c:v>225000</c:v>
                </c:pt>
                <c:pt idx="7">
                  <c:v>262500</c:v>
                </c:pt>
                <c:pt idx="8">
                  <c:v>202000</c:v>
                </c:pt>
                <c:pt idx="9">
                  <c:v>150000</c:v>
                </c:pt>
                <c:pt idx="10">
                  <c:v>150000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4CB-4CE2-819E-9FC6984E3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636341"/>
        <c:axId val="1867805975"/>
      </c:barChart>
      <c:catAx>
        <c:axId val="2141636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/>
                  <a:t>Períodos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67805975"/>
        <c:crosses val="autoZero"/>
        <c:auto val="1"/>
        <c:lblAlgn val="ctr"/>
        <c:lblOffset val="100"/>
        <c:noMultiLvlLbl val="1"/>
      </c:catAx>
      <c:valAx>
        <c:axId val="1867805975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/>
                  <a:t>Monto (En valor de Moneda)</a:t>
                </a:r>
              </a:p>
            </c:rich>
          </c:tx>
          <c:overlay val="0"/>
        </c:title>
        <c:numFmt formatCode="#,##0.00&quot;$&quot;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14163634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5812809946981674E-2"/>
          <c:y val="0.15074266474490472"/>
          <c:w val="0.79931400021630217"/>
          <c:h val="0.82920612449074471"/>
        </c:manualLayout>
      </c:layout>
      <c:lineChart>
        <c:grouping val="standard"/>
        <c:varyColors val="1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'VAN y TIR'!$C$13:$K$13</c:f>
              <c:numCache>
                <c:formatCode>0.00%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7-43AF-9B81-82CB318476BA}"/>
            </c:ext>
          </c:extLst>
        </c:ser>
        <c:ser>
          <c:idx val="1"/>
          <c:order val="1"/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'VAN y TIR'!$C$14:$K$14</c:f>
              <c:numCache>
                <c:formatCode>#,##0.00"$"</c:formatCode>
                <c:ptCount val="9"/>
                <c:pt idx="0">
                  <c:v>26463963.441646814</c:v>
                </c:pt>
                <c:pt idx="1">
                  <c:v>14304244.275014184</c:v>
                </c:pt>
                <c:pt idx="2">
                  <c:v>7454341.3498902209</c:v>
                </c:pt>
                <c:pt idx="3">
                  <c:v>3290811.1416427176</c:v>
                </c:pt>
                <c:pt idx="4">
                  <c:v>602719.28398448974</c:v>
                </c:pt>
                <c:pt idx="5">
                  <c:v>-1218200.6157562146</c:v>
                </c:pt>
                <c:pt idx="6">
                  <c:v>-2500086.7400878607</c:v>
                </c:pt>
                <c:pt idx="7">
                  <c:v>-3430976.6954149865</c:v>
                </c:pt>
                <c:pt idx="8">
                  <c:v>-4124290.466307193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7-43AF-9B81-82CB31847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103670"/>
        <c:axId val="1834607091"/>
      </c:lineChart>
      <c:catAx>
        <c:axId val="1174103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endParaRPr lang="es-AR"/>
          </a:p>
        </c:txPr>
        <c:crossAx val="1834607091"/>
        <c:crosses val="autoZero"/>
        <c:auto val="1"/>
        <c:lblAlgn val="ctr"/>
        <c:lblOffset val="100"/>
        <c:noMultiLvlLbl val="1"/>
      </c:catAx>
      <c:valAx>
        <c:axId val="1834607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rich>
          </c:tx>
          <c:overlay val="0"/>
        </c:title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endParaRPr lang="es-AR"/>
          </a:p>
        </c:txPr>
        <c:crossAx val="117410367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19050</xdr:rowOff>
    </xdr:from>
    <xdr:ext cx="6248400" cy="4057650"/>
    <xdr:graphicFrame macro="">
      <xdr:nvGraphicFramePr>
        <xdr:cNvPr id="454094479" name="Chart 3" title="Gráfico">
          <a:extLst>
            <a:ext uri="{FF2B5EF4-FFF2-40B4-BE49-F238E27FC236}">
              <a16:creationId xmlns:a16="http://schemas.microsoft.com/office/drawing/2014/main" id="{00000000-0008-0000-0000-00008FEE1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66675</xdr:colOff>
      <xdr:row>8</xdr:row>
      <xdr:rowOff>180975</xdr:rowOff>
    </xdr:from>
    <xdr:ext cx="400050" cy="609600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00850" y="1895475"/>
          <a:ext cx="400050" cy="609600"/>
          <a:chOff x="5165025" y="3484725"/>
          <a:chExt cx="361950" cy="5905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>
            <a:off x="5165025" y="3484725"/>
            <a:ext cx="361950" cy="590550"/>
          </a:xfrm>
          <a:prstGeom prst="straightConnector1">
            <a:avLst/>
          </a:prstGeom>
          <a:noFill/>
          <a:ln w="34925" cap="flat" cmpd="sng">
            <a:solidFill>
              <a:schemeClr val="dk1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7</xdr:col>
      <xdr:colOff>714375</xdr:colOff>
      <xdr:row>11</xdr:row>
      <xdr:rowOff>76200</xdr:rowOff>
    </xdr:from>
    <xdr:ext cx="2647950" cy="1028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26788" y="3270413"/>
          <a:ext cx="2638425" cy="1019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u="sng"/>
            <a:t>TRI:</a:t>
          </a:r>
          <a:r>
            <a:rPr lang="en-US" sz="1800"/>
            <a:t> </a:t>
          </a:r>
          <a:r>
            <a:rPr lang="en-US" sz="1800" b="1" i="1"/>
            <a:t>"Tiempo de Retorno de la Inversión"</a:t>
          </a:r>
          <a:endParaRPr sz="1800" b="1" i="1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19050</xdr:rowOff>
    </xdr:from>
    <xdr:ext cx="6248400" cy="4057650"/>
    <xdr:graphicFrame macro="">
      <xdr:nvGraphicFramePr>
        <xdr:cNvPr id="255348669" name="Chart 2" title="Gráfico">
          <a:extLst>
            <a:ext uri="{FF2B5EF4-FFF2-40B4-BE49-F238E27FC236}">
              <a16:creationId xmlns:a16="http://schemas.microsoft.com/office/drawing/2014/main" id="{00000000-0008-0000-0100-0000BD4F3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19050</xdr:rowOff>
    </xdr:from>
    <xdr:ext cx="6248400" cy="4057650"/>
    <xdr:graphicFrame macro="">
      <xdr:nvGraphicFramePr>
        <xdr:cNvPr id="1219513972" name="Chart 1" title="Gráfico">
          <a:extLst>
            <a:ext uri="{FF2B5EF4-FFF2-40B4-BE49-F238E27FC236}">
              <a16:creationId xmlns:a16="http://schemas.microsoft.com/office/drawing/2014/main" id="{00000000-0008-0000-0200-0000744EB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15</xdr:row>
      <xdr:rowOff>28575</xdr:rowOff>
    </xdr:from>
    <xdr:ext cx="6858000" cy="4029075"/>
    <xdr:graphicFrame macro="">
      <xdr:nvGraphicFramePr>
        <xdr:cNvPr id="1321134537" name="Chart 4">
          <a:extLst>
            <a:ext uri="{FF2B5EF4-FFF2-40B4-BE49-F238E27FC236}">
              <a16:creationId xmlns:a16="http://schemas.microsoft.com/office/drawing/2014/main" id="{00000000-0008-0000-0300-0000C9E9B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533400</xdr:colOff>
      <xdr:row>0</xdr:row>
      <xdr:rowOff>104775</xdr:rowOff>
    </xdr:from>
    <xdr:ext cx="6486525" cy="4095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07500" y="3577284"/>
          <a:ext cx="6477000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Variación del VAN en Función de la Tasa de Descuento</a:t>
          </a:r>
          <a:endParaRPr sz="2000" b="1" u="sng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D15" sqref="D15"/>
    </sheetView>
  </sheetViews>
  <sheetFormatPr defaultColWidth="12.625" defaultRowHeight="15" customHeight="1"/>
  <cols>
    <col min="1" max="1" width="7.25" customWidth="1"/>
    <col min="2" max="2" width="13.125" customWidth="1"/>
    <col min="3" max="3" width="17.625" customWidth="1"/>
    <col min="4" max="4" width="12.875" customWidth="1"/>
    <col min="5" max="26" width="9.375" customWidth="1"/>
  </cols>
  <sheetData>
    <row r="1" spans="1:4" ht="30">
      <c r="A1" s="1" t="s">
        <v>0</v>
      </c>
      <c r="B1" s="2"/>
      <c r="C1" s="3" t="s">
        <v>1</v>
      </c>
      <c r="D1" s="4" t="s">
        <v>2</v>
      </c>
    </row>
    <row r="2" spans="1:4">
      <c r="A2" s="5">
        <v>0</v>
      </c>
      <c r="B2" s="6" t="s">
        <v>3</v>
      </c>
      <c r="C2" s="7">
        <v>-6000000</v>
      </c>
      <c r="D2" s="8">
        <f>C2</f>
        <v>-6000000</v>
      </c>
    </row>
    <row r="3" spans="1:4">
      <c r="A3" s="5">
        <v>1</v>
      </c>
      <c r="B3" s="9" t="s">
        <v>4</v>
      </c>
      <c r="C3" s="7">
        <v>-6031500</v>
      </c>
      <c r="D3" s="8">
        <f>D2+C3/(1+B19)</f>
        <v>-10308214.285714287</v>
      </c>
    </row>
    <row r="4" spans="1:4">
      <c r="A4" s="5">
        <v>2</v>
      </c>
      <c r="B4" s="9" t="s">
        <v>5</v>
      </c>
      <c r="C4" s="10">
        <v>10000000</v>
      </c>
      <c r="D4" s="8">
        <f>D3+C4/((1+B19)^2)</f>
        <v>-5206173.4693877557</v>
      </c>
    </row>
    <row r="5" spans="1:4">
      <c r="A5" s="5">
        <v>3</v>
      </c>
      <c r="B5" s="9" t="s">
        <v>6</v>
      </c>
      <c r="C5" s="10">
        <v>8000000</v>
      </c>
      <c r="D5" s="8">
        <f>D4+C5/((1+B19)^3)</f>
        <v>-2290721.5743440231</v>
      </c>
    </row>
    <row r="6" spans="1:4">
      <c r="A6" s="5">
        <v>4</v>
      </c>
      <c r="B6" s="9" t="s">
        <v>7</v>
      </c>
      <c r="C6" s="10">
        <v>7000000</v>
      </c>
      <c r="D6" s="8">
        <f>D5+C6/((1+$B$19)^4)</f>
        <v>-468564.13994169026</v>
      </c>
    </row>
    <row r="7" spans="1:4">
      <c r="A7" s="5">
        <v>5</v>
      </c>
      <c r="B7" s="9" t="s">
        <v>8</v>
      </c>
      <c r="C7" s="7">
        <v>7000000</v>
      </c>
      <c r="D7" s="8">
        <f>D6+C7/((1+$B$19)^5)</f>
        <v>832976.88463140465</v>
      </c>
    </row>
    <row r="8" spans="1:4">
      <c r="A8" s="11">
        <v>6</v>
      </c>
      <c r="B8" s="9" t="s">
        <v>9</v>
      </c>
      <c r="C8" s="7">
        <v>7500000</v>
      </c>
      <c r="D8" s="8">
        <f>D7+C8/((1+$B$19)^6)</f>
        <v>1829054.1993557122</v>
      </c>
    </row>
    <row r="9" spans="1:4">
      <c r="A9" s="11">
        <v>7</v>
      </c>
      <c r="B9" s="9" t="s">
        <v>10</v>
      </c>
      <c r="C9" s="7">
        <v>6750000</v>
      </c>
      <c r="D9" s="8">
        <f>D8+C9/((1+$B$19)^7)</f>
        <v>2469389.6159641957</v>
      </c>
    </row>
    <row r="10" spans="1:4">
      <c r="A10" s="11">
        <v>8</v>
      </c>
      <c r="B10" s="9" t="s">
        <v>11</v>
      </c>
      <c r="C10" s="7">
        <v>6000000</v>
      </c>
      <c r="D10" s="8">
        <f>D9+C10/((1+$B$19)^8)</f>
        <v>2875951.7852394232</v>
      </c>
    </row>
    <row r="11" spans="1:4">
      <c r="A11" s="11">
        <v>9</v>
      </c>
      <c r="B11" s="9" t="s">
        <v>12</v>
      </c>
      <c r="C11" s="7">
        <v>5000000</v>
      </c>
      <c r="D11" s="8">
        <f>D10+C11/((1+$B$19)^9)</f>
        <v>3117953.0764746778</v>
      </c>
    </row>
    <row r="12" spans="1:4">
      <c r="A12" s="12">
        <v>10</v>
      </c>
      <c r="B12" s="13" t="s">
        <v>13</v>
      </c>
      <c r="C12" s="14">
        <v>5000000</v>
      </c>
      <c r="D12" s="15">
        <f>D11+C12/((1+$B$19)^10)</f>
        <v>3290811.1416427167</v>
      </c>
    </row>
    <row r="13" spans="1:4" ht="14.25">
      <c r="B13" s="16"/>
    </row>
    <row r="19" spans="1:2" ht="14.25">
      <c r="A19" s="31" t="s">
        <v>14</v>
      </c>
      <c r="B19" s="33">
        <v>0.4</v>
      </c>
    </row>
    <row r="20" spans="1:2" ht="14.25">
      <c r="A20" s="32"/>
      <c r="B20" s="34"/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0"/>
    <mergeCell ref="B19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C3" sqref="C3"/>
    </sheetView>
  </sheetViews>
  <sheetFormatPr defaultColWidth="12.625" defaultRowHeight="15" customHeight="1"/>
  <cols>
    <col min="1" max="1" width="7.25" customWidth="1"/>
    <col min="2" max="2" width="13.125" customWidth="1"/>
    <col min="3" max="3" width="17.625" customWidth="1"/>
    <col min="4" max="4" width="12.875" customWidth="1"/>
    <col min="5" max="26" width="9.375" customWidth="1"/>
  </cols>
  <sheetData>
    <row r="1" spans="1:4" ht="30">
      <c r="A1" s="1" t="s">
        <v>0</v>
      </c>
      <c r="B1" s="2"/>
      <c r="C1" s="3" t="s">
        <v>1</v>
      </c>
      <c r="D1" s="4" t="s">
        <v>2</v>
      </c>
    </row>
    <row r="2" spans="1:4">
      <c r="A2" s="5">
        <v>0</v>
      </c>
      <c r="B2" s="6" t="s">
        <v>3</v>
      </c>
      <c r="C2" s="7">
        <v>0</v>
      </c>
      <c r="D2" s="8">
        <f>C2</f>
        <v>0</v>
      </c>
    </row>
    <row r="3" spans="1:4">
      <c r="A3" s="5">
        <v>1</v>
      </c>
      <c r="B3" s="9" t="s">
        <v>4</v>
      </c>
      <c r="C3" s="7">
        <v>0</v>
      </c>
      <c r="D3" s="8">
        <f>D2+C3/(1+B19)</f>
        <v>0</v>
      </c>
    </row>
    <row r="4" spans="1:4">
      <c r="A4" s="5">
        <v>2</v>
      </c>
      <c r="B4" s="9" t="s">
        <v>5</v>
      </c>
      <c r="C4" s="10">
        <v>3500000</v>
      </c>
      <c r="D4" s="8">
        <f>D3+C4/((1+B19)^2)</f>
        <v>1785714.2857142859</v>
      </c>
    </row>
    <row r="5" spans="1:4">
      <c r="A5" s="5">
        <v>3</v>
      </c>
      <c r="B5" s="9" t="s">
        <v>6</v>
      </c>
      <c r="C5" s="10">
        <v>2800000</v>
      </c>
      <c r="D5" s="8">
        <f>D4+C5/((1+B19)^3)</f>
        <v>2806122.4489795924</v>
      </c>
    </row>
    <row r="6" spans="1:4">
      <c r="A6" s="5">
        <v>4</v>
      </c>
      <c r="B6" s="9" t="s">
        <v>7</v>
      </c>
      <c r="C6" s="10">
        <v>2450000</v>
      </c>
      <c r="D6" s="8">
        <f>D5+C6/((1+$B$19)^4)</f>
        <v>3443877.551020409</v>
      </c>
    </row>
    <row r="7" spans="1:4">
      <c r="A7" s="5">
        <v>5</v>
      </c>
      <c r="B7" s="9" t="s">
        <v>8</v>
      </c>
      <c r="C7" s="7">
        <v>2450000</v>
      </c>
      <c r="D7" s="8">
        <f>D6+C7/((1+$B$19)^5)</f>
        <v>3899416.9096209924</v>
      </c>
    </row>
    <row r="8" spans="1:4">
      <c r="A8" s="11">
        <v>6</v>
      </c>
      <c r="B8" s="9" t="s">
        <v>9</v>
      </c>
      <c r="C8" s="7">
        <v>2100000</v>
      </c>
      <c r="D8" s="8">
        <f>D7+C8/((1+$B$19)^6)</f>
        <v>4178318.5577437985</v>
      </c>
    </row>
    <row r="9" spans="1:4">
      <c r="A9" s="11">
        <v>7</v>
      </c>
      <c r="B9" s="9" t="s">
        <v>10</v>
      </c>
      <c r="C9" s="7">
        <v>2625000</v>
      </c>
      <c r="D9" s="8">
        <f>D8+C9/((1+$B$19)^7)</f>
        <v>4427337.8864248758</v>
      </c>
    </row>
    <row r="10" spans="1:4">
      <c r="A10" s="11">
        <v>8</v>
      </c>
      <c r="B10" s="9" t="s">
        <v>11</v>
      </c>
      <c r="C10" s="7">
        <v>2300000</v>
      </c>
      <c r="D10" s="8">
        <f>D9+C10/((1+$B$19)^8)</f>
        <v>4583186.7179803802</v>
      </c>
    </row>
    <row r="11" spans="1:4">
      <c r="A11" s="11">
        <v>9</v>
      </c>
      <c r="B11" s="9" t="s">
        <v>12</v>
      </c>
      <c r="C11" s="7">
        <v>1750000</v>
      </c>
      <c r="D11" s="8">
        <f>D10+C11/((1+$B$19)^9)</f>
        <v>4667887.1699127192</v>
      </c>
    </row>
    <row r="12" spans="1:4">
      <c r="A12" s="12">
        <v>10</v>
      </c>
      <c r="B12" s="13" t="s">
        <v>13</v>
      </c>
      <c r="C12" s="14">
        <v>1750000</v>
      </c>
      <c r="D12" s="15">
        <f>D11+C12/((1+$B$19)^10)</f>
        <v>4728387.4927215325</v>
      </c>
    </row>
    <row r="13" spans="1:4" ht="14.25">
      <c r="B13" s="16"/>
    </row>
    <row r="19" spans="1:2" ht="14.25">
      <c r="A19" s="31" t="s">
        <v>14</v>
      </c>
      <c r="B19" s="33">
        <v>0.4</v>
      </c>
    </row>
    <row r="20" spans="1:2" ht="14.25">
      <c r="A20" s="32"/>
      <c r="B20" s="34"/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0"/>
    <mergeCell ref="B19:B20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D5" sqref="D5"/>
    </sheetView>
  </sheetViews>
  <sheetFormatPr defaultColWidth="12.625" defaultRowHeight="15" customHeight="1"/>
  <cols>
    <col min="1" max="1" width="7.25" customWidth="1"/>
    <col min="2" max="2" width="13.125" customWidth="1"/>
    <col min="3" max="3" width="17.625" customWidth="1"/>
    <col min="4" max="4" width="12.875" customWidth="1"/>
    <col min="5" max="26" width="9.375" customWidth="1"/>
  </cols>
  <sheetData>
    <row r="1" spans="1:4" ht="30">
      <c r="A1" s="1" t="s">
        <v>0</v>
      </c>
      <c r="B1" s="2"/>
      <c r="C1" s="3" t="s">
        <v>1</v>
      </c>
      <c r="D1" s="4" t="s">
        <v>2</v>
      </c>
    </row>
    <row r="2" spans="1:4">
      <c r="A2" s="5">
        <v>0</v>
      </c>
      <c r="B2" s="6" t="s">
        <v>3</v>
      </c>
      <c r="C2" s="7">
        <v>0</v>
      </c>
      <c r="D2" s="8">
        <f>C2</f>
        <v>0</v>
      </c>
    </row>
    <row r="3" spans="1:4">
      <c r="A3" s="5">
        <v>1</v>
      </c>
      <c r="B3" s="9" t="s">
        <v>4</v>
      </c>
      <c r="C3" s="7">
        <v>0</v>
      </c>
      <c r="D3" s="8">
        <f>D2+C3/(1+B19)</f>
        <v>0</v>
      </c>
    </row>
    <row r="4" spans="1:4">
      <c r="A4" s="5">
        <v>2</v>
      </c>
      <c r="B4" s="9" t="s">
        <v>5</v>
      </c>
      <c r="C4" s="10">
        <v>300000</v>
      </c>
      <c r="D4" s="8">
        <f>D3+C4/((1+B19)^2)</f>
        <v>153061.22448979595</v>
      </c>
    </row>
    <row r="5" spans="1:4">
      <c r="A5" s="5">
        <v>3</v>
      </c>
      <c r="B5" s="9" t="s">
        <v>6</v>
      </c>
      <c r="C5" s="10">
        <v>240000</v>
      </c>
      <c r="D5" s="8">
        <f>D4+C5/((1+B19)^3)</f>
        <v>240524.78134110791</v>
      </c>
    </row>
    <row r="6" spans="1:4">
      <c r="A6" s="5">
        <v>4</v>
      </c>
      <c r="B6" s="9" t="s">
        <v>7</v>
      </c>
      <c r="C6" s="10">
        <v>210000</v>
      </c>
      <c r="D6" s="8">
        <f>D5+C6/((1+$B$19)^4)</f>
        <v>295189.50437317789</v>
      </c>
    </row>
    <row r="7" spans="1:4">
      <c r="A7" s="5">
        <v>5</v>
      </c>
      <c r="B7" s="9" t="s">
        <v>8</v>
      </c>
      <c r="C7" s="7">
        <v>210000</v>
      </c>
      <c r="D7" s="8">
        <f>D6+C7/((1+$B$19)^5)</f>
        <v>334235.73511037073</v>
      </c>
    </row>
    <row r="8" spans="1:4">
      <c r="A8" s="11">
        <v>6</v>
      </c>
      <c r="B8" s="9" t="s">
        <v>9</v>
      </c>
      <c r="C8" s="7">
        <v>225000</v>
      </c>
      <c r="D8" s="8">
        <f>D7+C8/((1+$B$19)^6)</f>
        <v>364118.05455209996</v>
      </c>
    </row>
    <row r="9" spans="1:4">
      <c r="A9" s="11">
        <v>7</v>
      </c>
      <c r="B9" s="9" t="s">
        <v>10</v>
      </c>
      <c r="C9" s="7">
        <v>262500</v>
      </c>
      <c r="D9" s="8">
        <f>D8+C9/((1+$B$19)^7)</f>
        <v>389019.98742020765</v>
      </c>
    </row>
    <row r="10" spans="1:4">
      <c r="A10" s="11">
        <v>8</v>
      </c>
      <c r="B10" s="9" t="s">
        <v>11</v>
      </c>
      <c r="C10" s="7">
        <v>202000</v>
      </c>
      <c r="D10" s="8">
        <f>D9+C10/((1+$B$19)^8)</f>
        <v>402707.58045247366</v>
      </c>
    </row>
    <row r="11" spans="1:4">
      <c r="A11" s="11">
        <v>9</v>
      </c>
      <c r="B11" s="9" t="s">
        <v>12</v>
      </c>
      <c r="C11" s="7">
        <v>150000</v>
      </c>
      <c r="D11" s="8">
        <f>D10+C11/((1+$B$19)^9)</f>
        <v>409967.61918953131</v>
      </c>
    </row>
    <row r="12" spans="1:4">
      <c r="A12" s="12">
        <v>10</v>
      </c>
      <c r="B12" s="13" t="s">
        <v>13</v>
      </c>
      <c r="C12" s="14">
        <v>150000</v>
      </c>
      <c r="D12" s="15">
        <f>D11+C12/((1+$B$19)^10)</f>
        <v>415153.3611445725</v>
      </c>
    </row>
    <row r="13" spans="1:4" ht="14.25">
      <c r="B13" s="16"/>
    </row>
    <row r="19" spans="1:2" ht="14.25">
      <c r="A19" s="31" t="s">
        <v>14</v>
      </c>
      <c r="B19" s="33">
        <v>0.4</v>
      </c>
    </row>
    <row r="20" spans="1:2" ht="14.25">
      <c r="A20" s="32"/>
      <c r="B20" s="34"/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0"/>
    <mergeCell ref="B19:B20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4"/>
  <sheetViews>
    <sheetView tabSelected="1" workbookViewId="0">
      <selection activeCell="F9" sqref="F9"/>
    </sheetView>
  </sheetViews>
  <sheetFormatPr defaultColWidth="12.625" defaultRowHeight="15" customHeight="1"/>
  <cols>
    <col min="1" max="1" width="7.75" customWidth="1"/>
    <col min="2" max="2" width="15" customWidth="1"/>
    <col min="3" max="3" width="26.625" customWidth="1"/>
    <col min="4" max="4" width="12" bestFit="1" customWidth="1"/>
    <col min="5" max="6" width="11.125" bestFit="1" customWidth="1"/>
    <col min="7" max="7" width="10.375" bestFit="1" customWidth="1"/>
    <col min="8" max="11" width="11.75" bestFit="1" customWidth="1"/>
    <col min="12" max="26" width="9.375" customWidth="1"/>
  </cols>
  <sheetData>
    <row r="1" spans="1:11">
      <c r="A1" s="1" t="s">
        <v>0</v>
      </c>
      <c r="B1" s="2"/>
      <c r="C1" s="3" t="s">
        <v>1</v>
      </c>
    </row>
    <row r="2" spans="1:11">
      <c r="A2" s="5">
        <v>0</v>
      </c>
      <c r="B2" s="6" t="s">
        <v>3</v>
      </c>
      <c r="C2" s="7">
        <v>-6000000</v>
      </c>
      <c r="D2" s="25"/>
    </row>
    <row r="3" spans="1:11">
      <c r="A3" s="5">
        <v>1</v>
      </c>
      <c r="B3" s="9" t="s">
        <v>4</v>
      </c>
      <c r="C3" s="7">
        <v>-6031500</v>
      </c>
      <c r="D3" s="25"/>
    </row>
    <row r="4" spans="1:11">
      <c r="A4" s="5">
        <v>2</v>
      </c>
      <c r="B4" s="9" t="s">
        <v>5</v>
      </c>
      <c r="C4" s="10">
        <v>10000000</v>
      </c>
    </row>
    <row r="5" spans="1:11">
      <c r="A5" s="5">
        <v>3</v>
      </c>
      <c r="B5" s="9" t="s">
        <v>6</v>
      </c>
      <c r="C5" s="10">
        <v>8000000</v>
      </c>
    </row>
    <row r="6" spans="1:11">
      <c r="A6" s="5">
        <v>4</v>
      </c>
      <c r="B6" s="9" t="s">
        <v>7</v>
      </c>
      <c r="C6" s="10">
        <v>7000000</v>
      </c>
    </row>
    <row r="7" spans="1:11">
      <c r="A7" s="5">
        <v>5</v>
      </c>
      <c r="B7" s="9" t="s">
        <v>8</v>
      </c>
      <c r="C7" s="7">
        <v>7000000</v>
      </c>
    </row>
    <row r="8" spans="1:11">
      <c r="A8" s="11">
        <v>6</v>
      </c>
      <c r="B8" s="9" t="s">
        <v>9</v>
      </c>
      <c r="C8" s="7">
        <v>7500000</v>
      </c>
    </row>
    <row r="9" spans="1:11">
      <c r="A9" s="11">
        <v>7</v>
      </c>
      <c r="B9" s="9" t="s">
        <v>10</v>
      </c>
      <c r="C9" s="7">
        <v>6750000</v>
      </c>
    </row>
    <row r="10" spans="1:11">
      <c r="A10" s="11">
        <v>8</v>
      </c>
      <c r="B10" s="9" t="s">
        <v>11</v>
      </c>
      <c r="C10" s="7">
        <v>6000000</v>
      </c>
    </row>
    <row r="11" spans="1:11">
      <c r="A11" s="11">
        <v>9</v>
      </c>
      <c r="B11" s="9" t="s">
        <v>12</v>
      </c>
      <c r="C11" s="7">
        <v>5000000</v>
      </c>
    </row>
    <row r="12" spans="1:11">
      <c r="A12" s="12">
        <v>10</v>
      </c>
      <c r="B12" s="13" t="s">
        <v>13</v>
      </c>
      <c r="C12" s="14">
        <v>5000000</v>
      </c>
    </row>
    <row r="13" spans="1:11">
      <c r="A13" s="35" t="s">
        <v>29</v>
      </c>
      <c r="B13" s="36"/>
      <c r="C13" s="26">
        <v>0.1</v>
      </c>
      <c r="D13" s="27">
        <v>0.2</v>
      </c>
      <c r="E13" s="27">
        <v>0.3</v>
      </c>
      <c r="F13" s="27">
        <v>0.4</v>
      </c>
      <c r="G13" s="27">
        <v>0.5</v>
      </c>
      <c r="H13" s="27">
        <v>0.6</v>
      </c>
      <c r="I13" s="27">
        <v>0.7</v>
      </c>
      <c r="J13" s="27">
        <v>0.8</v>
      </c>
      <c r="K13" s="27">
        <v>0.9</v>
      </c>
    </row>
    <row r="14" spans="1:11">
      <c r="A14" s="35" t="s">
        <v>2</v>
      </c>
      <c r="B14" s="36"/>
      <c r="C14" s="25">
        <f t="array" ref="C14">NPV(C13,$C$3,$C$4,$C$5,$C$6,$C$7,$C$8,$C$9,$C$10,$C$11,$C$12)+$C$2</f>
        <v>26463963.441646814</v>
      </c>
      <c r="D14" s="25">
        <f>NPV(D13,$C$3,$C$4,$C$5,$C$6,$C$7,$C$8,$C$9,$C$10,$C$11,$C$12)+$C$2</f>
        <v>14304244.275014184</v>
      </c>
      <c r="E14" s="25">
        <f t="shared" ref="E14:K14" si="0">NPV(E13,$C$3,$C$4,$C$5,$C$6,$C$7,$C$8,$C$9,$C$10,$C$11,$C$12)+$C$2</f>
        <v>7454341.3498902209</v>
      </c>
      <c r="F14" s="25">
        <f t="shared" si="0"/>
        <v>3290811.1416427176</v>
      </c>
      <c r="G14" s="25">
        <f t="shared" si="0"/>
        <v>602719.28398448974</v>
      </c>
      <c r="H14" s="25">
        <f t="shared" si="0"/>
        <v>-1218200.6157562146</v>
      </c>
      <c r="I14" s="25">
        <f t="shared" si="0"/>
        <v>-2500086.7400878607</v>
      </c>
      <c r="J14" s="25">
        <f t="shared" si="0"/>
        <v>-3430976.6954149865</v>
      </c>
      <c r="K14" s="25">
        <f t="shared" si="0"/>
        <v>-4124290.466307193</v>
      </c>
    </row>
    <row r="15" spans="1:11">
      <c r="A15" s="35" t="s">
        <v>30</v>
      </c>
      <c r="B15" s="36"/>
      <c r="C15" s="28">
        <f>IRR(C2:C12)</f>
        <v>0.52918233831617956</v>
      </c>
      <c r="D15" s="29"/>
      <c r="E15" s="29"/>
      <c r="F15" s="25"/>
      <c r="G15" s="29"/>
      <c r="H15" s="29"/>
      <c r="I15" s="29"/>
      <c r="J15" s="29"/>
      <c r="K15" s="29"/>
    </row>
    <row r="16" spans="1:11">
      <c r="A16" s="35" t="s">
        <v>31</v>
      </c>
      <c r="B16" s="36"/>
      <c r="C16" s="25">
        <f t="array" ref="C16">NPV(C15,$C$3,$C$4,$C$5,$C$6,$C$7,$C$8,$C$9,$C$10,$C$11,$C$12)+$C$2</f>
        <v>0</v>
      </c>
      <c r="D16" s="30"/>
      <c r="F16" s="27"/>
    </row>
    <row r="17" spans="6:6">
      <c r="F17" s="30"/>
    </row>
    <row r="20" spans="6:6">
      <c r="F20" s="30"/>
    </row>
    <row r="25" spans="6:6" ht="15.75" customHeight="1"/>
    <row r="26" spans="6:6" ht="15.75" customHeight="1"/>
    <row r="27" spans="6:6" ht="15.75" customHeight="1"/>
    <row r="28" spans="6:6" ht="15.75" customHeight="1"/>
    <row r="29" spans="6:6" ht="15.75" customHeight="1"/>
    <row r="30" spans="6:6" ht="15.75" customHeight="1"/>
    <row r="31" spans="6:6" ht="15.75" customHeight="1"/>
    <row r="32" spans="6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A13:B13"/>
    <mergeCell ref="A14:B14"/>
    <mergeCell ref="A15:B15"/>
    <mergeCell ref="A16:B1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2.625" defaultRowHeight="15" customHeight="1"/>
  <cols>
    <col min="1" max="1" width="13.5" customWidth="1"/>
    <col min="2" max="2" width="24.125" customWidth="1"/>
    <col min="3" max="26" width="9.375" customWidth="1"/>
  </cols>
  <sheetData>
    <row r="1" spans="1:2" ht="30">
      <c r="A1" s="17" t="s">
        <v>3</v>
      </c>
      <c r="B1" s="18" t="s">
        <v>15</v>
      </c>
    </row>
    <row r="2" spans="1:2" ht="30">
      <c r="A2" s="19" t="s">
        <v>16</v>
      </c>
      <c r="B2" s="20" t="s">
        <v>17</v>
      </c>
    </row>
    <row r="3" spans="1:2" ht="30">
      <c r="A3" s="19" t="s">
        <v>18</v>
      </c>
      <c r="B3" s="20" t="s">
        <v>19</v>
      </c>
    </row>
    <row r="4" spans="1:2" ht="30">
      <c r="A4" s="19" t="s">
        <v>20</v>
      </c>
      <c r="B4" s="20" t="s">
        <v>21</v>
      </c>
    </row>
    <row r="5" spans="1:2" ht="30">
      <c r="A5" s="19" t="s">
        <v>22</v>
      </c>
      <c r="B5" s="20" t="s">
        <v>23</v>
      </c>
    </row>
    <row r="6" spans="1:2" ht="30">
      <c r="A6" s="19" t="s">
        <v>24</v>
      </c>
      <c r="B6" s="20" t="s">
        <v>25</v>
      </c>
    </row>
    <row r="7" spans="1:2" ht="14.25">
      <c r="A7" s="21" t="s">
        <v>26</v>
      </c>
      <c r="B7" s="22" t="s">
        <v>26</v>
      </c>
    </row>
    <row r="8" spans="1:2" ht="14.25">
      <c r="A8" s="21" t="s">
        <v>26</v>
      </c>
      <c r="B8" s="22" t="s">
        <v>26</v>
      </c>
    </row>
    <row r="9" spans="1:2" ht="14.25">
      <c r="A9" s="21" t="s">
        <v>26</v>
      </c>
      <c r="B9" s="22" t="s">
        <v>26</v>
      </c>
    </row>
    <row r="10" spans="1:2" ht="30">
      <c r="A10" s="23" t="s">
        <v>27</v>
      </c>
      <c r="B10" s="24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VAN &amp; TRI</vt:lpstr>
      <vt:lpstr>Ganancias</vt:lpstr>
      <vt:lpstr>IIBB</vt:lpstr>
      <vt:lpstr>VAN y TIR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 Musso Rodriguez</dc:creator>
  <cp:lastModifiedBy>Juan Francisco Rovito</cp:lastModifiedBy>
  <dcterms:created xsi:type="dcterms:W3CDTF">2019-04-05T12:41:51Z</dcterms:created>
  <dcterms:modified xsi:type="dcterms:W3CDTF">2019-12-06T20:07:34Z</dcterms:modified>
</cp:coreProperties>
</file>