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N &amp; TRI" sheetId="1" r:id="rId4"/>
    <sheet state="visible" name="Ganancias" sheetId="2" r:id="rId5"/>
    <sheet state="visible" name="IIBB" sheetId="3" r:id="rId6"/>
    <sheet state="visible" name="VAN y TIR" sheetId="4" r:id="rId7"/>
    <sheet state="visible" name="Hoja3" sheetId="5" r:id="rId8"/>
  </sheets>
  <definedNames/>
  <calcPr/>
  <extLst>
    <ext uri="GoogleSheetsCustomDataVersion1">
      <go:sheetsCustomData xmlns:go="http://customooxmlschemas.google.com/" r:id="rId9" roundtripDataSignature="AMtx7mjaKRu2D1DJyElW0pxRkn35GsHqTQ=="/>
    </ext>
  </extLst>
</workbook>
</file>

<file path=xl/sharedStrings.xml><?xml version="1.0" encoding="utf-8"?>
<sst xmlns="http://schemas.openxmlformats.org/spreadsheetml/2006/main" count="82" uniqueCount="32">
  <si>
    <t>Períodos</t>
  </si>
  <si>
    <t>Monto (En valor de Moneda)</t>
  </si>
  <si>
    <t>VAN</t>
  </si>
  <si>
    <t>Inversión Inicial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</si>
  <si>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</si>
  <si>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</si>
  <si>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</si>
  <si>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</si>
  <si>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</si>
  <si>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</si>
  <si>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</si>
  <si>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</si>
  <si>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</si>
  <si>
    <t>FC10</t>
  </si>
  <si>
    <t>Tasa de Interés</t>
  </si>
  <si>
    <t>Monto en Valor de la Moneda</t>
  </si>
  <si>
    <t>Flujo de Caja en el Período 1</t>
  </si>
  <si>
    <r>
      <t>FC</t>
    </r>
    <r>
      <rPr>
        <rFont val="Calibri"/>
        <b/>
        <color theme="1"/>
        <sz val="12.0"/>
      </rPr>
      <t>1</t>
    </r>
  </si>
  <si>
    <t>Flujo de Caja en el Período 2</t>
  </si>
  <si>
    <r>
      <t>FC</t>
    </r>
    <r>
      <rPr>
        <rFont val="Calibri"/>
        <b/>
        <color theme="1"/>
        <sz val="12.0"/>
      </rPr>
      <t>2</t>
    </r>
  </si>
  <si>
    <t>Flujo de Caja en el Período 3</t>
  </si>
  <si>
    <r>
      <t>FC</t>
    </r>
    <r>
      <rPr>
        <rFont val="Calibri"/>
        <b/>
        <color theme="1"/>
        <sz val="12.0"/>
      </rPr>
      <t>3</t>
    </r>
  </si>
  <si>
    <t>Flujo de Caja en el Período 4</t>
  </si>
  <si>
    <r>
      <t>FC</t>
    </r>
    <r>
      <rPr>
        <rFont val="Calibri"/>
        <b/>
        <color theme="1"/>
        <sz val="12.0"/>
      </rPr>
      <t>4</t>
    </r>
  </si>
  <si>
    <t>Flujo de Caja en el Período 5</t>
  </si>
  <si>
    <r>
      <t>FC</t>
    </r>
    <r>
      <rPr>
        <rFont val="Calibri"/>
        <b/>
        <color theme="1"/>
        <sz val="12.0"/>
      </rPr>
      <t>5</t>
    </r>
  </si>
  <si>
    <t>●</t>
  </si>
  <si>
    <t>Flujo de Caja en el Período "n"</t>
  </si>
  <si>
    <r>
      <t>FC</t>
    </r>
    <r>
      <rPr>
        <rFont val="Calibri"/>
        <b/>
        <color theme="1"/>
        <sz val="12.0"/>
      </rPr>
      <t>n</t>
    </r>
  </si>
  <si>
    <t>Tinv</t>
  </si>
  <si>
    <t>TIR</t>
  </si>
  <si>
    <t>VAN = f(TIR)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</si>
</sst>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&quot;$&quot;"/>
    <numFmt numFmtId="165" formatCode="0.000000000%"/>
    <numFmt numFmtId="166" formatCode="#,##0.00&quot;$&quot;;[Red]\-#,##0.00&quot;$&quot;"/>
  </numFmts>
  <fonts count="11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i/>
      <sz val="11.0"/>
      <color theme="1"/>
      <name val="Calibri"/>
    </font>
    <font>
      <sz val="11.0"/>
      <color rgb="FF000000"/>
    </font>
    <font>
      <sz val="11.0"/>
      <color rgb="FF000000"/>
      <name val="Inconsolata"/>
    </font>
    <font>
      <b/>
      <sz val="16.0"/>
      <color rgb="FF000000"/>
      <name val="Calibri"/>
    </font>
    <font/>
    <font>
      <b/>
      <sz val="15.0"/>
      <color theme="1"/>
      <name val="Calibri"/>
    </font>
    <font>
      <b/>
      <sz val="7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</fills>
  <borders count="20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2" fontId="1" numFmtId="0" xfId="0" applyAlignment="1" applyBorder="1" applyFill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/>
    </xf>
    <xf borderId="5" fillId="0" fontId="3" numFmtId="164" xfId="0" applyAlignment="1" applyBorder="1" applyFont="1" applyNumberFormat="1">
      <alignment horizontal="center" readingOrder="0" vertical="center"/>
    </xf>
    <xf borderId="6" fillId="0" fontId="2" numFmtId="164" xfId="0" applyAlignment="1" applyBorder="1" applyFont="1" applyNumberFormat="1">
      <alignment horizontal="right" vertical="center"/>
    </xf>
    <xf borderId="5" fillId="0" fontId="4" numFmtId="0" xfId="0" applyAlignment="1" applyBorder="1" applyFont="1">
      <alignment horizontal="center"/>
    </xf>
    <xf borderId="5" fillId="0" fontId="5" numFmtId="164" xfId="0" applyAlignment="1" applyBorder="1" applyFont="1" applyNumberForma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/>
    </xf>
    <xf borderId="8" fillId="0" fontId="3" numFmtId="164" xfId="0" applyAlignment="1" applyBorder="1" applyFont="1" applyNumberFormat="1">
      <alignment horizontal="center" readingOrder="0" vertical="center"/>
    </xf>
    <xf borderId="9" fillId="0" fontId="2" numFmtId="164" xfId="0" applyAlignment="1" applyBorder="1" applyFont="1" applyNumberFormat="1">
      <alignment horizontal="right" vertical="center"/>
    </xf>
    <xf borderId="0" fillId="3" fontId="6" numFmtId="0" xfId="0" applyAlignment="1" applyFill="1" applyFont="1">
      <alignment readingOrder="0"/>
    </xf>
    <xf borderId="10" fillId="0" fontId="1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readingOrder="0" vertical="center"/>
    </xf>
    <xf borderId="12" fillId="0" fontId="8" numFmtId="0" xfId="0" applyBorder="1" applyFont="1"/>
    <xf borderId="13" fillId="0" fontId="8" numFmtId="0" xfId="0" applyBorder="1" applyFont="1"/>
    <xf borderId="14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16" fillId="0" fontId="10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left" shrinkToFit="0" vertical="center" wrapText="1"/>
    </xf>
    <xf borderId="19" fillId="0" fontId="9" numFmtId="0" xfId="0" applyAlignment="1" applyBorder="1" applyFont="1">
      <alignment horizontal="center" shrinkToFit="0" vertical="center" wrapText="1"/>
    </xf>
    <xf borderId="0" fillId="0" fontId="2" numFmtId="164" xfId="0" applyFont="1" applyNumberFormat="1"/>
    <xf borderId="8" fillId="0" fontId="5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10" xfId="0" applyAlignment="1" applyFont="1" applyNumberFormat="1">
      <alignment readingOrder="0"/>
    </xf>
    <xf borderId="0" fillId="0" fontId="2" numFmtId="10" xfId="0" applyFont="1" applyNumberFormat="1"/>
    <xf borderId="0" fillId="0" fontId="2" numFmtId="165" xfId="0" applyFont="1" applyNumberFormat="1"/>
    <xf borderId="0" fillId="0" fontId="2" numFmtId="9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865507436570429"/>
          <c:y val="0.17177092446777487"/>
          <c:w val="0.6547609361329834"/>
          <c:h val="0.7768285214348207"/>
        </c:manualLayout>
      </c:layout>
      <c:lineChart>
        <c:ser>
          <c:idx val="0"/>
          <c:order val="0"/>
          <c:tx>
            <c:strRef>
              <c:f>'VAN &amp; TRI'!$A$1</c:f>
            </c:strRef>
          </c:tx>
          <c:spPr>
            <a:ln cmpd="sng" w="76200">
              <a:solidFill>
                <a:schemeClr val="accent1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txPr>
              <a:bodyPr/>
              <a:lstStyle/>
              <a:p>
                <a:pPr lvl="0">
                  <a:defRPr b="1" i="0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'VAN &amp; TRI'!$A$2:$A$13</c:f>
            </c:numRef>
          </c:val>
          <c:smooth val="1"/>
        </c:ser>
        <c:ser>
          <c:idx val="1"/>
          <c:order val="1"/>
          <c:tx>
            <c:strRef>
              <c:f>'VAN &amp; TRI'!$D$1</c:f>
            </c:strRef>
          </c:tx>
          <c:spPr>
            <a:ln cmpd="sng" w="19050">
              <a:solidFill>
                <a:srgbClr val="1F497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F497D"/>
              </a:solidFill>
              <a:ln cmpd="sng">
                <a:solidFill>
                  <a:srgbClr val="1F497D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'VAN &amp; TRI'!$D$2:$D$12</c:f>
            </c:numRef>
          </c:val>
          <c:smooth val="1"/>
        </c:ser>
        <c:axId val="80278501"/>
        <c:axId val="784784008"/>
      </c:lineChart>
      <c:catAx>
        <c:axId val="80278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784784008"/>
      </c:catAx>
      <c:valAx>
        <c:axId val="784784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8027850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Monto (En valor de Moneda) frente a Períodos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Ganancias!$C$1</c:f>
            </c:strRef>
          </c:tx>
          <c:spPr>
            <a:solidFill>
              <a:schemeClr val="accent1"/>
            </a:solidFill>
          </c:spPr>
          <c:cat>
            <c:strRef>
              <c:f>Ganancias!$A$2:$A$12</c:f>
            </c:strRef>
          </c:cat>
          <c:val>
            <c:numRef>
              <c:f>Ganancias!$C$2:$C$12</c:f>
            </c:numRef>
          </c:val>
        </c:ser>
        <c:axId val="1909346734"/>
        <c:axId val="1539349656"/>
      </c:barChart>
      <c:catAx>
        <c:axId val="1909346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Períodos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9349656"/>
      </c:catAx>
      <c:valAx>
        <c:axId val="1539349656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Monto (En valor de Moneda)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346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Monto (En valor de Moneda) frente a Períodos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IIBB!$C$1</c:f>
            </c:strRef>
          </c:tx>
          <c:spPr>
            <a:solidFill>
              <a:schemeClr val="accent1"/>
            </a:solidFill>
          </c:spPr>
          <c:cat>
            <c:strRef>
              <c:f>IIBB!$A$2:$A$12</c:f>
            </c:strRef>
          </c:cat>
          <c:val>
            <c:numRef>
              <c:f>IIBB!$C$2:$C$12</c:f>
            </c:numRef>
          </c:val>
        </c:ser>
        <c:axId val="2141636341"/>
        <c:axId val="1867805975"/>
      </c:barChart>
      <c:catAx>
        <c:axId val="2141636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Períodos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7805975"/>
      </c:catAx>
      <c:valAx>
        <c:axId val="1867805975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Monto (En valor de Moneda)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16363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581280994698167"/>
          <c:y val="0.15074266474490472"/>
          <c:w val="0.7993140002163022"/>
          <c:h val="0.8292061244907447"/>
        </c:manualLayout>
      </c:layout>
      <c:lineChart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'VAN y TIR'!$C$13:$K$13</c:f>
            </c:numRef>
          </c:val>
          <c:smooth val="0"/>
        </c:ser>
        <c:ser>
          <c:idx val="1"/>
          <c:order val="1"/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'VAN y TIR'!$C$14:$K$14</c:f>
            </c:numRef>
          </c:val>
          <c:smooth val="0"/>
        </c:ser>
        <c:axId val="1174103670"/>
        <c:axId val="1834607091"/>
      </c:lineChart>
      <c:catAx>
        <c:axId val="1174103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834607091"/>
      </c:catAx>
      <c:valAx>
        <c:axId val="1834607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174103670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190500</xdr:colOff>
      <xdr:row>0</xdr:row>
      <xdr:rowOff>19050</xdr:rowOff>
    </xdr:from>
    <xdr:ext cx="6248400" cy="4057650"/>
    <xdr:graphicFrame>
      <xdr:nvGraphicFramePr>
        <xdr:cNvPr id="454094479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600075</xdr:colOff>
      <xdr:row>7</xdr:row>
      <xdr:rowOff>180975</xdr:rowOff>
    </xdr:from>
    <xdr:ext cx="400050" cy="609600"/>
    <xdr:grpSp>
      <xdr:nvGrpSpPr>
        <xdr:cNvPr id="2" name="Shape 2" title="Dibujo"/>
        <xdr:cNvGrpSpPr/>
      </xdr:nvGrpSpPr>
      <xdr:grpSpPr>
        <a:xfrm>
          <a:off x="5165025" y="3484725"/>
          <a:ext cx="361950" cy="590550"/>
          <a:chOff x="5165025" y="3484725"/>
          <a:chExt cx="361950" cy="590550"/>
        </a:xfrm>
      </xdr:grpSpPr>
      <xdr:cxnSp>
        <xdr:nvCxnSpPr>
          <xdr:cNvPr id="3" name="Shape 3"/>
          <xdr:cNvCxnSpPr/>
        </xdr:nvCxnSpPr>
        <xdr:spPr>
          <a:xfrm rot="10800000">
            <a:off x="5165025" y="3484725"/>
            <a:ext cx="361950" cy="590550"/>
          </a:xfrm>
          <a:prstGeom prst="straightConnector1">
            <a:avLst/>
          </a:prstGeom>
          <a:noFill/>
          <a:ln cap="flat" cmpd="sng" w="349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714375</xdr:colOff>
      <xdr:row>11</xdr:row>
      <xdr:rowOff>76200</xdr:rowOff>
    </xdr:from>
    <xdr:ext cx="2647950" cy="1028700"/>
    <xdr:sp>
      <xdr:nvSpPr>
        <xdr:cNvPr id="4" name="Shape 4"/>
        <xdr:cNvSpPr txBox="1"/>
      </xdr:nvSpPr>
      <xdr:spPr>
        <a:xfrm>
          <a:off x="4026788" y="3270413"/>
          <a:ext cx="2638425" cy="10191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 u="sng"/>
            <a:t>TRI:</a:t>
          </a:r>
          <a:r>
            <a:rPr lang="en-US" sz="1800"/>
            <a:t> </a:t>
          </a:r>
          <a:r>
            <a:rPr b="1" i="1" lang="en-US" sz="1800"/>
            <a:t>"Tiempo</a:t>
          </a:r>
          <a:r>
            <a:rPr b="1" i="1" lang="en-US" sz="1800"/>
            <a:t> de Retorno de la Inversión"</a:t>
          </a:r>
          <a:endParaRPr b="1" i="1" sz="18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190500</xdr:colOff>
      <xdr:row>0</xdr:row>
      <xdr:rowOff>19050</xdr:rowOff>
    </xdr:from>
    <xdr:ext cx="6248400" cy="4057650"/>
    <xdr:graphicFrame>
      <xdr:nvGraphicFramePr>
        <xdr:cNvPr id="255348669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190500</xdr:colOff>
      <xdr:row>0</xdr:row>
      <xdr:rowOff>19050</xdr:rowOff>
    </xdr:from>
    <xdr:ext cx="6248400" cy="4057650"/>
    <xdr:graphicFrame>
      <xdr:nvGraphicFramePr>
        <xdr:cNvPr id="121951397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</xdr:colOff>
      <xdr:row>0</xdr:row>
      <xdr:rowOff>104775</xdr:rowOff>
    </xdr:from>
    <xdr:ext cx="6858000" cy="4029075"/>
    <xdr:graphicFrame>
      <xdr:nvGraphicFramePr>
        <xdr:cNvPr id="132113453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533400</xdr:colOff>
      <xdr:row>0</xdr:row>
      <xdr:rowOff>104775</xdr:rowOff>
    </xdr:from>
    <xdr:ext cx="6486525" cy="409575"/>
    <xdr:sp>
      <xdr:nvSpPr>
        <xdr:cNvPr id="5" name="Shape 5"/>
        <xdr:cNvSpPr txBox="1"/>
      </xdr:nvSpPr>
      <xdr:spPr>
        <a:xfrm>
          <a:off x="2107500" y="3577284"/>
          <a:ext cx="6477000" cy="405432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Variación del</a:t>
          </a:r>
          <a:r>
            <a:rPr b="1" lang="en-US" sz="20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VAN en Función de la Tasa de Descuento</a:t>
          </a:r>
          <a:endParaRPr b="1" sz="2000" u="sng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3.13"/>
    <col customWidth="1" min="3" max="3" width="17.63"/>
    <col customWidth="1" min="4" max="4" width="12.88"/>
    <col customWidth="1" min="5" max="26" width="9.38"/>
  </cols>
  <sheetData>
    <row r="1">
      <c r="A1" s="1" t="s">
        <v>0</v>
      </c>
      <c r="B1" s="2"/>
      <c r="C1" s="3" t="s">
        <v>1</v>
      </c>
      <c r="D1" s="4" t="s">
        <v>2</v>
      </c>
    </row>
    <row r="2">
      <c r="A2" s="5">
        <v>0.0</v>
      </c>
      <c r="B2" s="6" t="s">
        <v>3</v>
      </c>
      <c r="C2" s="7">
        <v>-6000000.0</v>
      </c>
      <c r="D2" s="8">
        <f>C2</f>
        <v>-6000000</v>
      </c>
    </row>
    <row r="3">
      <c r="A3" s="5">
        <v>1.0</v>
      </c>
      <c r="B3" s="9" t="s">
        <v>4</v>
      </c>
      <c r="C3" s="7">
        <v>-6031500.0</v>
      </c>
      <c r="D3" s="8">
        <f>D2+C3/(1+B19)</f>
        <v>-10308214.29</v>
      </c>
    </row>
    <row r="4">
      <c r="A4" s="5">
        <v>2.0</v>
      </c>
      <c r="B4" s="9" t="s">
        <v>5</v>
      </c>
      <c r="C4" s="10">
        <v>1.0E7</v>
      </c>
      <c r="D4" s="8">
        <f>D3+C4/((1+B19)^2)</f>
        <v>-5206173.469</v>
      </c>
    </row>
    <row r="5">
      <c r="A5" s="5">
        <v>3.0</v>
      </c>
      <c r="B5" s="9" t="s">
        <v>6</v>
      </c>
      <c r="C5" s="10">
        <v>8000000.0</v>
      </c>
      <c r="D5" s="8">
        <f>D4+C5/((1+B19)^3)</f>
        <v>-2290721.574</v>
      </c>
    </row>
    <row r="6">
      <c r="A6" s="5">
        <v>4.0</v>
      </c>
      <c r="B6" s="9" t="s">
        <v>7</v>
      </c>
      <c r="C6" s="10">
        <v>7000000.0</v>
      </c>
      <c r="D6" s="8">
        <f>D5+C6/((1+$B$19)^4)</f>
        <v>-468564.1399</v>
      </c>
    </row>
    <row r="7">
      <c r="A7" s="5">
        <v>5.0</v>
      </c>
      <c r="B7" s="9" t="s">
        <v>8</v>
      </c>
      <c r="C7" s="7">
        <v>7000000.0</v>
      </c>
      <c r="D7" s="8">
        <f>D6+C7/((1+$B$19)^5)</f>
        <v>832976.8846</v>
      </c>
    </row>
    <row r="8">
      <c r="A8" s="11">
        <v>6.0</v>
      </c>
      <c r="B8" s="9" t="s">
        <v>9</v>
      </c>
      <c r="C8" s="7">
        <v>7500000.0</v>
      </c>
      <c r="D8" s="8">
        <f>D7+C8/((1+$B$19)^6)</f>
        <v>1829054.199</v>
      </c>
    </row>
    <row r="9">
      <c r="A9" s="11">
        <v>7.0</v>
      </c>
      <c r="B9" s="9" t="s">
        <v>10</v>
      </c>
      <c r="C9" s="7">
        <v>6750000.0</v>
      </c>
      <c r="D9" s="8">
        <f>D8+C9/((1+$B$19)^7)</f>
        <v>2469389.616</v>
      </c>
    </row>
    <row r="10">
      <c r="A10" s="11">
        <v>8.0</v>
      </c>
      <c r="B10" s="9" t="s">
        <v>11</v>
      </c>
      <c r="C10" s="7">
        <v>6000000.0</v>
      </c>
      <c r="D10" s="8">
        <f>D9+C10/((1+$B$19)^8)</f>
        <v>2875951.785</v>
      </c>
    </row>
    <row r="11">
      <c r="A11" s="11">
        <v>9.0</v>
      </c>
      <c r="B11" s="9" t="s">
        <v>12</v>
      </c>
      <c r="C11" s="7">
        <v>5000000.0</v>
      </c>
      <c r="D11" s="8">
        <f>D10+C11/((1+$B$19)^9)</f>
        <v>3117953.076</v>
      </c>
    </row>
    <row r="12">
      <c r="A12" s="12">
        <v>10.0</v>
      </c>
      <c r="B12" s="13" t="s">
        <v>13</v>
      </c>
      <c r="C12" s="14">
        <v>5000000.0</v>
      </c>
      <c r="D12" s="15">
        <f>D11+C12/((1+$B$19)^10)</f>
        <v>3290811.142</v>
      </c>
    </row>
    <row r="13">
      <c r="B13" s="16"/>
    </row>
    <row r="19">
      <c r="A19" s="17" t="s">
        <v>14</v>
      </c>
      <c r="B19" s="18">
        <v>0.4</v>
      </c>
    </row>
    <row r="20">
      <c r="A20" s="19"/>
      <c r="B2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A20"/>
    <mergeCell ref="B19:B2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3.13"/>
    <col customWidth="1" min="3" max="3" width="17.63"/>
    <col customWidth="1" min="4" max="4" width="12.88"/>
    <col customWidth="1" min="5" max="26" width="9.38"/>
  </cols>
  <sheetData>
    <row r="1">
      <c r="A1" s="1" t="s">
        <v>0</v>
      </c>
      <c r="B1" s="2"/>
      <c r="C1" s="3" t="s">
        <v>1</v>
      </c>
      <c r="D1" s="4" t="s">
        <v>2</v>
      </c>
    </row>
    <row r="2">
      <c r="A2" s="5">
        <v>0.0</v>
      </c>
      <c r="B2" s="6" t="s">
        <v>3</v>
      </c>
      <c r="C2" s="7">
        <v>0.0</v>
      </c>
      <c r="D2" s="8">
        <f>C2</f>
        <v>0</v>
      </c>
    </row>
    <row r="3">
      <c r="A3" s="5">
        <v>1.0</v>
      </c>
      <c r="B3" s="9" t="s">
        <v>4</v>
      </c>
      <c r="C3" s="7">
        <v>0.0</v>
      </c>
      <c r="D3" s="8">
        <f>D2+C3/(1+B19)</f>
        <v>0</v>
      </c>
    </row>
    <row r="4">
      <c r="A4" s="5">
        <v>2.0</v>
      </c>
      <c r="B4" s="9" t="s">
        <v>5</v>
      </c>
      <c r="C4" s="10">
        <v>3500000.0</v>
      </c>
      <c r="D4" s="8">
        <f>D3+C4/((1+B19)^2)</f>
        <v>1785714.286</v>
      </c>
    </row>
    <row r="5">
      <c r="A5" s="5">
        <v>3.0</v>
      </c>
      <c r="B5" s="9" t="s">
        <v>6</v>
      </c>
      <c r="C5" s="10">
        <v>2800000.0</v>
      </c>
      <c r="D5" s="8">
        <f>D4+C5/((1+B19)^3)</f>
        <v>2806122.449</v>
      </c>
    </row>
    <row r="6">
      <c r="A6" s="5">
        <v>4.0</v>
      </c>
      <c r="B6" s="9" t="s">
        <v>7</v>
      </c>
      <c r="C6" s="10">
        <v>2450000.0</v>
      </c>
      <c r="D6" s="8">
        <f>D5+C6/((1+$B$19)^4)</f>
        <v>3443877.551</v>
      </c>
    </row>
    <row r="7">
      <c r="A7" s="5">
        <v>5.0</v>
      </c>
      <c r="B7" s="9" t="s">
        <v>8</v>
      </c>
      <c r="C7" s="7">
        <v>2450000.0</v>
      </c>
      <c r="D7" s="8">
        <f>D6+C7/((1+$B$19)^5)</f>
        <v>3899416.91</v>
      </c>
    </row>
    <row r="8">
      <c r="A8" s="11">
        <v>6.0</v>
      </c>
      <c r="B8" s="9" t="s">
        <v>9</v>
      </c>
      <c r="C8" s="7">
        <v>2100000.0</v>
      </c>
      <c r="D8" s="8">
        <f>D7+C8/((1+$B$19)^6)</f>
        <v>4178318.558</v>
      </c>
    </row>
    <row r="9">
      <c r="A9" s="11">
        <v>7.0</v>
      </c>
      <c r="B9" s="9" t="s">
        <v>10</v>
      </c>
      <c r="C9" s="7">
        <v>2625000.0</v>
      </c>
      <c r="D9" s="8">
        <f>D8+C9/((1+$B$19)^7)</f>
        <v>4427337.886</v>
      </c>
    </row>
    <row r="10">
      <c r="A10" s="11">
        <v>8.0</v>
      </c>
      <c r="B10" s="9" t="s">
        <v>11</v>
      </c>
      <c r="C10" s="7">
        <v>2300000.0</v>
      </c>
      <c r="D10" s="8">
        <f>D9+C10/((1+$B$19)^8)</f>
        <v>4583186.718</v>
      </c>
    </row>
    <row r="11">
      <c r="A11" s="11">
        <v>9.0</v>
      </c>
      <c r="B11" s="9" t="s">
        <v>12</v>
      </c>
      <c r="C11" s="7">
        <v>1750000.0</v>
      </c>
      <c r="D11" s="8">
        <f>D10+C11/((1+$B$19)^9)</f>
        <v>4667887.17</v>
      </c>
    </row>
    <row r="12">
      <c r="A12" s="12">
        <v>10.0</v>
      </c>
      <c r="B12" s="13" t="s">
        <v>13</v>
      </c>
      <c r="C12" s="14">
        <v>1750000.0</v>
      </c>
      <c r="D12" s="15">
        <f>D11+C12/((1+$B$19)^10)</f>
        <v>4728387.493</v>
      </c>
    </row>
    <row r="13">
      <c r="B13" s="16"/>
    </row>
    <row r="19">
      <c r="A19" s="17" t="s">
        <v>14</v>
      </c>
      <c r="B19" s="18">
        <v>0.4</v>
      </c>
    </row>
    <row r="20">
      <c r="A20" s="19"/>
      <c r="B2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A20"/>
    <mergeCell ref="B19:B2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3.13"/>
    <col customWidth="1" min="3" max="3" width="17.63"/>
    <col customWidth="1" min="4" max="4" width="12.88"/>
    <col customWidth="1" min="5" max="26" width="9.38"/>
  </cols>
  <sheetData>
    <row r="1">
      <c r="A1" s="1" t="s">
        <v>0</v>
      </c>
      <c r="B1" s="2"/>
      <c r="C1" s="3" t="s">
        <v>1</v>
      </c>
      <c r="D1" s="4" t="s">
        <v>2</v>
      </c>
    </row>
    <row r="2">
      <c r="A2" s="5">
        <v>0.0</v>
      </c>
      <c r="B2" s="6" t="s">
        <v>3</v>
      </c>
      <c r="C2" s="7">
        <v>0.0</v>
      </c>
      <c r="D2" s="8">
        <f>C2</f>
        <v>0</v>
      </c>
    </row>
    <row r="3">
      <c r="A3" s="5">
        <v>1.0</v>
      </c>
      <c r="B3" s="9" t="s">
        <v>4</v>
      </c>
      <c r="C3" s="7">
        <v>0.0</v>
      </c>
      <c r="D3" s="8">
        <f>D2+C3/(1+B19)</f>
        <v>0</v>
      </c>
    </row>
    <row r="4">
      <c r="A4" s="5">
        <v>2.0</v>
      </c>
      <c r="B4" s="9" t="s">
        <v>5</v>
      </c>
      <c r="C4" s="10">
        <v>300000.0</v>
      </c>
      <c r="D4" s="8">
        <f>D3+C4/((1+B19)^2)</f>
        <v>192000</v>
      </c>
    </row>
    <row r="5">
      <c r="A5" s="5">
        <v>3.0</v>
      </c>
      <c r="B5" s="9" t="s">
        <v>6</v>
      </c>
      <c r="C5" s="10">
        <v>240000.0</v>
      </c>
      <c r="D5" s="8">
        <f>D4+C5/((1+B19)^3)</f>
        <v>314880</v>
      </c>
    </row>
    <row r="6">
      <c r="A6" s="5">
        <v>4.0</v>
      </c>
      <c r="B6" s="9" t="s">
        <v>7</v>
      </c>
      <c r="C6" s="10">
        <v>210000.0</v>
      </c>
      <c r="D6" s="8">
        <f>D5+C6/((1+$B$19)^4)</f>
        <v>400896</v>
      </c>
    </row>
    <row r="7">
      <c r="A7" s="5">
        <v>5.0</v>
      </c>
      <c r="B7" s="9" t="s">
        <v>8</v>
      </c>
      <c r="C7" s="7">
        <v>210000.0</v>
      </c>
      <c r="D7" s="8">
        <f>D6+C7/((1+$B$19)^5)</f>
        <v>469708.8</v>
      </c>
    </row>
    <row r="8">
      <c r="A8" s="11">
        <v>6.0</v>
      </c>
      <c r="B8" s="9" t="s">
        <v>9</v>
      </c>
      <c r="C8" s="7">
        <v>225000.0</v>
      </c>
      <c r="D8" s="8">
        <f>D7+C8/((1+$B$19)^6)</f>
        <v>528691.2</v>
      </c>
    </row>
    <row r="9">
      <c r="A9" s="11">
        <v>7.0</v>
      </c>
      <c r="B9" s="9" t="s">
        <v>10</v>
      </c>
      <c r="C9" s="7">
        <v>262500.0</v>
      </c>
      <c r="D9" s="8">
        <f>D8+C9/((1+$B$19)^7)</f>
        <v>583741.44</v>
      </c>
    </row>
    <row r="10">
      <c r="A10" s="11">
        <v>8.0</v>
      </c>
      <c r="B10" s="9" t="s">
        <v>11</v>
      </c>
      <c r="C10" s="7">
        <v>202000.0</v>
      </c>
      <c r="D10" s="8">
        <f>D9+C10/((1+$B$19)^8)</f>
        <v>617631.4163</v>
      </c>
    </row>
    <row r="11">
      <c r="A11" s="11">
        <v>9.0</v>
      </c>
      <c r="B11" s="9" t="s">
        <v>12</v>
      </c>
      <c r="C11" s="7">
        <v>150000.0</v>
      </c>
      <c r="D11" s="8">
        <f>D10+C11/((1+$B$19)^9)</f>
        <v>637764.0755</v>
      </c>
    </row>
    <row r="12">
      <c r="A12" s="12">
        <v>10.0</v>
      </c>
      <c r="B12" s="13" t="s">
        <v>13</v>
      </c>
      <c r="C12" s="14">
        <v>150000.0</v>
      </c>
      <c r="D12" s="15">
        <f>D11+C12/((1+$B$19)^10)</f>
        <v>653870.2029</v>
      </c>
    </row>
    <row r="13">
      <c r="B13" s="16"/>
    </row>
    <row r="19">
      <c r="A19" s="17" t="s">
        <v>14</v>
      </c>
      <c r="B19" s="18">
        <v>0.25</v>
      </c>
    </row>
    <row r="20">
      <c r="A20" s="19"/>
      <c r="B2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A20"/>
    <mergeCell ref="B19:B2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5.0"/>
    <col customWidth="1" min="3" max="3" width="26.63"/>
    <col customWidth="1" min="4" max="4" width="10.63"/>
    <col customWidth="1" min="5" max="26" width="9.38"/>
  </cols>
  <sheetData>
    <row r="1">
      <c r="A1" s="1" t="s">
        <v>0</v>
      </c>
      <c r="B1" s="2"/>
      <c r="C1" s="3" t="s">
        <v>1</v>
      </c>
    </row>
    <row r="2">
      <c r="A2" s="5">
        <v>0.0</v>
      </c>
      <c r="B2" s="6" t="s">
        <v>3</v>
      </c>
      <c r="C2" s="10">
        <v>-6000000.0</v>
      </c>
      <c r="D2" s="29"/>
    </row>
    <row r="3">
      <c r="A3" s="5">
        <v>1.0</v>
      </c>
      <c r="B3" s="9" t="s">
        <v>4</v>
      </c>
      <c r="C3" s="10">
        <v>-6031500.0</v>
      </c>
      <c r="D3" s="29"/>
    </row>
    <row r="4">
      <c r="A4" s="5">
        <v>2.0</v>
      </c>
      <c r="B4" s="9" t="s">
        <v>5</v>
      </c>
      <c r="C4" s="10">
        <v>1.0E7</v>
      </c>
    </row>
    <row r="5">
      <c r="A5" s="5">
        <v>3.0</v>
      </c>
      <c r="B5" s="9" t="s">
        <v>6</v>
      </c>
      <c r="C5" s="10">
        <v>8000000.0</v>
      </c>
    </row>
    <row r="6">
      <c r="A6" s="5">
        <v>4.0</v>
      </c>
      <c r="B6" s="9" t="s">
        <v>7</v>
      </c>
      <c r="C6" s="10">
        <v>7000000.0</v>
      </c>
    </row>
    <row r="7">
      <c r="A7" s="5">
        <v>5.0</v>
      </c>
      <c r="B7" s="9" t="s">
        <v>8</v>
      </c>
      <c r="C7" s="10">
        <v>7000000.0</v>
      </c>
    </row>
    <row r="8">
      <c r="A8" s="11">
        <v>6.0</v>
      </c>
      <c r="B8" s="9" t="s">
        <v>9</v>
      </c>
      <c r="C8" s="10">
        <v>7500000.0</v>
      </c>
    </row>
    <row r="9">
      <c r="A9" s="11">
        <v>7.0</v>
      </c>
      <c r="B9" s="9" t="s">
        <v>10</v>
      </c>
      <c r="C9" s="10">
        <v>6750000.0</v>
      </c>
    </row>
    <row r="10">
      <c r="A10" s="11">
        <v>8.0</v>
      </c>
      <c r="B10" s="9" t="s">
        <v>11</v>
      </c>
      <c r="C10" s="10">
        <v>6000000.0</v>
      </c>
    </row>
    <row r="11">
      <c r="A11" s="11">
        <v>9.0</v>
      </c>
      <c r="B11" s="9" t="s">
        <v>12</v>
      </c>
      <c r="C11" s="10">
        <v>5000000.0</v>
      </c>
    </row>
    <row r="12">
      <c r="A12" s="12">
        <v>10.0</v>
      </c>
      <c r="B12" s="13" t="s">
        <v>13</v>
      </c>
      <c r="C12" s="30">
        <v>5000000.0</v>
      </c>
    </row>
    <row r="13">
      <c r="A13" s="31" t="s">
        <v>29</v>
      </c>
      <c r="C13" s="32">
        <v>0.1</v>
      </c>
      <c r="D13" s="33">
        <v>0.2</v>
      </c>
      <c r="E13" s="33">
        <v>0.3</v>
      </c>
      <c r="F13" s="33">
        <v>0.4</v>
      </c>
      <c r="G13" s="33">
        <v>0.5</v>
      </c>
      <c r="H13" s="33">
        <v>0.6</v>
      </c>
      <c r="I13" s="33">
        <v>0.7</v>
      </c>
      <c r="J13" s="33">
        <v>0.8</v>
      </c>
      <c r="K13" s="33">
        <v>0.9</v>
      </c>
    </row>
    <row r="14">
      <c r="A14" s="31" t="s">
        <v>2</v>
      </c>
      <c r="C14" s="29">
        <f t="array" ref="C14">NPV(C13,$C$3,$C$4,$C$5,$C$6,$C$7,$C$8,$C$9,$C$10,$C$11,$C$12)+$C$2</f>
        <v>26463963.44</v>
      </c>
      <c r="D14" s="29">
        <f t="shared" ref="D14:K14" si="1">NPV(D13,$C$3,$C$4,$C$5,$C$6,$C$7)+$C$2</f>
        <v>6736738.683</v>
      </c>
      <c r="E14" s="29">
        <f t="shared" si="1"/>
        <v>3255071.561</v>
      </c>
      <c r="F14" s="29">
        <f t="shared" si="1"/>
        <v>832976.8846</v>
      </c>
      <c r="G14" s="29">
        <f t="shared" si="1"/>
        <v>-901658.4362</v>
      </c>
      <c r="H14" s="29">
        <f t="shared" si="1"/>
        <v>-2174625.244</v>
      </c>
      <c r="I14" s="29">
        <f t="shared" si="1"/>
        <v>-3128280.605</v>
      </c>
      <c r="J14" s="29">
        <f t="shared" si="1"/>
        <v>-3855397.339</v>
      </c>
      <c r="K14" s="29">
        <f t="shared" si="1"/>
        <v>-4418201.823</v>
      </c>
    </row>
    <row r="15">
      <c r="A15" s="31" t="s">
        <v>30</v>
      </c>
      <c r="C15" s="34">
        <f>IRR(C2:C12)</f>
        <v>0.5291823383</v>
      </c>
      <c r="D15" s="35"/>
      <c r="E15" s="35"/>
      <c r="F15" s="29"/>
      <c r="G15" s="35"/>
      <c r="H15" s="35"/>
      <c r="I15" s="35"/>
      <c r="J15" s="35"/>
      <c r="K15" s="35"/>
    </row>
    <row r="16">
      <c r="A16" s="31" t="s">
        <v>31</v>
      </c>
      <c r="C16" s="29">
        <f t="array" ref="C16">NPV(C15,$C$3,$C$4,$C$5,$C$6,$C$7,$C$8,$C$9,$C$10,$C$11,$C$12)+$C$2</f>
        <v>0.0000000009313225746</v>
      </c>
      <c r="D16" s="36"/>
      <c r="F16" s="33"/>
    </row>
    <row r="17">
      <c r="F17" s="36"/>
    </row>
    <row r="20">
      <c r="F20" s="3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">
    <mergeCell ref="A13:B13"/>
    <mergeCell ref="A14:B14"/>
    <mergeCell ref="A15:B15"/>
    <mergeCell ref="A16:B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4.13"/>
    <col customWidth="1" min="3" max="26" width="9.38"/>
  </cols>
  <sheetData>
    <row r="1">
      <c r="A1" s="21" t="s">
        <v>3</v>
      </c>
      <c r="B1" s="22" t="s">
        <v>15</v>
      </c>
    </row>
    <row r="2">
      <c r="A2" s="23" t="s">
        <v>16</v>
      </c>
      <c r="B2" s="24" t="s">
        <v>17</v>
      </c>
    </row>
    <row r="3">
      <c r="A3" s="23" t="s">
        <v>18</v>
      </c>
      <c r="B3" s="24" t="s">
        <v>19</v>
      </c>
    </row>
    <row r="4">
      <c r="A4" s="23" t="s">
        <v>20</v>
      </c>
      <c r="B4" s="24" t="s">
        <v>21</v>
      </c>
    </row>
    <row r="5">
      <c r="A5" s="23" t="s">
        <v>22</v>
      </c>
      <c r="B5" s="24" t="s">
        <v>23</v>
      </c>
    </row>
    <row r="6">
      <c r="A6" s="23" t="s">
        <v>24</v>
      </c>
      <c r="B6" s="24" t="s">
        <v>25</v>
      </c>
    </row>
    <row r="7">
      <c r="A7" s="25" t="s">
        <v>26</v>
      </c>
      <c r="B7" s="26" t="s">
        <v>26</v>
      </c>
    </row>
    <row r="8">
      <c r="A8" s="25" t="s">
        <v>26</v>
      </c>
      <c r="B8" s="26" t="s">
        <v>26</v>
      </c>
    </row>
    <row r="9">
      <c r="A9" s="25" t="s">
        <v>26</v>
      </c>
      <c r="B9" s="26" t="s">
        <v>26</v>
      </c>
    </row>
    <row r="10">
      <c r="A10" s="27" t="s">
        <v>27</v>
      </c>
      <c r="B10" s="28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2019-04-05T12:41:51Z</dcterms:created>
  <dc:creator>Guillermo A Musso Rodriguez</dc:creator>
</cp:coreProperties>
</file>