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drawings/drawing2.xml" ContentType="application/vnd.openxmlformats-officedocument.drawing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drawings/drawing3.xml" ContentType="application/vnd.openxmlformats-officedocument.drawing+xml"/>
  <Override PartName="/xl/pivotTables/pivotTable3.xml" ContentType="application/vnd.openxmlformats-officedocument.spreadsheetml.pivotTable+xml"/>
  <Override PartName="/xl/drawings/drawing4.xml" ContentType="application/vnd.openxmlformats-officedocument.drawing+xml"/>
  <Override PartName="/xl/tables/table5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/>
  <mc:AlternateContent xmlns:mc="http://schemas.openxmlformats.org/markup-compatibility/2006">
    <mc:Choice Requires="x15">
      <x15ac:absPath xmlns:x15ac="http://schemas.microsoft.com/office/spreadsheetml/2010/11/ac" url="C:\Users\Hong.Wen.Tai\Desktop\"/>
    </mc:Choice>
  </mc:AlternateContent>
  <xr:revisionPtr revIDLastSave="0" documentId="13_ncr:1_{A98676CB-C6F7-4637-92A0-5AA14E6D9AD5}" xr6:coauthVersionLast="43" xr6:coauthVersionMax="43" xr10:uidLastSave="{00000000-0000-0000-0000-000000000000}"/>
  <bookViews>
    <workbookView xWindow="-120" yWindow="-120" windowWidth="29040" windowHeight="15840" firstSheet="2" activeTab="2" xr2:uid="{00000000-000D-0000-FFFF-FFFF00000000}"/>
  </bookViews>
  <sheets>
    <sheet name="Exercise #2_Answer Key" sheetId="6" state="hidden" r:id="rId1"/>
    <sheet name="Exercise #3_Answer Key" sheetId="8" state="hidden" r:id="rId2"/>
    <sheet name="Exercise #4" sheetId="3" r:id="rId3"/>
    <sheet name="Exercise #4_Answer Key" sheetId="9" state="hidden" r:id="rId4"/>
    <sheet name="Exercise #5_Answer Key" sheetId="10" state="hidden" r:id="rId5"/>
  </sheets>
  <definedNames>
    <definedName name="_xlnm._FilterDatabase" localSheetId="3" hidden="1">'Exercise #4_Answer Key'!$F$2:$G$71</definedName>
  </definedNames>
  <calcPr calcId="191029"/>
  <pivotCaches>
    <pivotCache cacheId="15" r:id="rId6"/>
    <pivotCache cacheId="16" r:id="rId7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E140" i="6" l="1"/>
  <c r="E141" i="6"/>
  <c r="E142" i="6"/>
  <c r="E143" i="6"/>
  <c r="E144" i="6"/>
  <c r="E145" i="6"/>
  <c r="E146" i="6"/>
  <c r="E147" i="6"/>
  <c r="E148" i="6"/>
  <c r="E149" i="6"/>
  <c r="E150" i="6"/>
  <c r="E151" i="6"/>
  <c r="E152" i="6"/>
  <c r="E153" i="6"/>
  <c r="E154" i="6"/>
  <c r="E155" i="6"/>
  <c r="E156" i="6"/>
  <c r="F140" i="6"/>
  <c r="F141" i="6"/>
  <c r="F142" i="6"/>
  <c r="F143" i="6"/>
  <c r="F144" i="6"/>
  <c r="F145" i="6"/>
  <c r="F146" i="6"/>
  <c r="F147" i="6"/>
  <c r="F148" i="6"/>
  <c r="F149" i="6"/>
  <c r="F150" i="6"/>
  <c r="F151" i="6"/>
  <c r="F152" i="6"/>
  <c r="F153" i="6"/>
  <c r="F154" i="6"/>
  <c r="F155" i="6"/>
  <c r="F156" i="6"/>
  <c r="O2" i="10" l="1"/>
  <c r="O3" i="10"/>
  <c r="O4" i="10"/>
  <c r="O5" i="10"/>
  <c r="O6" i="10"/>
  <c r="O7" i="10"/>
  <c r="O8" i="10"/>
  <c r="O9" i="10"/>
  <c r="P9" i="10" s="1"/>
  <c r="O10" i="10"/>
  <c r="O11" i="10"/>
  <c r="O12" i="10"/>
  <c r="O13" i="10"/>
  <c r="O14" i="10"/>
  <c r="O15" i="10"/>
  <c r="O16" i="10"/>
  <c r="O17" i="10"/>
  <c r="P17" i="10" s="1"/>
  <c r="K28" i="9"/>
  <c r="K27" i="9"/>
  <c r="K26" i="9"/>
  <c r="K25" i="9"/>
  <c r="K24" i="9"/>
  <c r="K23" i="9"/>
  <c r="K22" i="9"/>
  <c r="K21" i="9"/>
  <c r="K20" i="9"/>
  <c r="K19" i="9"/>
  <c r="K18" i="9"/>
  <c r="K17" i="9"/>
  <c r="K16" i="9"/>
  <c r="K15" i="9"/>
  <c r="K14" i="9"/>
  <c r="K13" i="9"/>
  <c r="K12" i="9"/>
  <c r="K11" i="9"/>
  <c r="K10" i="9"/>
  <c r="K9" i="9"/>
  <c r="K8" i="9"/>
  <c r="K7" i="9"/>
  <c r="K6" i="9"/>
  <c r="K5" i="9"/>
  <c r="K4" i="9"/>
  <c r="K3" i="9"/>
  <c r="I28" i="9"/>
  <c r="I27" i="9"/>
  <c r="I26" i="9"/>
  <c r="I25" i="9"/>
  <c r="I24" i="9"/>
  <c r="I23" i="9"/>
  <c r="I22" i="9"/>
  <c r="I21" i="9"/>
  <c r="I20" i="9"/>
  <c r="I19" i="9"/>
  <c r="I18" i="9"/>
  <c r="I17" i="9"/>
  <c r="I16" i="9"/>
  <c r="I15" i="9"/>
  <c r="I14" i="9"/>
  <c r="I13" i="9"/>
  <c r="I12" i="9"/>
  <c r="I11" i="9"/>
  <c r="I10" i="9"/>
  <c r="I9" i="9"/>
  <c r="I8" i="9"/>
  <c r="I7" i="9"/>
  <c r="I6" i="9"/>
  <c r="I5" i="9"/>
  <c r="I4" i="9"/>
  <c r="I3" i="9"/>
  <c r="L28" i="9"/>
  <c r="J28" i="9"/>
  <c r="L27" i="9"/>
  <c r="J27" i="9"/>
  <c r="L26" i="9"/>
  <c r="J26" i="9"/>
  <c r="L25" i="9"/>
  <c r="J25" i="9"/>
  <c r="L24" i="9"/>
  <c r="J24" i="9"/>
  <c r="L23" i="9"/>
  <c r="J23" i="9"/>
  <c r="L22" i="9"/>
  <c r="J22" i="9"/>
  <c r="L21" i="9"/>
  <c r="J21" i="9"/>
  <c r="L20" i="9"/>
  <c r="J20" i="9"/>
  <c r="L19" i="9"/>
  <c r="J19" i="9"/>
  <c r="L18" i="9"/>
  <c r="J18" i="9"/>
  <c r="L17" i="9"/>
  <c r="J17" i="9"/>
  <c r="L16" i="9"/>
  <c r="J16" i="9"/>
  <c r="L15" i="9"/>
  <c r="J15" i="9"/>
  <c r="L14" i="9"/>
  <c r="J14" i="9"/>
  <c r="L13" i="9"/>
  <c r="J13" i="9"/>
  <c r="L12" i="9"/>
  <c r="J12" i="9"/>
  <c r="L11" i="9"/>
  <c r="J11" i="9"/>
  <c r="L10" i="9"/>
  <c r="J10" i="9"/>
  <c r="L9" i="9"/>
  <c r="J9" i="9"/>
  <c r="L8" i="9"/>
  <c r="J8" i="9"/>
  <c r="L7" i="9"/>
  <c r="J7" i="9"/>
  <c r="L6" i="9"/>
  <c r="J6" i="9"/>
  <c r="L5" i="9"/>
  <c r="J5" i="9"/>
  <c r="L4" i="9"/>
  <c r="J4" i="9"/>
  <c r="L3" i="9"/>
  <c r="J3" i="9"/>
  <c r="H28" i="9"/>
  <c r="H27" i="9"/>
  <c r="H26" i="9"/>
  <c r="H25" i="9"/>
  <c r="H24" i="9"/>
  <c r="H23" i="9"/>
  <c r="H22" i="9"/>
  <c r="H21" i="9"/>
  <c r="H20" i="9"/>
  <c r="H19" i="9"/>
  <c r="H18" i="9"/>
  <c r="H17" i="9"/>
  <c r="H16" i="9"/>
  <c r="H15" i="9"/>
  <c r="H14" i="9"/>
  <c r="H13" i="9"/>
  <c r="H12" i="9"/>
  <c r="H11" i="9"/>
  <c r="H10" i="9"/>
  <c r="H9" i="9"/>
  <c r="H8" i="9"/>
  <c r="H7" i="9"/>
  <c r="H6" i="9"/>
  <c r="H5" i="9"/>
  <c r="H4" i="9"/>
  <c r="H3" i="9"/>
  <c r="G28" i="9"/>
  <c r="G27" i="9"/>
  <c r="G26" i="9"/>
  <c r="G25" i="9"/>
  <c r="G24" i="9"/>
  <c r="G23" i="9"/>
  <c r="G22" i="9"/>
  <c r="G21" i="9"/>
  <c r="G20" i="9"/>
  <c r="G19" i="9"/>
  <c r="G18" i="9"/>
  <c r="G17" i="9"/>
  <c r="G16" i="9"/>
  <c r="G15" i="9"/>
  <c r="G14" i="9"/>
  <c r="G13" i="9"/>
  <c r="G12" i="9"/>
  <c r="G11" i="9"/>
  <c r="G10" i="9"/>
  <c r="G9" i="9"/>
  <c r="G8" i="9"/>
  <c r="G7" i="9"/>
  <c r="G6" i="9"/>
  <c r="G5" i="9"/>
  <c r="G4" i="9"/>
  <c r="G3" i="9"/>
  <c r="F2" i="8"/>
  <c r="F3" i="8"/>
  <c r="F4" i="8"/>
  <c r="F5" i="8"/>
  <c r="F6" i="8"/>
  <c r="F7" i="8"/>
  <c r="F8" i="8"/>
  <c r="F9" i="8"/>
  <c r="F10" i="8"/>
  <c r="F11" i="8"/>
  <c r="F12" i="8"/>
  <c r="F13" i="8"/>
  <c r="F14" i="8"/>
  <c r="F15" i="8"/>
  <c r="F16" i="8"/>
  <c r="F17" i="8"/>
  <c r="F18" i="8"/>
  <c r="F19" i="8"/>
  <c r="F20" i="8"/>
  <c r="F21" i="8"/>
  <c r="F22" i="8"/>
  <c r="F23" i="8"/>
  <c r="F24" i="8"/>
  <c r="F25" i="8"/>
  <c r="F26" i="8"/>
  <c r="F27" i="8"/>
  <c r="F28" i="8"/>
  <c r="F29" i="8"/>
  <c r="F30" i="8"/>
  <c r="F31" i="8"/>
  <c r="F32" i="8"/>
  <c r="F33" i="8"/>
  <c r="F34" i="8"/>
  <c r="F35" i="8"/>
  <c r="F36" i="8"/>
  <c r="F37" i="8"/>
  <c r="F38" i="8"/>
  <c r="F39" i="8"/>
  <c r="F40" i="8"/>
  <c r="F2" i="6"/>
  <c r="F3" i="6"/>
  <c r="F4" i="6"/>
  <c r="F5" i="6"/>
  <c r="F6" i="6"/>
  <c r="F7" i="6"/>
  <c r="F8" i="6"/>
  <c r="F9" i="6"/>
  <c r="F10" i="6"/>
  <c r="F11" i="6"/>
  <c r="F12" i="6"/>
  <c r="F13" i="6"/>
  <c r="F14" i="6"/>
  <c r="F15" i="6"/>
  <c r="F16" i="6"/>
  <c r="F17" i="6"/>
  <c r="F18" i="6"/>
  <c r="F19" i="6"/>
  <c r="F20" i="6"/>
  <c r="F21" i="6"/>
  <c r="F22" i="6"/>
  <c r="F23" i="6"/>
  <c r="F24" i="6"/>
  <c r="F25" i="6"/>
  <c r="F26" i="6"/>
  <c r="F27" i="6"/>
  <c r="F28" i="6"/>
  <c r="F29" i="6"/>
  <c r="F30" i="6"/>
  <c r="F31" i="6"/>
  <c r="F32" i="6"/>
  <c r="F33" i="6"/>
  <c r="F34" i="6"/>
  <c r="F35" i="6"/>
  <c r="F36" i="6"/>
  <c r="F37" i="6"/>
  <c r="F38" i="6"/>
  <c r="F39" i="6"/>
  <c r="F40" i="6"/>
  <c r="F41" i="6"/>
  <c r="F42" i="6"/>
  <c r="F43" i="6"/>
  <c r="F44" i="6"/>
  <c r="F45" i="6"/>
  <c r="F46" i="6"/>
  <c r="F47" i="6"/>
  <c r="F48" i="6"/>
  <c r="F49" i="6"/>
  <c r="F50" i="6"/>
  <c r="F51" i="6"/>
  <c r="F52" i="6"/>
  <c r="F53" i="6"/>
  <c r="F54" i="6"/>
  <c r="F55" i="6"/>
  <c r="F56" i="6"/>
  <c r="F57" i="6"/>
  <c r="F58" i="6"/>
  <c r="F59" i="6"/>
  <c r="F60" i="6"/>
  <c r="F61" i="6"/>
  <c r="F62" i="6"/>
  <c r="F63" i="6"/>
  <c r="F64" i="6"/>
  <c r="F65" i="6"/>
  <c r="F66" i="6"/>
  <c r="F67" i="6"/>
  <c r="F68" i="6"/>
  <c r="F69" i="6"/>
  <c r="F70" i="6"/>
  <c r="F71" i="6"/>
  <c r="F72" i="6"/>
  <c r="F73" i="6"/>
  <c r="F74" i="6"/>
  <c r="F75" i="6"/>
  <c r="F76" i="6"/>
  <c r="F77" i="6"/>
  <c r="F78" i="6"/>
  <c r="F79" i="6"/>
  <c r="F80" i="6"/>
  <c r="F81" i="6"/>
  <c r="F82" i="6"/>
  <c r="F83" i="6"/>
  <c r="F84" i="6"/>
  <c r="F85" i="6"/>
  <c r="F86" i="6"/>
  <c r="F87" i="6"/>
  <c r="F88" i="6"/>
  <c r="F89" i="6"/>
  <c r="F90" i="6"/>
  <c r="F91" i="6"/>
  <c r="F92" i="6"/>
  <c r="F93" i="6"/>
  <c r="F94" i="6"/>
  <c r="F95" i="6"/>
  <c r="F96" i="6"/>
  <c r="F97" i="6"/>
  <c r="F98" i="6"/>
  <c r="F99" i="6"/>
  <c r="F100" i="6"/>
  <c r="F101" i="6"/>
  <c r="F102" i="6"/>
  <c r="F103" i="6"/>
  <c r="F104" i="6"/>
  <c r="F105" i="6"/>
  <c r="F106" i="6"/>
  <c r="F107" i="6"/>
  <c r="F108" i="6"/>
  <c r="F109" i="6"/>
  <c r="F110" i="6"/>
  <c r="F111" i="6"/>
  <c r="F112" i="6"/>
  <c r="F113" i="6"/>
  <c r="F114" i="6"/>
  <c r="F115" i="6"/>
  <c r="F116" i="6"/>
  <c r="F117" i="6"/>
  <c r="F118" i="6"/>
  <c r="F119" i="6"/>
  <c r="F120" i="6"/>
  <c r="F121" i="6"/>
  <c r="F122" i="6"/>
  <c r="F123" i="6"/>
  <c r="F124" i="6"/>
  <c r="F125" i="6"/>
  <c r="F126" i="6"/>
  <c r="F127" i="6"/>
  <c r="F128" i="6"/>
  <c r="F129" i="6"/>
  <c r="F130" i="6"/>
  <c r="F131" i="6"/>
  <c r="F132" i="6"/>
  <c r="F133" i="6"/>
  <c r="F134" i="6"/>
  <c r="F135" i="6"/>
  <c r="F136" i="6"/>
  <c r="F137" i="6"/>
  <c r="F138" i="6"/>
  <c r="F139" i="6"/>
  <c r="E2" i="6"/>
  <c r="E3" i="6"/>
  <c r="E4" i="6"/>
  <c r="E5" i="6"/>
  <c r="E6" i="6"/>
  <c r="E7" i="6"/>
  <c r="E8" i="6"/>
  <c r="E9" i="6"/>
  <c r="E10" i="6"/>
  <c r="E11" i="6"/>
  <c r="E12" i="6"/>
  <c r="E13" i="6"/>
  <c r="E14" i="6"/>
  <c r="E15" i="6"/>
  <c r="E16" i="6"/>
  <c r="E17" i="6"/>
  <c r="E18" i="6"/>
  <c r="E19" i="6"/>
  <c r="E20" i="6"/>
  <c r="E21" i="6"/>
  <c r="E22" i="6"/>
  <c r="E23" i="6"/>
  <c r="E24" i="6"/>
  <c r="E25" i="6"/>
  <c r="E26" i="6"/>
  <c r="E27" i="6"/>
  <c r="E28" i="6"/>
  <c r="E29" i="6"/>
  <c r="E30" i="6"/>
  <c r="E31" i="6"/>
  <c r="E32" i="6"/>
  <c r="E33" i="6"/>
  <c r="E34" i="6"/>
  <c r="E35" i="6"/>
  <c r="E36" i="6"/>
  <c r="E37" i="6"/>
  <c r="E38" i="6"/>
  <c r="E39" i="6"/>
  <c r="E40" i="6"/>
  <c r="E41" i="6"/>
  <c r="E42" i="6"/>
  <c r="E43" i="6"/>
  <c r="E44" i="6"/>
  <c r="E45" i="6"/>
  <c r="E46" i="6"/>
  <c r="E47" i="6"/>
  <c r="E48" i="6"/>
  <c r="E49" i="6"/>
  <c r="E50" i="6"/>
  <c r="E51" i="6"/>
  <c r="E52" i="6"/>
  <c r="E53" i="6"/>
  <c r="E54" i="6"/>
  <c r="E55" i="6"/>
  <c r="E56" i="6"/>
  <c r="E57" i="6"/>
  <c r="E58" i="6"/>
  <c r="E59" i="6"/>
  <c r="E60" i="6"/>
  <c r="E61" i="6"/>
  <c r="E62" i="6"/>
  <c r="E63" i="6"/>
  <c r="E64" i="6"/>
  <c r="E65" i="6"/>
  <c r="E66" i="6"/>
  <c r="E67" i="6"/>
  <c r="E68" i="6"/>
  <c r="E69" i="6"/>
  <c r="E70" i="6"/>
  <c r="E71" i="6"/>
  <c r="E72" i="6"/>
  <c r="E73" i="6"/>
  <c r="E74" i="6"/>
  <c r="E75" i="6"/>
  <c r="E76" i="6"/>
  <c r="E77" i="6"/>
  <c r="E78" i="6"/>
  <c r="E79" i="6"/>
  <c r="E80" i="6"/>
  <c r="E81" i="6"/>
  <c r="E82" i="6"/>
  <c r="E83" i="6"/>
  <c r="E84" i="6"/>
  <c r="E85" i="6"/>
  <c r="E86" i="6"/>
  <c r="E87" i="6"/>
  <c r="E88" i="6"/>
  <c r="E89" i="6"/>
  <c r="E90" i="6"/>
  <c r="E91" i="6"/>
  <c r="E92" i="6"/>
  <c r="E93" i="6"/>
  <c r="E94" i="6"/>
  <c r="E95" i="6"/>
  <c r="E96" i="6"/>
  <c r="E97" i="6"/>
  <c r="E98" i="6"/>
  <c r="E99" i="6"/>
  <c r="E100" i="6"/>
  <c r="E101" i="6"/>
  <c r="E102" i="6"/>
  <c r="E103" i="6"/>
  <c r="E104" i="6"/>
  <c r="E105" i="6"/>
  <c r="E106" i="6"/>
  <c r="E107" i="6"/>
  <c r="E108" i="6"/>
  <c r="E109" i="6"/>
  <c r="E110" i="6"/>
  <c r="E111" i="6"/>
  <c r="E112" i="6"/>
  <c r="E113" i="6"/>
  <c r="E114" i="6"/>
  <c r="E115" i="6"/>
  <c r="E116" i="6"/>
  <c r="E117" i="6"/>
  <c r="E118" i="6"/>
  <c r="E119" i="6"/>
  <c r="E120" i="6"/>
  <c r="E121" i="6"/>
  <c r="E122" i="6"/>
  <c r="E123" i="6"/>
  <c r="E124" i="6"/>
  <c r="E125" i="6"/>
  <c r="E126" i="6"/>
  <c r="E127" i="6"/>
  <c r="E128" i="6"/>
  <c r="E129" i="6"/>
  <c r="E130" i="6"/>
  <c r="E131" i="6"/>
  <c r="E132" i="6"/>
  <c r="E133" i="6"/>
  <c r="E134" i="6"/>
  <c r="E135" i="6"/>
  <c r="E136" i="6"/>
  <c r="E137" i="6"/>
  <c r="E138" i="6"/>
  <c r="E139" i="6"/>
  <c r="P16" i="10" l="1"/>
  <c r="P8" i="10"/>
  <c r="P15" i="10"/>
  <c r="P7" i="10"/>
  <c r="P14" i="10"/>
  <c r="P6" i="10"/>
  <c r="P13" i="10"/>
  <c r="P5" i="10"/>
  <c r="P12" i="10"/>
  <c r="P4" i="10"/>
  <c r="P11" i="10"/>
  <c r="P3" i="10"/>
  <c r="P10" i="10"/>
  <c r="P2" i="10"/>
</calcChain>
</file>

<file path=xl/sharedStrings.xml><?xml version="1.0" encoding="utf-8"?>
<sst xmlns="http://schemas.openxmlformats.org/spreadsheetml/2006/main" count="1267" uniqueCount="313">
  <si>
    <t>Flavor</t>
  </si>
  <si>
    <t>Unit</t>
  </si>
  <si>
    <t>Time</t>
  </si>
  <si>
    <t>Count</t>
  </si>
  <si>
    <t>Chocolate</t>
  </si>
  <si>
    <t>Cone</t>
  </si>
  <si>
    <t>Afternoon</t>
  </si>
  <si>
    <t>Manager</t>
  </si>
  <si>
    <t>Chocolate Custard</t>
  </si>
  <si>
    <t>Scoop</t>
  </si>
  <si>
    <t>Evening</t>
  </si>
  <si>
    <t>CJ</t>
  </si>
  <si>
    <t>Rocky Road</t>
  </si>
  <si>
    <t>Mini Scoop</t>
  </si>
  <si>
    <t>Late Night</t>
  </si>
  <si>
    <t>Kate</t>
  </si>
  <si>
    <t>Lavender Honey</t>
  </si>
  <si>
    <t>Mini Cone</t>
  </si>
  <si>
    <t>Leo</t>
  </si>
  <si>
    <t>Cotton Candy</t>
  </si>
  <si>
    <t>Shake</t>
  </si>
  <si>
    <t>Ginger Rum</t>
  </si>
  <si>
    <t>Goat Cheese Borbon</t>
  </si>
  <si>
    <t>Availability</t>
  </si>
  <si>
    <t>Salted Caramel</t>
  </si>
  <si>
    <t>Regular</t>
  </si>
  <si>
    <t>Coconut Coffee</t>
  </si>
  <si>
    <t>Raspberry Ribbon</t>
  </si>
  <si>
    <t>Seasonal</t>
  </si>
  <si>
    <t>Specialty</t>
  </si>
  <si>
    <t>Vanilla</t>
  </si>
  <si>
    <t>Wednesday Session</t>
  </si>
  <si>
    <t>Thursday Session</t>
  </si>
  <si>
    <t>Name</t>
  </si>
  <si>
    <t>ID</t>
  </si>
  <si>
    <t>Region</t>
  </si>
  <si>
    <t>Retake?</t>
  </si>
  <si>
    <t>Code</t>
  </si>
  <si>
    <t>Status</t>
  </si>
  <si>
    <t>Jody</t>
  </si>
  <si>
    <t>F-40</t>
  </si>
  <si>
    <t>North</t>
  </si>
  <si>
    <t>Rhonda</t>
  </si>
  <si>
    <t>R-509</t>
  </si>
  <si>
    <t>Full Time</t>
  </si>
  <si>
    <t>Oren</t>
  </si>
  <si>
    <t>K-801</t>
  </si>
  <si>
    <t>East</t>
  </si>
  <si>
    <t>Y</t>
  </si>
  <si>
    <t>Steph</t>
  </si>
  <si>
    <t>R-369</t>
  </si>
  <si>
    <t>Part Time</t>
  </si>
  <si>
    <t>Kevin</t>
  </si>
  <si>
    <t>E-318</t>
  </si>
  <si>
    <t>Central</t>
  </si>
  <si>
    <t>Lloyd</t>
  </si>
  <si>
    <t>R-163</t>
  </si>
  <si>
    <t>Phyllis</t>
  </si>
  <si>
    <t>F-483</t>
  </si>
  <si>
    <t>Niam</t>
  </si>
  <si>
    <t>E-271</t>
  </si>
  <si>
    <t>John</t>
  </si>
  <si>
    <t>F-553</t>
  </si>
  <si>
    <t>E-515</t>
  </si>
  <si>
    <t>James</t>
  </si>
  <si>
    <t>R-476</t>
  </si>
  <si>
    <t>Dale</t>
  </si>
  <si>
    <t>E-93</t>
  </si>
  <si>
    <t>Larry</t>
  </si>
  <si>
    <t>E-259</t>
  </si>
  <si>
    <t>Cynthia</t>
  </si>
  <si>
    <t>E-662</t>
  </si>
  <si>
    <t>E-195</t>
  </si>
  <si>
    <t>Denise</t>
  </si>
  <si>
    <t>F-760</t>
  </si>
  <si>
    <t>Lucille</t>
  </si>
  <si>
    <t>K-76</t>
  </si>
  <si>
    <t>West</t>
  </si>
  <si>
    <t>Sabra</t>
  </si>
  <si>
    <t>K-80</t>
  </si>
  <si>
    <t>Amita</t>
  </si>
  <si>
    <t>A-357</t>
  </si>
  <si>
    <t>Ruby</t>
  </si>
  <si>
    <t>K19</t>
  </si>
  <si>
    <t>Intern</t>
  </si>
  <si>
    <t>A-171</t>
  </si>
  <si>
    <t>Edme</t>
  </si>
  <si>
    <t>K-201</t>
  </si>
  <si>
    <t>R-92</t>
  </si>
  <si>
    <t>Melissa</t>
  </si>
  <si>
    <t>F-83</t>
  </si>
  <si>
    <t>Jusep</t>
  </si>
  <si>
    <t>D-51</t>
  </si>
  <si>
    <t>Andy</t>
  </si>
  <si>
    <t>D-24</t>
  </si>
  <si>
    <t>Mel</t>
  </si>
  <si>
    <t>A-374</t>
  </si>
  <si>
    <t>Raoul</t>
  </si>
  <si>
    <t>F-604</t>
  </si>
  <si>
    <t>F-230</t>
  </si>
  <si>
    <t>F-503</t>
  </si>
  <si>
    <t>Darius</t>
  </si>
  <si>
    <t>R-356</t>
  </si>
  <si>
    <t>Bo</t>
  </si>
  <si>
    <t>C-42</t>
  </si>
  <si>
    <t>Stacy</t>
  </si>
  <si>
    <t>E-57</t>
  </si>
  <si>
    <t>Benny</t>
  </si>
  <si>
    <t>R-594</t>
  </si>
  <si>
    <t>A-831</t>
  </si>
  <si>
    <t>Vlad</t>
  </si>
  <si>
    <t>R-171</t>
  </si>
  <si>
    <t>Dayla</t>
  </si>
  <si>
    <t>K-66</t>
  </si>
  <si>
    <t>Gregor</t>
  </si>
  <si>
    <t>E-598</t>
  </si>
  <si>
    <t>Noella</t>
  </si>
  <si>
    <t>K-300</t>
  </si>
  <si>
    <t>Noreen</t>
  </si>
  <si>
    <t>F-593</t>
  </si>
  <si>
    <t>Dayton</t>
  </si>
  <si>
    <t>R-9</t>
  </si>
  <si>
    <t>Sylvester</t>
  </si>
  <si>
    <t>D-748</t>
  </si>
  <si>
    <t>Gil</t>
  </si>
  <si>
    <t>E-247</t>
  </si>
  <si>
    <t>F-451</t>
  </si>
  <si>
    <t>K-47</t>
  </si>
  <si>
    <t>C-254</t>
  </si>
  <si>
    <t>F-56</t>
  </si>
  <si>
    <t>Anita</t>
  </si>
  <si>
    <t>C-84</t>
  </si>
  <si>
    <t>Justine</t>
  </si>
  <si>
    <t>R-607</t>
  </si>
  <si>
    <t>Renee</t>
  </si>
  <si>
    <t>E-155</t>
  </si>
  <si>
    <t>Justina</t>
  </si>
  <si>
    <t>R-465</t>
  </si>
  <si>
    <t>Eve</t>
  </si>
  <si>
    <t>K-38</t>
  </si>
  <si>
    <t>Jean-Claude</t>
  </si>
  <si>
    <t>E-439</t>
  </si>
  <si>
    <t>GiGi</t>
  </si>
  <si>
    <t>D-83</t>
  </si>
  <si>
    <t>Graciella</t>
  </si>
  <si>
    <t>C-81</t>
  </si>
  <si>
    <t>Karen</t>
  </si>
  <si>
    <t>A-509</t>
  </si>
  <si>
    <t>Todd</t>
  </si>
  <si>
    <t>A-13</t>
  </si>
  <si>
    <t>Melanie</t>
  </si>
  <si>
    <t>R-394</t>
  </si>
  <si>
    <t>Fernando</t>
  </si>
  <si>
    <t>F-193</t>
  </si>
  <si>
    <t>A-222</t>
  </si>
  <si>
    <t>Amos</t>
  </si>
  <si>
    <t>F-479</t>
  </si>
  <si>
    <t>Troy</t>
  </si>
  <si>
    <t>A-291</t>
  </si>
  <si>
    <t>French</t>
  </si>
  <si>
    <t>A-397</t>
  </si>
  <si>
    <t>Cecil</t>
  </si>
  <si>
    <t>C-91</t>
  </si>
  <si>
    <t>Jesus</t>
  </si>
  <si>
    <t>K-117</t>
  </si>
  <si>
    <t>Stone</t>
  </si>
  <si>
    <t>A-472</t>
  </si>
  <si>
    <t>Gretchen</t>
  </si>
  <si>
    <t>F-322</t>
  </si>
  <si>
    <t>Sylvia</t>
  </si>
  <si>
    <t>C-59</t>
  </si>
  <si>
    <t>Cane</t>
  </si>
  <si>
    <t>K-412</t>
  </si>
  <si>
    <t>Location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</si>
  <si>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</si>
  <si>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</si>
  <si>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</si>
  <si>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</si>
  <si>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</si>
  <si>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</si>
  <si>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</si>
  <si>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</si>
  <si>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</si>
  <si>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</si>
  <si>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Malati</t>
  </si>
  <si>
    <t>West Myerson</t>
  </si>
  <si>
    <t>Gidrich</t>
  </si>
  <si>
    <t>Brenda</t>
  </si>
  <si>
    <t>Loves Hollow</t>
  </si>
  <si>
    <t>Cornell</t>
  </si>
  <si>
    <t>Red</t>
  </si>
  <si>
    <t>Grande Lace</t>
  </si>
  <si>
    <t>South</t>
  </si>
  <si>
    <t>Mimi</t>
  </si>
  <si>
    <t>Upper Coast</t>
  </si>
  <si>
    <t>Magic Run</t>
  </si>
  <si>
    <t>Joseph</t>
  </si>
  <si>
    <t>Keystone</t>
  </si>
  <si>
    <t>Morgan</t>
  </si>
  <si>
    <t>King Avenue</t>
  </si>
  <si>
    <t>Marshall</t>
  </si>
  <si>
    <t>Danforth</t>
  </si>
  <si>
    <t>Louisa</t>
  </si>
  <si>
    <t>Blue Pole</t>
  </si>
  <si>
    <t>Marshall - B</t>
  </si>
  <si>
    <t>Franco</t>
  </si>
  <si>
    <t>Abrams</t>
  </si>
  <si>
    <t>Birdie</t>
  </si>
  <si>
    <t>Powell</t>
  </si>
  <si>
    <t>Row Labels</t>
  </si>
  <si>
    <t>Grand Total</t>
  </si>
  <si>
    <t>Sum of Count</t>
  </si>
  <si>
    <t>Answer #1</t>
  </si>
  <si>
    <t>Answer #2</t>
  </si>
  <si>
    <t>Column Labels</t>
  </si>
  <si>
    <t xml:space="preserve"> Age</t>
  </si>
  <si>
    <t xml:space="preserve"> Group</t>
  </si>
  <si>
    <t xml:space="preserve"> Email Address</t>
  </si>
  <si>
    <t xml:space="preserve"> C</t>
  </si>
  <si>
    <t xml:space="preserve"> red@fakeemail.com</t>
  </si>
  <si>
    <t xml:space="preserve"> B</t>
  </si>
  <si>
    <t xml:space="preserve"> orange@fakeemail.bogus.gov</t>
  </si>
  <si>
    <t xml:space="preserve"> blue.green@not_real.co</t>
  </si>
  <si>
    <t xml:space="preserve"> D</t>
  </si>
  <si>
    <t xml:space="preserve"> Alizarin.Crimson@fake_company.ca</t>
  </si>
  <si>
    <t xml:space="preserve"> E</t>
  </si>
  <si>
    <t xml:space="preserve"> Brown@fakeemail.com</t>
  </si>
  <si>
    <t xml:space="preserve"> A</t>
  </si>
  <si>
    <t xml:space="preserve"> maroon@fakeemail.com</t>
  </si>
  <si>
    <t xml:space="preserve"> </t>
  </si>
  <si>
    <t xml:space="preserve"> candy.apple.red@fakeemail.com</t>
  </si>
  <si>
    <t xml:space="preserve"> beige@not.real.me</t>
  </si>
  <si>
    <t xml:space="preserve"> lemon-yellow@fakeemail.bogus.gov</t>
  </si>
  <si>
    <t xml:space="preserve"> Cadmium.red@not.real.me</t>
  </si>
  <si>
    <t xml:space="preserve"> Aqua@fakeemail.bogus.gov</t>
  </si>
  <si>
    <t xml:space="preserve"> skyblue@fakeemail.com</t>
  </si>
  <si>
    <t xml:space="preserve"> violet.violet@fakeemail.bogus.gov</t>
  </si>
  <si>
    <t xml:space="preserve"> Taupe@phoney.gov</t>
  </si>
  <si>
    <t xml:space="preserve"> Brick.red@phoney.gov</t>
  </si>
  <si>
    <t xml:space="preserve"> Bright_Yellow@not.real.data.com</t>
  </si>
  <si>
    <t xml:space="preserve"> F</t>
  </si>
  <si>
    <t xml:space="preserve"> Crimson@fake.com</t>
  </si>
  <si>
    <t xml:space="preserve"> Light.Green@not.real.tv</t>
  </si>
  <si>
    <t xml:space="preserve"> PINK@not_real.co</t>
  </si>
  <si>
    <t xml:space="preserve"> Black@fake_company.ca</t>
  </si>
  <si>
    <t xml:space="preserve"> Fuschia@fakeemail.com</t>
  </si>
  <si>
    <t xml:space="preserve"> Lead.white@fakeemail.com</t>
  </si>
  <si>
    <t xml:space="preserve"> bright_green@not.real.tv</t>
  </si>
  <si>
    <t xml:space="preserve"> INDIGO@not.real.me</t>
  </si>
  <si>
    <t xml:space="preserve"> Cranberry.Red@not.real.me</t>
  </si>
  <si>
    <t xml:space="preserve"> dark.orange@fakeemail.bogus.gov</t>
  </si>
  <si>
    <t xml:space="preserve"> Espresso@phoney.gov</t>
  </si>
  <si>
    <t xml:space="preserve"> neon.lime@not.real.me</t>
  </si>
  <si>
    <t xml:space="preserve"> silver@not.real.me</t>
  </si>
  <si>
    <t xml:space="preserve"> periwinkle@not.real.me</t>
  </si>
  <si>
    <t xml:space="preserve"> Licorice@not.real.me</t>
  </si>
  <si>
    <t xml:space="preserve"> Cinnamon@not.real.me</t>
  </si>
  <si>
    <t xml:space="preserve"> Midnight.Blue@fakeemail.com</t>
  </si>
  <si>
    <t xml:space="preserve"> Raspberry.rose@fakeemail.com</t>
  </si>
  <si>
    <t xml:space="preserve"> Teal@not.real.data.com</t>
  </si>
  <si>
    <t xml:space="preserve"> Grape@fake.com</t>
  </si>
  <si>
    <t xml:space="preserve"> Turquoise-green@not.real.tv</t>
  </si>
  <si>
    <t xml:space="preserve"> blue-orange@false.ca</t>
  </si>
  <si>
    <t xml:space="preserve"> neon_yellow@fameemail.org</t>
  </si>
  <si>
    <t>Kohli, Vanessa M</t>
  </si>
  <si>
    <t>Diffy, Moria</t>
  </si>
  <si>
    <t>Konda, Ted C.</t>
  </si>
  <si>
    <t>Giraldi, John</t>
  </si>
  <si>
    <t>Kaul, Wes</t>
  </si>
  <si>
    <t>Pacific, Rhonda Kate</t>
  </si>
  <si>
    <t>Giraldo-Hughes, Nanette</t>
  </si>
  <si>
    <t>Okafor, Gordon</t>
  </si>
  <si>
    <t>Luetjen, Makala</t>
  </si>
  <si>
    <t>Brozik, Kennedy</t>
  </si>
  <si>
    <t>Van Curen, Heidi E</t>
  </si>
  <si>
    <t>Giovinazzo, Ginger "GG"</t>
  </si>
  <si>
    <t>Matsushita, Genevie</t>
  </si>
  <si>
    <t>Merrithew, Shiloh</t>
  </si>
  <si>
    <t>Sok, DeeAnn</t>
  </si>
  <si>
    <t>Kaur, Leon</t>
  </si>
  <si>
    <t>Jorgensen II, Tobias</t>
  </si>
  <si>
    <t>Jalloh, Ozell</t>
  </si>
  <si>
    <t>Pak, Cicero</t>
  </si>
  <si>
    <t>Aquila, Phillippe</t>
  </si>
  <si>
    <t>Nicoletti, R. James</t>
  </si>
  <si>
    <t>Rufo, Sebastian</t>
  </si>
  <si>
    <t>Padula, Omar</t>
  </si>
  <si>
    <t>Fall, Noella</t>
  </si>
  <si>
    <t>Shin, Li</t>
  </si>
  <si>
    <t>Mealey, Beulah</t>
  </si>
  <si>
    <t>Shon, Moses K.</t>
  </si>
  <si>
    <t>Kaul, Palani</t>
  </si>
  <si>
    <t>Kaul, Frances</t>
  </si>
  <si>
    <t>Merriman, Juliet</t>
  </si>
  <si>
    <t>Martens, Richard J</t>
  </si>
  <si>
    <t>McWilliams, Omar</t>
  </si>
  <si>
    <t>Shin, Job</t>
  </si>
  <si>
    <t>Thibodeaux, Jean</t>
  </si>
  <si>
    <t>Kunda, Raphaella</t>
  </si>
  <si>
    <t>Armento, Vera</t>
  </si>
  <si>
    <t>Timothy, Jolie</t>
  </si>
  <si>
    <t>Ambrose, Chuck</t>
  </si>
  <si>
    <t>Grant, Cynthia</t>
  </si>
  <si>
    <t>Email Domain</t>
  </si>
  <si>
    <t>Wednesday</t>
  </si>
  <si>
    <t>Thursday</t>
  </si>
  <si>
    <t>Wednesday Retake?</t>
  </si>
  <si>
    <t>Thursday Retake?</t>
  </si>
  <si>
    <t>Session</t>
  </si>
  <si>
    <t>Total</t>
  </si>
  <si>
    <t>Rank</t>
  </si>
  <si>
    <t>Sum of Total</t>
  </si>
  <si>
    <t>Answers #1, 2,&amp;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</si>
</sst>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"/>
  </numFmts>
  <fonts count="7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Poetsen One"/>
    </font>
    <font>
      <sz val="1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u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/>
        <bgColor theme="8"/>
      </patternFill>
    </fill>
    <fill>
      <patternFill patternType="solid">
        <fgColor rgb="FFFFFF00"/>
        <bgColor indexed="64"/>
      </patternFill>
    </fill>
  </fills>
  <borders count="18">
    <border>
      <left/>
      <right/>
      <top/>
      <bottom/>
      <diagonal/>
    </border>
    <border>
      <left/>
      <right/>
      <top style="thin">
        <color theme="8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theme="8"/>
      </left>
      <right/>
      <top style="thin">
        <color theme="8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0">
    <xf numFmtId="0" fontId="0" fillId="0" borderId="0" xfId="0"/>
    <xf numFmtId="0" fontId="0" fillId="0" borderId="0" xfId="0" applyFont="1" applyFill="1" applyBorder="1"/>
    <xf numFmtId="0" fontId="1" fillId="0" borderId="0" xfId="0" applyFont="1"/>
    <xf numFmtId="0" fontId="2" fillId="0" borderId="0" xfId="0" applyFont="1"/>
    <xf numFmtId="164" fontId="0" fillId="0" borderId="0" xfId="0" applyNumberFormat="1"/>
    <xf numFmtId="0" fontId="0" fillId="0" borderId="0" xfId="0" applyBorder="1"/>
    <xf numFmtId="0" fontId="3" fillId="0" borderId="0" xfId="0" applyFont="1" applyFill="1" applyBorder="1"/>
    <xf numFmtId="0" fontId="4" fillId="2" borderId="1" xfId="0" applyFont="1" applyFill="1" applyBorder="1"/>
    <xf numFmtId="0" fontId="0" fillId="0" borderId="0" xfId="0" applyNumberFormat="1"/>
    <xf numFmtId="0" fontId="0" fillId="0" borderId="3" xfId="0" applyBorder="1"/>
    <xf numFmtId="0" fontId="0" fillId="0" borderId="4" xfId="0" applyBorder="1"/>
    <xf numFmtId="0" fontId="0" fillId="0" borderId="6" xfId="0" applyBorder="1"/>
    <xf numFmtId="0" fontId="0" fillId="0" borderId="0" xfId="0" pivotButton="1" applyBorder="1"/>
    <xf numFmtId="0" fontId="0" fillId="0" borderId="0" xfId="0" applyNumberFormat="1" applyBorder="1"/>
    <xf numFmtId="0" fontId="0" fillId="0" borderId="7" xfId="0" applyNumberFormat="1" applyFill="1" applyBorder="1"/>
    <xf numFmtId="0" fontId="0" fillId="3" borderId="0" xfId="0" applyNumberFormat="1" applyFill="1" applyBorder="1"/>
    <xf numFmtId="0" fontId="0" fillId="0" borderId="9" xfId="0" applyBorder="1"/>
    <xf numFmtId="0" fontId="0" fillId="0" borderId="5" xfId="0" applyBorder="1"/>
    <xf numFmtId="0" fontId="0" fillId="0" borderId="7" xfId="0" applyBorder="1"/>
    <xf numFmtId="0" fontId="0" fillId="0" borderId="6" xfId="0" pivotButton="1" applyBorder="1"/>
    <xf numFmtId="0" fontId="0" fillId="0" borderId="7" xfId="0" applyNumberFormat="1" applyBorder="1"/>
    <xf numFmtId="0" fontId="0" fillId="0" borderId="9" xfId="0" applyNumberFormat="1" applyBorder="1"/>
    <xf numFmtId="0" fontId="0" fillId="0" borderId="10" xfId="0" applyNumberFormat="1" applyBorder="1"/>
    <xf numFmtId="0" fontId="0" fillId="0" borderId="10" xfId="0" applyBorder="1"/>
    <xf numFmtId="0" fontId="5" fillId="0" borderId="3" xfId="0" applyFont="1" applyBorder="1"/>
    <xf numFmtId="164" fontId="0" fillId="0" borderId="2" xfId="0" applyNumberFormat="1" applyFont="1" applyBorder="1"/>
    <xf numFmtId="0" fontId="0" fillId="0" borderId="2" xfId="0" applyBorder="1"/>
    <xf numFmtId="0" fontId="0" fillId="0" borderId="2" xfId="0" applyFont="1" applyBorder="1"/>
    <xf numFmtId="0" fontId="6" fillId="2" borderId="1" xfId="0" applyFont="1" applyFill="1" applyBorder="1"/>
    <xf numFmtId="0" fontId="6" fillId="2" borderId="0" xfId="0" applyFont="1" applyFill="1" applyBorder="1"/>
    <xf numFmtId="0" fontId="6" fillId="2" borderId="11" xfId="0" applyFont="1" applyFill="1" applyBorder="1"/>
    <xf numFmtId="0" fontId="0" fillId="0" borderId="2" xfId="0" applyBorder="1" applyAlignment="1">
      <alignment horizontal="right"/>
    </xf>
    <xf numFmtId="3" fontId="0" fillId="0" borderId="0" xfId="0" applyNumberFormat="1"/>
    <xf numFmtId="3" fontId="3" fillId="0" borderId="0" xfId="0" applyNumberFormat="1" applyFont="1" applyFill="1" applyBorder="1"/>
    <xf numFmtId="3" fontId="0" fillId="0" borderId="0" xfId="0" applyNumberFormat="1" applyBorder="1"/>
    <xf numFmtId="3" fontId="0" fillId="3" borderId="6" xfId="0" applyNumberFormat="1" applyFill="1" applyBorder="1"/>
    <xf numFmtId="0" fontId="0" fillId="3" borderId="0" xfId="0" applyFill="1" applyBorder="1"/>
    <xf numFmtId="3" fontId="0" fillId="3" borderId="0" xfId="0" applyNumberFormat="1" applyFill="1" applyBorder="1"/>
    <xf numFmtId="3" fontId="0" fillId="0" borderId="6" xfId="0" applyNumberFormat="1" applyBorder="1"/>
    <xf numFmtId="3" fontId="0" fillId="0" borderId="8" xfId="0" applyNumberFormat="1" applyBorder="1"/>
    <xf numFmtId="3" fontId="0" fillId="0" borderId="9" xfId="0" applyNumberFormat="1" applyBorder="1"/>
    <xf numFmtId="0" fontId="0" fillId="0" borderId="12" xfId="0" pivotButton="1" applyBorder="1"/>
    <xf numFmtId="0" fontId="0" fillId="0" borderId="13" xfId="0" applyBorder="1"/>
    <xf numFmtId="0" fontId="0" fillId="0" borderId="3" xfId="0" applyNumberFormat="1" applyBorder="1"/>
    <xf numFmtId="0" fontId="0" fillId="0" borderId="4" xfId="0" applyNumberFormat="1" applyBorder="1"/>
    <xf numFmtId="0" fontId="0" fillId="0" borderId="5" xfId="0" applyNumberFormat="1" applyBorder="1"/>
    <xf numFmtId="0" fontId="0" fillId="0" borderId="6" xfId="0" applyNumberFormat="1" applyBorder="1"/>
    <xf numFmtId="0" fontId="0" fillId="0" borderId="8" xfId="0" applyNumberFormat="1" applyBorder="1"/>
    <xf numFmtId="0" fontId="0" fillId="0" borderId="2" xfId="0" pivotButton="1" applyBorder="1"/>
    <xf numFmtId="0" fontId="0" fillId="0" borderId="12" xfId="0" applyBorder="1"/>
    <xf numFmtId="0" fontId="0" fillId="0" borderId="14" xfId="0" applyBorder="1"/>
    <xf numFmtId="0" fontId="0" fillId="0" borderId="15" xfId="0" applyBorder="1" applyAlignment="1">
      <alignment horizontal="left"/>
    </xf>
    <xf numFmtId="0" fontId="0" fillId="0" borderId="16" xfId="0" applyBorder="1" applyAlignment="1">
      <alignment horizontal="left"/>
    </xf>
    <xf numFmtId="0" fontId="0" fillId="0" borderId="17" xfId="0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15" xfId="0" applyNumberFormat="1" applyBorder="1"/>
    <xf numFmtId="0" fontId="0" fillId="0" borderId="16" xfId="0" applyNumberFormat="1" applyBorder="1"/>
    <xf numFmtId="0" fontId="0" fillId="3" borderId="16" xfId="0" applyNumberFormat="1" applyFill="1" applyBorder="1"/>
    <xf numFmtId="0" fontId="0" fillId="0" borderId="17" xfId="0" applyNumberFormat="1" applyBorder="1"/>
    <xf numFmtId="0" fontId="0" fillId="3" borderId="17" xfId="0" applyFill="1" applyBorder="1" applyAlignment="1">
      <alignment horizontal="left"/>
    </xf>
  </cellXfs>
  <cellStyles count="1">
    <cellStyle name="Normal" xfId="0" builtinId="0"/>
  </cellStyles>
  <dxfs count="89"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numFmt numFmtId="3" formatCode="#,##0"/>
    </dxf>
    <dxf>
      <numFmt numFmtId="165" formatCode="#,##0.0"/>
    </dxf>
    <dxf>
      <numFmt numFmtId="4" formatCode="#,##0.00"/>
    </dxf>
    <dxf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numFmt numFmtId="0" formatCode="General"/>
    </dxf>
    <dxf>
      <numFmt numFmtId="0" formatCode="General"/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bgColor rgb="FFFFFF00"/>
        </patternFill>
      </fill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1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205740</xdr:colOff>
      <xdr:row>12</xdr:row>
      <xdr:rowOff>15240</xdr:rowOff>
    </xdr:from>
    <xdr:to>
      <xdr:col>13</xdr:col>
      <xdr:colOff>320040</xdr:colOff>
      <xdr:row>40</xdr:row>
      <xdr:rowOff>91440</xdr:rowOff>
    </xdr:to>
    <xdr:sp macro="" textlink="">
      <xdr:nvSpPr>
        <xdr:cNvPr id="2" name="Rectangle: Rounded Corners 1">
          <a:extLst>
            <a:ext uri="{FF2B5EF4-FFF2-40B4-BE49-F238E27FC236}">
              <a16:creationId xmlns:a16="http://schemas.microsoft.com/office/drawing/2014/main" id="{3D53FC5F-7C0D-47C4-83C5-2133450EE523}"/>
            </a:ext>
          </a:extLst>
        </xdr:cNvPr>
        <xdr:cNvSpPr/>
      </xdr:nvSpPr>
      <xdr:spPr>
        <a:xfrm>
          <a:off x="4472940" y="2209800"/>
          <a:ext cx="5478780" cy="5196840"/>
        </a:xfrm>
        <a:prstGeom prst="roundRect">
          <a:avLst>
            <a:gd name="adj" fmla="val 4762"/>
          </a:avLst>
        </a:prstGeom>
        <a:solidFill>
          <a:schemeClr val="bg1">
            <a:lumMod val="8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3200">
              <a:solidFill>
                <a:sysClr val="windowText" lastClr="000000"/>
              </a:solidFill>
              <a:latin typeface="Poetsen One" panose="020108030300000D0203" pitchFamily="2" charset="0"/>
            </a:rPr>
            <a:t>Answer</a:t>
          </a:r>
          <a:r>
            <a:rPr lang="en-US" sz="3200" baseline="0">
              <a:solidFill>
                <a:sysClr val="windowText" lastClr="000000"/>
              </a:solidFill>
              <a:latin typeface="Poetsen One" panose="020108030300000D0203" pitchFamily="2" charset="0"/>
            </a:rPr>
            <a:t> Key steps</a:t>
          </a:r>
          <a:endParaRPr lang="en-US" sz="3200">
            <a:solidFill>
              <a:sysClr val="windowText" lastClr="000000"/>
            </a:solidFill>
            <a:latin typeface="Poetsen One" panose="020108030300000D0203" pitchFamily="2" charset="0"/>
          </a:endParaRPr>
        </a:p>
        <a:p>
          <a:pPr algn="l"/>
          <a:endParaRPr lang="en-US" sz="1100">
            <a:solidFill>
              <a:sysClr val="windowText" lastClr="000000"/>
            </a:solidFill>
            <a:latin typeface="Poetsen One" panose="020108030300000D0203" pitchFamily="2" charset="0"/>
          </a:endParaRPr>
        </a:p>
        <a:p>
          <a:pPr algn="l"/>
          <a:r>
            <a:rPr lang="en-US" sz="1800" b="1" u="sng" baseline="0">
              <a:solidFill>
                <a:sysClr val="windowText" lastClr="000000"/>
              </a:solidFill>
              <a:latin typeface="Poetsen One" panose="020108030300000D0203" pitchFamily="2" charset="0"/>
            </a:rPr>
            <a:t>Steps:</a:t>
          </a:r>
        </a:p>
        <a:p>
          <a:pPr algn="l"/>
          <a:endParaRPr lang="en-US" sz="1800" b="1" u="sng" baseline="0">
            <a:solidFill>
              <a:sysClr val="windowText" lastClr="000000"/>
            </a:solidFill>
            <a:latin typeface="Poetsen One" panose="020108030300000D0203" pitchFamily="2" charset="0"/>
          </a:endParaRPr>
        </a:p>
        <a:p>
          <a:pPr algn="l"/>
          <a:r>
            <a:rPr lang="en-US" sz="1800" b="0" u="none" baseline="0">
              <a:solidFill>
                <a:sysClr val="windowText" lastClr="000000"/>
              </a:solidFill>
              <a:latin typeface="Poetsen One" panose="020108030300000D0203" pitchFamily="2" charset="0"/>
            </a:rPr>
            <a:t>1. Add Column for 'Manager' onto 'Flavor' Data Base.</a:t>
          </a:r>
        </a:p>
        <a:p>
          <a:pPr algn="l"/>
          <a:r>
            <a:rPr lang="en-US" sz="1800" b="0" u="none" baseline="0">
              <a:solidFill>
                <a:sysClr val="windowText" lastClr="000000"/>
              </a:solidFill>
              <a:latin typeface="Poetsen One" panose="020108030300000D0203" pitchFamily="2" charset="0"/>
            </a:rPr>
            <a:t>Delete Column 140.</a:t>
          </a:r>
        </a:p>
        <a:p>
          <a:pPr algn="l"/>
          <a:r>
            <a:rPr lang="en-US" sz="1800" b="0" u="none" baseline="0">
              <a:solidFill>
                <a:sysClr val="windowText" lastClr="000000"/>
              </a:solidFill>
              <a:latin typeface="Poetsen One" panose="020108030300000D0203" pitchFamily="2" charset="0"/>
            </a:rPr>
            <a:t>2. Use INDEXMATCH function to populate 'Manager' column (referencing Manager/Time dataset)</a:t>
          </a:r>
        </a:p>
        <a:p>
          <a:pPr algn="l"/>
          <a:r>
            <a:rPr lang="en-US" sz="1800" b="0" u="none" baseline="0">
              <a:solidFill>
                <a:sysClr val="windowText" lastClr="000000"/>
              </a:solidFill>
              <a:latin typeface="Poetsen One" panose="020108030300000D0203" pitchFamily="2" charset="0"/>
            </a:rPr>
            <a:t>3. Add Column for 'Availability' onto 'Flavor' Data Base</a:t>
          </a:r>
        </a:p>
        <a:p>
          <a:pPr algn="l"/>
          <a:r>
            <a:rPr lang="en-US" sz="1800" b="0" u="none" baseline="0">
              <a:solidFill>
                <a:sysClr val="windowText" lastClr="000000"/>
              </a:solidFill>
              <a:latin typeface="Poetsen One" panose="020108030300000D0203" pitchFamily="2" charset="0"/>
            </a:rPr>
            <a:t>4.Use VLOOKUP function to populate 'Availability' column (referencing Flavors/Availablity dataset)</a:t>
          </a:r>
        </a:p>
        <a:p>
          <a:pPr algn="l"/>
          <a:r>
            <a:rPr lang="en-US" sz="1800" b="0" u="none" baseline="0">
              <a:solidFill>
                <a:sysClr val="windowText" lastClr="000000"/>
              </a:solidFill>
              <a:latin typeface="Poetsen One" panose="020108030300000D0203" pitchFamily="2" charset="0"/>
            </a:rPr>
            <a:t>5. Insert the aggregated dataset into Pivot Table</a:t>
          </a:r>
        </a:p>
        <a:p>
          <a:pPr algn="l"/>
          <a:r>
            <a:rPr lang="en-US" sz="1800" b="0" u="none" baseline="0">
              <a:solidFill>
                <a:sysClr val="windowText" lastClr="000000"/>
              </a:solidFill>
              <a:latin typeface="Poetsen One" panose="020108030300000D0203" pitchFamily="2" charset="0"/>
            </a:rPr>
            <a:t>6.  Answer #1: Manipulate Pivot table Fields to find the manager with the most sales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800" b="0" u="none" baseline="0">
              <a:solidFill>
                <a:sysClr val="windowText" lastClr="000000"/>
              </a:solidFill>
              <a:latin typeface="Poetsen One" panose="020108030300000D0203" pitchFamily="2" charset="0"/>
            </a:rPr>
            <a:t>7.  Answer #2: </a:t>
          </a:r>
          <a:r>
            <a:rPr kumimoji="0" lang="en-US" sz="1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Poetsen One" panose="020108030300000D0203" pitchFamily="2" charset="0"/>
              <a:ea typeface="+mn-ea"/>
              <a:cs typeface="+mn-cs"/>
            </a:rPr>
            <a:t>Manipulate Pivot table Fields to find the number of specialty shakes made during Leo's shift</a:t>
          </a:r>
        </a:p>
        <a:p>
          <a:pPr algn="l"/>
          <a:endParaRPr lang="en-US" sz="1800">
            <a:solidFill>
              <a:sysClr val="windowText" lastClr="000000"/>
            </a:solidFill>
            <a:latin typeface="Poetsen One" panose="020108030300000D0203" pitchFamily="2" charset="0"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205740</xdr:colOff>
      <xdr:row>0</xdr:row>
      <xdr:rowOff>0</xdr:rowOff>
    </xdr:from>
    <xdr:to>
      <xdr:col>12</xdr:col>
      <xdr:colOff>1112520</xdr:colOff>
      <xdr:row>24</xdr:row>
      <xdr:rowOff>53340</xdr:rowOff>
    </xdr:to>
    <xdr:sp macro="" textlink="">
      <xdr:nvSpPr>
        <xdr:cNvPr id="3" name="Rectangle: Rounded Corners 2">
          <a:extLst>
            <a:ext uri="{FF2B5EF4-FFF2-40B4-BE49-F238E27FC236}">
              <a16:creationId xmlns:a16="http://schemas.microsoft.com/office/drawing/2014/main" id="{CBB0DCB3-7057-4AC4-BE3E-6BDCBA2832BC}"/>
            </a:ext>
          </a:extLst>
        </xdr:cNvPr>
        <xdr:cNvSpPr/>
      </xdr:nvSpPr>
      <xdr:spPr>
        <a:xfrm>
          <a:off x="8511540" y="0"/>
          <a:ext cx="5882640" cy="4442460"/>
        </a:xfrm>
        <a:prstGeom prst="roundRect">
          <a:avLst>
            <a:gd name="adj" fmla="val 4762"/>
          </a:avLst>
        </a:prstGeom>
        <a:solidFill>
          <a:schemeClr val="bg1">
            <a:lumMod val="8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3200">
              <a:solidFill>
                <a:sysClr val="windowText" lastClr="000000"/>
              </a:solidFill>
              <a:latin typeface="Poetsen One" panose="020108030300000D0203" pitchFamily="2" charset="0"/>
            </a:rPr>
            <a:t>Answer</a:t>
          </a:r>
          <a:r>
            <a:rPr lang="en-US" sz="3200" baseline="0">
              <a:solidFill>
                <a:sysClr val="windowText" lastClr="000000"/>
              </a:solidFill>
              <a:latin typeface="Poetsen One" panose="020108030300000D0203" pitchFamily="2" charset="0"/>
            </a:rPr>
            <a:t> Key steps</a:t>
          </a:r>
          <a:endParaRPr lang="en-US" sz="3200">
            <a:solidFill>
              <a:sysClr val="windowText" lastClr="000000"/>
            </a:solidFill>
            <a:latin typeface="Poetsen One" panose="020108030300000D0203" pitchFamily="2" charset="0"/>
          </a:endParaRPr>
        </a:p>
        <a:p>
          <a:pPr algn="l"/>
          <a:endParaRPr lang="en-US" sz="1100">
            <a:solidFill>
              <a:sysClr val="windowText" lastClr="000000"/>
            </a:solidFill>
            <a:latin typeface="Poetsen One" panose="020108030300000D0203" pitchFamily="2" charset="0"/>
          </a:endParaRPr>
        </a:p>
        <a:p>
          <a:pPr algn="l"/>
          <a:r>
            <a:rPr lang="en-US" sz="1800" b="1" u="sng" baseline="0">
              <a:solidFill>
                <a:sysClr val="windowText" lastClr="000000"/>
              </a:solidFill>
              <a:latin typeface="Poetsen One" panose="020108030300000D0203" pitchFamily="2" charset="0"/>
            </a:rPr>
            <a:t>Steps:</a:t>
          </a:r>
        </a:p>
        <a:p>
          <a:pPr algn="l"/>
          <a:endParaRPr lang="en-US" sz="1800" b="1" u="sng" baseline="0">
            <a:solidFill>
              <a:sysClr val="windowText" lastClr="000000"/>
            </a:solidFill>
            <a:latin typeface="Poetsen One" panose="020108030300000D0203" pitchFamily="2" charset="0"/>
          </a:endParaRPr>
        </a:p>
        <a:p>
          <a:pPr algn="l"/>
          <a:r>
            <a:rPr lang="en-US" sz="1800" b="0" u="none" baseline="0">
              <a:solidFill>
                <a:sysClr val="windowText" lastClr="000000"/>
              </a:solidFill>
              <a:latin typeface="Poetsen One" panose="020108030300000D0203" pitchFamily="2" charset="0"/>
            </a:rPr>
            <a:t>1. </a:t>
          </a:r>
          <a:r>
            <a:rPr lang="en-US" sz="1800" b="0" u="sng" baseline="0">
              <a:solidFill>
                <a:sysClr val="windowText" lastClr="000000"/>
              </a:solidFill>
              <a:latin typeface="Poetsen One" panose="020108030300000D0203" pitchFamily="2" charset="0"/>
            </a:rPr>
            <a:t>Answer #1: </a:t>
          </a:r>
          <a:r>
            <a:rPr lang="en-US" sz="1800" b="0" u="none" baseline="0">
              <a:solidFill>
                <a:sysClr val="windowText" lastClr="000000"/>
              </a:solidFill>
              <a:latin typeface="Poetsen One" panose="020108030300000D0203" pitchFamily="2" charset="0"/>
            </a:rPr>
            <a:t>Use Text to Columns function on cell B1to split into different columns, Needs to be delimited using Commas</a:t>
          </a:r>
        </a:p>
        <a:p>
          <a:pPr algn="l"/>
          <a:r>
            <a:rPr lang="en-US" sz="1800" b="0" u="none" baseline="0">
              <a:solidFill>
                <a:sysClr val="windowText" lastClr="000000"/>
              </a:solidFill>
              <a:latin typeface="Poetsen One" panose="020108030300000D0203" pitchFamily="2" charset="0"/>
            </a:rPr>
            <a:t>2. </a:t>
          </a:r>
          <a:r>
            <a:rPr lang="en-US" sz="1800" b="0" u="sng" baseline="0">
              <a:solidFill>
                <a:sysClr val="windowText" lastClr="000000"/>
              </a:solidFill>
              <a:latin typeface="Poetsen One" panose="020108030300000D0203" pitchFamily="2" charset="0"/>
            </a:rPr>
            <a:t>Answer #1:</a:t>
          </a:r>
          <a:r>
            <a:rPr lang="en-US" sz="1800" b="0" u="none" baseline="0">
              <a:solidFill>
                <a:sysClr val="windowText" lastClr="000000"/>
              </a:solidFill>
              <a:latin typeface="Poetsen One" panose="020108030300000D0203" pitchFamily="2" charset="0"/>
            </a:rPr>
            <a:t> </a:t>
          </a:r>
          <a:r>
            <a:rPr kumimoji="0" lang="en-US" sz="1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Poetsen One" panose="020108030300000D0203" pitchFamily="2" charset="0"/>
              <a:ea typeface="+mn-ea"/>
              <a:cs typeface="+mn-cs"/>
            </a:rPr>
            <a:t>Use Text to Columns function on cells B2:B4 to split into different columns, Needs to be delimited using Semicolons</a:t>
          </a:r>
        </a:p>
        <a:p>
          <a:pPr algn="l"/>
          <a:r>
            <a:rPr lang="en-US" sz="1800" b="0" u="none" baseline="0">
              <a:solidFill>
                <a:sysClr val="windowText" lastClr="000000"/>
              </a:solidFill>
              <a:latin typeface="Poetsen One" panose="020108030300000D0203" pitchFamily="2" charset="0"/>
            </a:rPr>
            <a:t>3. Add Column for 'Email Domain'</a:t>
          </a:r>
        </a:p>
        <a:p>
          <a:pPr algn="l"/>
          <a:r>
            <a:rPr lang="en-US" sz="1800" b="0" u="none" baseline="0">
              <a:solidFill>
                <a:sysClr val="windowText" lastClr="000000"/>
              </a:solidFill>
              <a:latin typeface="Poetsen One" panose="020108030300000D0203" pitchFamily="2" charset="0"/>
            </a:rPr>
            <a:t>4.</a:t>
          </a:r>
          <a:r>
            <a:rPr kumimoji="0" lang="en-US" sz="1800" b="0" i="0" u="sng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Poetsen One" panose="020108030300000D0203" pitchFamily="2" charset="0"/>
              <a:ea typeface="+mn-ea"/>
              <a:cs typeface="+mn-cs"/>
            </a:rPr>
            <a:t>Answer #2:</a:t>
          </a:r>
          <a:r>
            <a:rPr kumimoji="0" lang="en-US" sz="1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Poetsen One" panose="020108030300000D0203" pitchFamily="2" charset="0"/>
              <a:ea typeface="+mn-ea"/>
              <a:cs typeface="+mn-cs"/>
            </a:rPr>
            <a:t> </a:t>
          </a:r>
          <a:r>
            <a:rPr lang="en-US" sz="1800" b="0" u="none" baseline="0">
              <a:solidFill>
                <a:sysClr val="windowText" lastClr="000000"/>
              </a:solidFill>
              <a:latin typeface="Poetsen One" panose="020108030300000D0203" pitchFamily="2" charset="0"/>
            </a:rPr>
            <a:t>Use RIGHT,LEN, &amp; FIND function to populate 'Emal Domain'. Referencing 'Email Address' column &amp; character '@'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0</xdr:colOff>
      <xdr:row>1</xdr:row>
      <xdr:rowOff>0</xdr:rowOff>
    </xdr:from>
    <xdr:to>
      <xdr:col>22</xdr:col>
      <xdr:colOff>396240</xdr:colOff>
      <xdr:row>38</xdr:row>
      <xdr:rowOff>167640</xdr:rowOff>
    </xdr:to>
    <xdr:sp macro="" textlink="">
      <xdr:nvSpPr>
        <xdr:cNvPr id="2" name="Rectangle: Rounded Corners 1">
          <a:extLst>
            <a:ext uri="{FF2B5EF4-FFF2-40B4-BE49-F238E27FC236}">
              <a16:creationId xmlns:a16="http://schemas.microsoft.com/office/drawing/2014/main" id="{C3C5795D-EE0F-47F6-B918-C86C7B658E41}"/>
            </a:ext>
          </a:extLst>
        </xdr:cNvPr>
        <xdr:cNvSpPr/>
      </xdr:nvSpPr>
      <xdr:spPr>
        <a:xfrm>
          <a:off x="8298180" y="182880"/>
          <a:ext cx="5882640" cy="6934200"/>
        </a:xfrm>
        <a:prstGeom prst="roundRect">
          <a:avLst>
            <a:gd name="adj" fmla="val 4762"/>
          </a:avLst>
        </a:prstGeom>
        <a:solidFill>
          <a:schemeClr val="bg1">
            <a:lumMod val="8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3200">
              <a:solidFill>
                <a:sysClr val="windowText" lastClr="000000"/>
              </a:solidFill>
              <a:latin typeface="Poetsen One" panose="020108030300000D0203" pitchFamily="2" charset="0"/>
            </a:rPr>
            <a:t>Answer</a:t>
          </a:r>
          <a:r>
            <a:rPr lang="en-US" sz="3200" baseline="0">
              <a:solidFill>
                <a:sysClr val="windowText" lastClr="000000"/>
              </a:solidFill>
              <a:latin typeface="Poetsen One" panose="020108030300000D0203" pitchFamily="2" charset="0"/>
            </a:rPr>
            <a:t> Key steps</a:t>
          </a:r>
          <a:endParaRPr lang="en-US" sz="3200">
            <a:solidFill>
              <a:sysClr val="windowText" lastClr="000000"/>
            </a:solidFill>
            <a:latin typeface="Poetsen One" panose="020108030300000D0203" pitchFamily="2" charset="0"/>
          </a:endParaRPr>
        </a:p>
        <a:p>
          <a:pPr algn="l"/>
          <a:endParaRPr lang="en-US" sz="1100">
            <a:solidFill>
              <a:sysClr val="windowText" lastClr="000000"/>
            </a:solidFill>
            <a:latin typeface="Poetsen One" panose="020108030300000D0203" pitchFamily="2" charset="0"/>
          </a:endParaRPr>
        </a:p>
        <a:p>
          <a:pPr algn="l"/>
          <a:r>
            <a:rPr lang="en-US" sz="1800" b="1" u="sng" baseline="0">
              <a:solidFill>
                <a:sysClr val="windowText" lastClr="000000"/>
              </a:solidFill>
              <a:latin typeface="Poetsen One" panose="020108030300000D0203" pitchFamily="2" charset="0"/>
            </a:rPr>
            <a:t>Steps:</a:t>
          </a:r>
        </a:p>
        <a:p>
          <a:pPr algn="l"/>
          <a:endParaRPr lang="en-US" sz="1800" b="1" u="sng" baseline="0">
            <a:solidFill>
              <a:sysClr val="windowText" lastClr="000000"/>
            </a:solidFill>
            <a:latin typeface="Poetsen One" panose="020108030300000D0203" pitchFamily="2" charset="0"/>
          </a:endParaRPr>
        </a:p>
        <a:p>
          <a:pPr algn="l"/>
          <a:r>
            <a:rPr lang="en-US" sz="1800" b="0" u="none" baseline="0">
              <a:solidFill>
                <a:sysClr val="windowText" lastClr="000000"/>
              </a:solidFill>
              <a:latin typeface="Poetsen One" panose="020108030300000D0203" pitchFamily="2" charset="0"/>
            </a:rPr>
            <a:t>1. Paste 'ID' from Wednesday &amp; Thursday into one column list. Cannot use 'Name' column for correct answer. Best Practice of this list also includes a label for 'Session'</a:t>
          </a:r>
        </a:p>
        <a:p>
          <a:pPr algn="l"/>
          <a:r>
            <a:rPr lang="en-US" sz="1800" b="0" u="none" baseline="0">
              <a:solidFill>
                <a:sysClr val="windowText" lastClr="000000"/>
              </a:solidFill>
              <a:latin typeface="Poetsen One" panose="020108030300000D0203" pitchFamily="2" charset="0"/>
            </a:rPr>
            <a:t>2. Paste Aggregate ID List into seperate column, Use 'Remove Duplicate' function to trim list to unique IDs</a:t>
          </a:r>
        </a:p>
        <a:p>
          <a:pPr algn="l"/>
          <a:r>
            <a:rPr lang="en-US" sz="1800" b="0" u="none" baseline="0">
              <a:solidFill>
                <a:sysClr val="windowText" lastClr="000000"/>
              </a:solidFill>
              <a:latin typeface="Poetsen One" panose="020108030300000D0203" pitchFamily="2" charset="0"/>
            </a:rPr>
            <a:t>2. Add 'Count' column and use COUNTIFS function to populate 'Count' Column, needs to reference Aggregate ID list</a:t>
          </a:r>
          <a:endParaRPr kumimoji="0" lang="en-US" sz="180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Poetsen One" panose="020108030300000D0203" pitchFamily="2" charset="0"/>
            <a:ea typeface="+mn-ea"/>
            <a:cs typeface="+mn-cs"/>
          </a:endParaRPr>
        </a:p>
        <a:p>
          <a:pPr algn="l"/>
          <a:r>
            <a:rPr lang="en-US" sz="1800" b="0" u="none" baseline="0">
              <a:solidFill>
                <a:sysClr val="windowText" lastClr="000000"/>
              </a:solidFill>
              <a:latin typeface="Poetsen One" panose="020108030300000D0203" pitchFamily="2" charset="0"/>
            </a:rPr>
            <a:t>3. Filter List based on 'Count' column frm 'Largest to smallest'. Delete entries with '1' count.</a:t>
          </a:r>
        </a:p>
        <a:p>
          <a:pPr algn="l"/>
          <a:r>
            <a:rPr lang="en-US" sz="1800" b="0" u="none" baseline="0">
              <a:solidFill>
                <a:sysClr val="windowText" lastClr="000000"/>
              </a:solidFill>
              <a:latin typeface="Poetsen One" panose="020108030300000D0203" pitchFamily="2" charset="0"/>
            </a:rPr>
            <a:t>4.</a:t>
          </a:r>
          <a:r>
            <a:rPr kumimoji="0" lang="en-US" sz="1800" b="0" i="0" u="sng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Poetsen One" panose="020108030300000D0203" pitchFamily="2" charset="0"/>
              <a:ea typeface="+mn-ea"/>
              <a:cs typeface="+mn-cs"/>
            </a:rPr>
            <a:t>Answer #1</a:t>
          </a:r>
          <a:r>
            <a:rPr kumimoji="0" lang="en-US" sz="1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Poetsen One" panose="020108030300000D0203" pitchFamily="2" charset="0"/>
              <a:ea typeface="+mn-ea"/>
              <a:cs typeface="+mn-cs"/>
            </a:rPr>
            <a:t>: Add 'Name' column. Use INDEXMATCH function to populate 'Name' column. Can reference either Wednesday or Thursday dataset.</a:t>
          </a:r>
        </a:p>
        <a:p>
          <a:pPr algn="l"/>
          <a:r>
            <a:rPr kumimoji="0" lang="en-US" sz="1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Poetsen One" panose="020108030300000D0203" pitchFamily="2" charset="0"/>
              <a:ea typeface="+mn-ea"/>
              <a:cs typeface="+mn-cs"/>
            </a:rPr>
            <a:t>5.</a:t>
          </a:r>
          <a:r>
            <a:rPr kumimoji="0" lang="en-US" sz="1800" b="0" i="0" u="sng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Poetsen One" panose="020108030300000D0203" pitchFamily="2" charset="0"/>
              <a:ea typeface="+mn-ea"/>
              <a:cs typeface="+mn-cs"/>
            </a:rPr>
            <a:t>Answer #2:</a:t>
          </a:r>
          <a:r>
            <a:rPr kumimoji="0" lang="en-US" sz="1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Poetsen One" panose="020108030300000D0203" pitchFamily="2" charset="0"/>
              <a:ea typeface="+mn-ea"/>
              <a:cs typeface="+mn-cs"/>
            </a:rPr>
            <a:t> Add Columns for 'Region', 'Status' 'Wednesday Retake', &amp; 'Thursday Retake'.Use VLOOKUP function to populate columns. Need to use the Wednesday dataset for 'Regions' &amp; 'Wednesday Retake'. Need to use the Thursday dataset for 'Status' &amp; 'Thursday Retake'.</a:t>
          </a:r>
          <a:endParaRPr lang="en-US" sz="1800" b="0" u="sng" baseline="0">
            <a:solidFill>
              <a:sysClr val="windowText" lastClr="000000"/>
            </a:solidFill>
            <a:latin typeface="Poetsen One" panose="020108030300000D0203" pitchFamily="2" charset="0"/>
          </a:endParaRP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22</xdr:col>
      <xdr:colOff>327660</xdr:colOff>
      <xdr:row>0</xdr:row>
      <xdr:rowOff>91440</xdr:rowOff>
    </xdr:from>
    <xdr:to>
      <xdr:col>33</xdr:col>
      <xdr:colOff>91440</xdr:colOff>
      <xdr:row>38</xdr:row>
      <xdr:rowOff>76200</xdr:rowOff>
    </xdr:to>
    <xdr:sp macro="" textlink="">
      <xdr:nvSpPr>
        <xdr:cNvPr id="3" name="Rectangle: Rounded Corners 2">
          <a:extLst>
            <a:ext uri="{FF2B5EF4-FFF2-40B4-BE49-F238E27FC236}">
              <a16:creationId xmlns:a16="http://schemas.microsoft.com/office/drawing/2014/main" id="{D653A6F4-39C3-4E38-8219-98EB56073C5A}"/>
            </a:ext>
          </a:extLst>
        </xdr:cNvPr>
        <xdr:cNvSpPr/>
      </xdr:nvSpPr>
      <xdr:spPr>
        <a:xfrm>
          <a:off x="16093440" y="91440"/>
          <a:ext cx="6469380" cy="6934200"/>
        </a:xfrm>
        <a:prstGeom prst="roundRect">
          <a:avLst>
            <a:gd name="adj" fmla="val 4762"/>
          </a:avLst>
        </a:prstGeom>
        <a:solidFill>
          <a:schemeClr val="bg1">
            <a:lumMod val="8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3200">
              <a:solidFill>
                <a:sysClr val="windowText" lastClr="000000"/>
              </a:solidFill>
              <a:latin typeface="Poetsen One" panose="020108030300000D0203" pitchFamily="2" charset="0"/>
            </a:rPr>
            <a:t>Answer</a:t>
          </a:r>
          <a:r>
            <a:rPr lang="en-US" sz="3200" baseline="0">
              <a:solidFill>
                <a:sysClr val="windowText" lastClr="000000"/>
              </a:solidFill>
              <a:latin typeface="Poetsen One" panose="020108030300000D0203" pitchFamily="2" charset="0"/>
            </a:rPr>
            <a:t> Key steps</a:t>
          </a:r>
          <a:endParaRPr lang="en-US" sz="3200">
            <a:solidFill>
              <a:sysClr val="windowText" lastClr="000000"/>
            </a:solidFill>
            <a:latin typeface="Poetsen One" panose="020108030300000D0203" pitchFamily="2" charset="0"/>
          </a:endParaRPr>
        </a:p>
        <a:p>
          <a:pPr algn="l"/>
          <a:endParaRPr lang="en-US" sz="1100">
            <a:solidFill>
              <a:sysClr val="windowText" lastClr="000000"/>
            </a:solidFill>
            <a:latin typeface="Poetsen One" panose="020108030300000D0203" pitchFamily="2" charset="0"/>
          </a:endParaRPr>
        </a:p>
        <a:p>
          <a:pPr algn="l"/>
          <a:r>
            <a:rPr lang="en-US" sz="1800" b="1" u="sng" baseline="0">
              <a:solidFill>
                <a:sysClr val="windowText" lastClr="000000"/>
              </a:solidFill>
              <a:latin typeface="Poetsen One" panose="020108030300000D0203" pitchFamily="2" charset="0"/>
            </a:rPr>
            <a:t>Steps:</a:t>
          </a:r>
        </a:p>
        <a:p>
          <a:pPr algn="l"/>
          <a:endParaRPr lang="en-US" sz="1800" b="1" u="sng" baseline="0">
            <a:solidFill>
              <a:sysClr val="windowText" lastClr="000000"/>
            </a:solidFill>
            <a:latin typeface="Poetsen One" panose="020108030300000D0203" pitchFamily="2" charset="0"/>
          </a:endParaRPr>
        </a:p>
        <a:p>
          <a:pPr algn="l"/>
          <a:r>
            <a:rPr lang="en-US" sz="1800" b="0" u="none" baseline="0">
              <a:solidFill>
                <a:sysClr val="windowText" lastClr="000000"/>
              </a:solidFill>
              <a:latin typeface="Poetsen One" panose="020108030300000D0203" pitchFamily="2" charset="0"/>
            </a:rPr>
            <a:t>1. Delete Rows 14-21 to add 'North' locations to dataset</a:t>
          </a:r>
        </a:p>
        <a:p>
          <a:pPr algn="l"/>
          <a:r>
            <a:rPr lang="en-US" sz="1800" b="0" u="none" baseline="0">
              <a:solidFill>
                <a:sysClr val="windowText" lastClr="000000"/>
              </a:solidFill>
              <a:latin typeface="Poetsen One" panose="020108030300000D0203" pitchFamily="2" charset="0"/>
            </a:rPr>
            <a:t>2. </a:t>
          </a:r>
          <a:r>
            <a:rPr lang="en-US" sz="1800" b="0" u="sng" baseline="0">
              <a:solidFill>
                <a:sysClr val="windowText" lastClr="000000"/>
              </a:solidFill>
              <a:latin typeface="Poetsen One" panose="020108030300000D0203" pitchFamily="2" charset="0"/>
            </a:rPr>
            <a:t>Optional:</a:t>
          </a:r>
          <a:r>
            <a:rPr lang="en-US" sz="1800" b="0" u="none" baseline="0">
              <a:solidFill>
                <a:sysClr val="windowText" lastClr="000000"/>
              </a:solidFill>
              <a:latin typeface="Poetsen One" panose="020108030300000D0203" pitchFamily="2" charset="0"/>
            </a:rPr>
            <a:t> Expand Table to cover North Locations with the existing table</a:t>
          </a:r>
          <a:endParaRPr lang="en-US" sz="1800" b="0" u="sng" baseline="0">
            <a:solidFill>
              <a:sysClr val="windowText" lastClr="000000"/>
            </a:solidFill>
            <a:latin typeface="Poetsen One" panose="020108030300000D0203" pitchFamily="2" charset="0"/>
          </a:endParaRPr>
        </a:p>
        <a:p>
          <a:pPr algn="l"/>
          <a:r>
            <a:rPr lang="en-US" sz="1800" b="0" u="none" baseline="0">
              <a:solidFill>
                <a:sysClr val="windowText" lastClr="000000"/>
              </a:solidFill>
              <a:latin typeface="Poetsen One" panose="020108030300000D0203" pitchFamily="2" charset="0"/>
            </a:rPr>
            <a:t>2. In seperate column use IF function to replace blank cells in manager column with the Manager's name</a:t>
          </a:r>
        </a:p>
        <a:p>
          <a:pPr algn="l"/>
          <a:r>
            <a:rPr lang="en-US" sz="1800" b="0" u="none" baseline="0">
              <a:solidFill>
                <a:sysClr val="windowText" lastClr="000000"/>
              </a:solidFill>
              <a:latin typeface="Poetsen One" panose="020108030300000D0203" pitchFamily="2" charset="0"/>
            </a:rPr>
            <a:t>3. Paste the populated Manager's column into dataset</a:t>
          </a:r>
          <a:endParaRPr kumimoji="0" lang="en-US" sz="180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Poetsen One" panose="020108030300000D0203" pitchFamily="2" charset="0"/>
            <a:ea typeface="+mn-ea"/>
            <a:cs typeface="+mn-cs"/>
          </a:endParaRPr>
        </a:p>
        <a:p>
          <a:pPr algn="l"/>
          <a:r>
            <a:rPr lang="en-US" sz="1800" b="0" u="none" baseline="0">
              <a:solidFill>
                <a:sysClr val="windowText" lastClr="000000"/>
              </a:solidFill>
              <a:latin typeface="Poetsen One" panose="020108030300000D0203" pitchFamily="2" charset="0"/>
            </a:rPr>
            <a:t>3. Create new column for 'Total'. Use SUM funciton to populate 'Total' column</a:t>
          </a:r>
        </a:p>
        <a:p>
          <a:pPr algn="l"/>
          <a:r>
            <a:rPr lang="en-US" sz="1800" b="0" u="none" baseline="0">
              <a:solidFill>
                <a:sysClr val="windowText" lastClr="000000"/>
              </a:solidFill>
              <a:latin typeface="Poetsen One" panose="020108030300000D0203" pitchFamily="2" charset="0"/>
            </a:rPr>
            <a:t>4. Add column for 'Rank'. Use RANK function to rank the locations by 'Sales'</a:t>
          </a:r>
        </a:p>
        <a:p>
          <a:pPr algn="l"/>
          <a:r>
            <a:rPr kumimoji="0" lang="en-US" sz="1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Poetsen One" panose="020108030300000D0203" pitchFamily="2" charset="0"/>
              <a:ea typeface="+mn-ea"/>
              <a:cs typeface="+mn-cs"/>
            </a:rPr>
            <a:t>5.Inset Dataset into Pivot table.</a:t>
          </a:r>
        </a:p>
        <a:p>
          <a:pPr algn="l"/>
          <a:r>
            <a:rPr kumimoji="0" lang="en-US" sz="1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Poetsen One" panose="020108030300000D0203" pitchFamily="2" charset="0"/>
              <a:ea typeface="+mn-ea"/>
              <a:cs typeface="+mn-cs"/>
            </a:rPr>
            <a:t>6. </a:t>
          </a:r>
          <a:r>
            <a:rPr kumimoji="0" lang="en-US" sz="1800" b="1" i="0" u="sng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Poetsen One" panose="020108030300000D0203" pitchFamily="2" charset="0"/>
              <a:ea typeface="+mn-ea"/>
              <a:cs typeface="+mn-cs"/>
            </a:rPr>
            <a:t>Answers#1,2, &amp; 3</a:t>
          </a:r>
          <a:r>
            <a:rPr kumimoji="0" lang="en-US" sz="1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Poetsen One" panose="020108030300000D0203" pitchFamily="2" charset="0"/>
              <a:ea typeface="+mn-ea"/>
              <a:cs typeface="+mn-cs"/>
            </a:rPr>
            <a:t>: Manipulate Pivot table fields to show Rank, Location, &amp; Manger. </a:t>
          </a:r>
        </a:p>
        <a:p>
          <a:pPr algn="l"/>
          <a:r>
            <a:rPr kumimoji="0" lang="en-US" sz="1800" b="1" i="0" u="sng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Poetsen One" panose="020108030300000D0203" pitchFamily="2" charset="0"/>
              <a:ea typeface="+mn-ea"/>
              <a:cs typeface="+mn-cs"/>
            </a:rPr>
            <a:t>Note: </a:t>
          </a:r>
          <a:r>
            <a:rPr kumimoji="0" lang="en-US" sz="1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Poetsen One" panose="020108030300000D0203" pitchFamily="2" charset="0"/>
              <a:ea typeface="+mn-ea"/>
              <a:cs typeface="+mn-cs"/>
            </a:rPr>
            <a:t>The Pivot table in this answer key is using 'Classic Pivot tbale Layout' under 'Pivot Table Options/Display'.</a:t>
          </a:r>
        </a:p>
        <a:p>
          <a:pPr algn="l"/>
          <a:r>
            <a:rPr kumimoji="0" lang="en-US" sz="1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Poetsen One" panose="020108030300000D0203" pitchFamily="2" charset="0"/>
              <a:ea typeface="+mn-ea"/>
              <a:cs typeface="+mn-cs"/>
            </a:rPr>
            <a:t>It has also deleted 'Subtotals' for 'Location' and 'Manager', accessible by right-clicking 'Location' and 'Manager' subtotals.</a:t>
          </a:r>
          <a:endParaRPr lang="en-US" sz="1800" b="0" u="sng" baseline="0">
            <a:solidFill>
              <a:sysClr val="windowText" lastClr="000000"/>
            </a:solidFill>
            <a:latin typeface="Poetsen One" panose="020108030300000D0203" pitchFamily="2" charset="0"/>
          </a:endParaRPr>
        </a:p>
      </xdr:txBody>
    </xdr:sp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Glen Mitas" refreshedDate="43120.880374768516" createdVersion="6" refreshedVersion="6" minRefreshableVersion="3" recordCount="16" xr:uid="{2C3443EB-6226-4349-AE89-F89EFD075785}">
  <cacheSource type="worksheet">
    <worksheetSource name="Table1815"/>
  </cacheSource>
  <cacheFields count="15">
    <cacheField name="Manager" numFmtId="0">
      <sharedItems count="10">
        <s v="Malati"/>
        <s v="Brenda"/>
        <s v="Cornell"/>
        <s v="Denise"/>
        <s v="Mimi"/>
        <s v="Joseph"/>
        <s v="Morgan"/>
        <s v="Louisa"/>
        <s v="Franco"/>
        <s v="Birdie"/>
      </sharedItems>
    </cacheField>
    <cacheField name="Location" numFmtId="0">
      <sharedItems count="16">
        <s v="West Myerson"/>
        <s v="Gidrich"/>
        <s v="Central"/>
        <s v="Loves Hollow"/>
        <s v="Red"/>
        <s v="Grande Lace"/>
        <s v="Upper Coast"/>
        <s v="Magic Run"/>
        <s v="Keystone"/>
        <s v="King Avenue"/>
        <s v="Marshall"/>
        <s v="Danforth"/>
        <s v="Blue Pole"/>
        <s v="Marshall - B"/>
        <s v="Abrams"/>
        <s v="Powell"/>
      </sharedItems>
    </cacheField>
    <cacheField name="Region" numFmtId="0">
      <sharedItems/>
    </cacheField>
    <cacheField name="January" numFmtId="3">
      <sharedItems containsSemiMixedTypes="0" containsString="0" containsNumber="1" containsInteger="1" minValue="23939" maxValue="85166"/>
    </cacheField>
    <cacheField name="February" numFmtId="3">
      <sharedItems containsSemiMixedTypes="0" containsString="0" containsNumber="1" containsInteger="1" minValue="12569" maxValue="109861"/>
    </cacheField>
    <cacheField name="March" numFmtId="3">
      <sharedItems containsSemiMixedTypes="0" containsString="0" containsNumber="1" containsInteger="1" minValue="23704" maxValue="84373"/>
    </cacheField>
    <cacheField name="April" numFmtId="3">
      <sharedItems containsSemiMixedTypes="0" containsString="0" containsNumber="1" containsInteger="1" minValue="15619" maxValue="82651"/>
    </cacheField>
    <cacheField name="May" numFmtId="3">
      <sharedItems containsSemiMixedTypes="0" containsString="0" containsNumber="1" containsInteger="1" minValue="29442" maxValue="77775"/>
    </cacheField>
    <cacheField name="June" numFmtId="3">
      <sharedItems containsSemiMixedTypes="0" containsString="0" containsNumber="1" containsInteger="1" minValue="17317" maxValue="75849"/>
    </cacheField>
    <cacheField name="July" numFmtId="3">
      <sharedItems containsSemiMixedTypes="0" containsString="0" containsNumber="1" containsInteger="1" minValue="11287" maxValue="88524"/>
    </cacheField>
    <cacheField name="August" numFmtId="3">
      <sharedItems containsSemiMixedTypes="0" containsString="0" containsNumber="1" containsInteger="1" minValue="20893" maxValue="107920"/>
    </cacheField>
    <cacheField name="September" numFmtId="3">
      <sharedItems containsSemiMixedTypes="0" containsString="0" containsNumber="1" containsInteger="1" minValue="29581" maxValue="90235"/>
    </cacheField>
    <cacheField name="October" numFmtId="3">
      <sharedItems containsSemiMixedTypes="0" containsString="0" containsNumber="1" containsInteger="1" minValue="23670" maxValue="98533"/>
    </cacheField>
    <cacheField name="Total" numFmtId="3">
      <sharedItems containsSemiMixedTypes="0" containsString="0" containsNumber="1" containsInteger="1" minValue="330771" maxValue="727653"/>
    </cacheField>
    <cacheField name="Rank" numFmtId="3">
      <sharedItems containsSemiMixedTypes="0" containsString="0" containsNumber="1" containsInteger="1" minValue="1" maxValue="16" count="16">
        <n v="6"/>
        <n v="3"/>
        <n v="7"/>
        <n v="11"/>
        <n v="9"/>
        <n v="5"/>
        <n v="2"/>
        <n v="4"/>
        <n v="10"/>
        <n v="16"/>
        <n v="15"/>
        <n v="8"/>
        <n v="12"/>
        <n v="14"/>
        <n v="13"/>
        <n v="1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Glen Mitas" refreshedDate="43125.422930208333" createdVersion="6" refreshedVersion="6" minRefreshableVersion="3" recordCount="155" xr:uid="{23AEEF28-8D28-4ABC-9132-59AE1E2C7409}">
  <cacheSource type="worksheet">
    <worksheetSource name="Transactions12"/>
  </cacheSource>
  <cacheFields count="6">
    <cacheField name="Flavor" numFmtId="0">
      <sharedItems/>
    </cacheField>
    <cacheField name="Unit" numFmtId="0">
      <sharedItems count="5">
        <s v="Cone"/>
        <s v="Scoop"/>
        <s v="Mini Scoop"/>
        <s v="Mini Cone"/>
        <s v="Shake"/>
      </sharedItems>
    </cacheField>
    <cacheField name="Time" numFmtId="0">
      <sharedItems/>
    </cacheField>
    <cacheField name="Count" numFmtId="0">
      <sharedItems containsSemiMixedTypes="0" containsString="0" containsNumber="1" containsInteger="1" minValue="1" maxValue="6"/>
    </cacheField>
    <cacheField name="Manager" numFmtId="0">
      <sharedItems count="3">
        <s v="CJ"/>
        <s v="Kate"/>
        <s v="Leo"/>
      </sharedItems>
    </cacheField>
    <cacheField name="Availability" numFmtId="0">
      <sharedItems count="3">
        <s v="Regular"/>
        <s v="Seasonal"/>
        <s v="Specialty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6">
  <r>
    <x v="0"/>
    <x v="0"/>
    <s v="West"/>
    <n v="47690"/>
    <n v="74085"/>
    <n v="37133"/>
    <n v="34775"/>
    <n v="46743"/>
    <n v="75849"/>
    <n v="88524"/>
    <n v="28929"/>
    <n v="57217"/>
    <n v="47750"/>
    <n v="538695"/>
    <x v="0"/>
  </r>
  <r>
    <x v="0"/>
    <x v="1"/>
    <s v="Central"/>
    <n v="73586"/>
    <n v="43831"/>
    <n v="51988"/>
    <n v="73218"/>
    <n v="49204"/>
    <n v="49968"/>
    <n v="51261"/>
    <n v="70899"/>
    <n v="61495"/>
    <n v="84358"/>
    <n v="609808"/>
    <x v="1"/>
  </r>
  <r>
    <x v="1"/>
    <x v="2"/>
    <s v="Central"/>
    <n v="56629"/>
    <n v="12569"/>
    <n v="55897"/>
    <n v="46330"/>
    <n v="59658"/>
    <n v="63941"/>
    <n v="50221"/>
    <n v="31112"/>
    <n v="54786"/>
    <n v="87482"/>
    <n v="518625"/>
    <x v="2"/>
  </r>
  <r>
    <x v="1"/>
    <x v="3"/>
    <s v="West"/>
    <n v="70385"/>
    <n v="33330"/>
    <n v="33490"/>
    <n v="15619"/>
    <n v="29504"/>
    <n v="44520"/>
    <n v="59383"/>
    <n v="20893"/>
    <n v="90235"/>
    <n v="73862"/>
    <n v="471221"/>
    <x v="3"/>
  </r>
  <r>
    <x v="2"/>
    <x v="4"/>
    <s v="East"/>
    <n v="40690"/>
    <n v="34178"/>
    <n v="84373"/>
    <n v="53503"/>
    <n v="30556"/>
    <n v="31051"/>
    <n v="17293"/>
    <n v="66843"/>
    <n v="64963"/>
    <n v="59031"/>
    <n v="482481"/>
    <x v="4"/>
  </r>
  <r>
    <x v="3"/>
    <x v="5"/>
    <s v="South"/>
    <n v="64273"/>
    <n v="109861"/>
    <n v="36632"/>
    <n v="53226"/>
    <n v="69505"/>
    <n v="53457"/>
    <n v="46069"/>
    <n v="64578"/>
    <n v="44976"/>
    <n v="61554"/>
    <n v="604131"/>
    <x v="5"/>
  </r>
  <r>
    <x v="4"/>
    <x v="6"/>
    <s v="East"/>
    <n v="42331"/>
    <n v="101430"/>
    <n v="38863"/>
    <n v="70963"/>
    <n v="32463"/>
    <n v="73201"/>
    <n v="54220"/>
    <n v="107920"/>
    <n v="33765"/>
    <n v="73061"/>
    <n v="628217"/>
    <x v="6"/>
  </r>
  <r>
    <x v="4"/>
    <x v="7"/>
    <s v="West"/>
    <n v="56356"/>
    <n v="86123"/>
    <n v="65810"/>
    <n v="48033"/>
    <n v="73832"/>
    <n v="47563"/>
    <n v="11287"/>
    <n v="101794"/>
    <n v="52355"/>
    <n v="64149"/>
    <n v="607302"/>
    <x v="7"/>
  </r>
  <r>
    <x v="5"/>
    <x v="8"/>
    <s v="Central"/>
    <n v="77787"/>
    <n v="34797"/>
    <n v="23704"/>
    <n v="57918"/>
    <n v="44188"/>
    <n v="66470"/>
    <n v="44439"/>
    <n v="21241"/>
    <n v="37364"/>
    <n v="70527"/>
    <n v="478435"/>
    <x v="8"/>
  </r>
  <r>
    <x v="6"/>
    <x v="9"/>
    <s v="East"/>
    <n v="39700"/>
    <n v="50012"/>
    <n v="37038"/>
    <n v="25627"/>
    <n v="29442"/>
    <n v="28802"/>
    <n v="30075"/>
    <n v="29119"/>
    <n v="37286"/>
    <n v="23670"/>
    <n v="330771"/>
    <x v="9"/>
  </r>
  <r>
    <x v="6"/>
    <x v="10"/>
    <s v="Central"/>
    <n v="23939"/>
    <n v="41000"/>
    <n v="42331"/>
    <n v="36000"/>
    <n v="29655"/>
    <n v="40616"/>
    <n v="27708"/>
    <n v="31244"/>
    <n v="29581"/>
    <n v="36055"/>
    <n v="338129"/>
    <x v="10"/>
  </r>
  <r>
    <x v="6"/>
    <x v="11"/>
    <s v="South"/>
    <n v="85166"/>
    <n v="41350"/>
    <n v="45943"/>
    <n v="49797"/>
    <n v="57009"/>
    <n v="17317"/>
    <n v="28364"/>
    <n v="38486"/>
    <n v="32982"/>
    <n v="98533"/>
    <n v="494947"/>
    <x v="11"/>
  </r>
  <r>
    <x v="7"/>
    <x v="12"/>
    <s v="North"/>
    <n v="48033"/>
    <n v="49204"/>
    <n v="46283"/>
    <n v="36853"/>
    <n v="33903"/>
    <n v="36137"/>
    <n v="42204"/>
    <n v="34320"/>
    <n v="40791"/>
    <n v="49771"/>
    <n v="417499"/>
    <x v="12"/>
  </r>
  <r>
    <x v="7"/>
    <x v="13"/>
    <s v="North"/>
    <n v="43936"/>
    <n v="49968"/>
    <n v="35179"/>
    <n v="35842"/>
    <n v="30017"/>
    <n v="46470"/>
    <n v="33940"/>
    <n v="40977"/>
    <n v="39342"/>
    <n v="38590"/>
    <n v="394261"/>
    <x v="13"/>
  </r>
  <r>
    <x v="8"/>
    <x v="14"/>
    <s v="North"/>
    <n v="39795"/>
    <n v="47666"/>
    <n v="34610"/>
    <n v="30681"/>
    <n v="33079"/>
    <n v="47607"/>
    <n v="42506"/>
    <n v="46039"/>
    <n v="36902"/>
    <n v="48002"/>
    <n v="406887"/>
    <x v="14"/>
  </r>
  <r>
    <x v="9"/>
    <x v="15"/>
    <s v="North"/>
    <n v="80569"/>
    <n v="71475"/>
    <n v="63525"/>
    <n v="82651"/>
    <n v="77775"/>
    <n v="74022"/>
    <n v="65735"/>
    <n v="66527"/>
    <n v="67873"/>
    <n v="77501"/>
    <n v="727653"/>
    <x v="15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55">
  <r>
    <s v="Chocolate"/>
    <x v="0"/>
    <s v="Afternoon"/>
    <n v="2"/>
    <x v="0"/>
    <x v="0"/>
  </r>
  <r>
    <s v="Chocolate Custard"/>
    <x v="1"/>
    <s v="Evening"/>
    <n v="1"/>
    <x v="1"/>
    <x v="0"/>
  </r>
  <r>
    <s v="Rocky Road"/>
    <x v="2"/>
    <s v="Late Night"/>
    <n v="1"/>
    <x v="2"/>
    <x v="0"/>
  </r>
  <r>
    <s v="Lavender Honey"/>
    <x v="3"/>
    <s v="Evening"/>
    <n v="3"/>
    <x v="1"/>
    <x v="1"/>
  </r>
  <r>
    <s v="Cotton Candy"/>
    <x v="4"/>
    <s v="Late Night"/>
    <n v="2"/>
    <x v="2"/>
    <x v="2"/>
  </r>
  <r>
    <s v="Ginger Rum"/>
    <x v="4"/>
    <s v="Evening"/>
    <n v="1"/>
    <x v="1"/>
    <x v="2"/>
  </r>
  <r>
    <s v="Goat Cheese Borbon"/>
    <x v="0"/>
    <s v="Late Night"/>
    <n v="1"/>
    <x v="2"/>
    <x v="2"/>
  </r>
  <r>
    <s v="Salted Caramel"/>
    <x v="1"/>
    <s v="Evening"/>
    <n v="1"/>
    <x v="1"/>
    <x v="0"/>
  </r>
  <r>
    <s v="Coconut Coffee"/>
    <x v="2"/>
    <s v="Late Night"/>
    <n v="2"/>
    <x v="2"/>
    <x v="0"/>
  </r>
  <r>
    <s v="Raspberry Ribbon"/>
    <x v="3"/>
    <s v="Evening"/>
    <n v="1"/>
    <x v="1"/>
    <x v="1"/>
  </r>
  <r>
    <s v="Rocky Road"/>
    <x v="4"/>
    <s v="Late Night"/>
    <n v="2"/>
    <x v="2"/>
    <x v="0"/>
  </r>
  <r>
    <s v="Lavender Honey"/>
    <x v="1"/>
    <s v="Afternoon"/>
    <n v="1"/>
    <x v="0"/>
    <x v="1"/>
  </r>
  <r>
    <s v="Cotton Candy"/>
    <x v="1"/>
    <s v="Evening"/>
    <n v="2"/>
    <x v="1"/>
    <x v="2"/>
  </r>
  <r>
    <s v="Ginger Rum"/>
    <x v="1"/>
    <s v="Late Night"/>
    <n v="1"/>
    <x v="2"/>
    <x v="2"/>
  </r>
  <r>
    <s v="Goat Cheese Borbon"/>
    <x v="1"/>
    <s v="Evening"/>
    <n v="1"/>
    <x v="1"/>
    <x v="2"/>
  </r>
  <r>
    <s v="Salted Caramel"/>
    <x v="1"/>
    <s v="Evening"/>
    <n v="1"/>
    <x v="1"/>
    <x v="0"/>
  </r>
  <r>
    <s v="Rocky Road"/>
    <x v="1"/>
    <s v="Late Night"/>
    <n v="4"/>
    <x v="2"/>
    <x v="0"/>
  </r>
  <r>
    <s v="Lavender Honey"/>
    <x v="1"/>
    <s v="Evening"/>
    <n v="1"/>
    <x v="1"/>
    <x v="1"/>
  </r>
  <r>
    <s v="Cotton Candy"/>
    <x v="0"/>
    <s v="Late Night"/>
    <n v="1"/>
    <x v="2"/>
    <x v="2"/>
  </r>
  <r>
    <s v="Ginger Rum"/>
    <x v="1"/>
    <s v="Afternoon"/>
    <n v="2"/>
    <x v="0"/>
    <x v="2"/>
  </r>
  <r>
    <s v="Goat Cheese Borbon"/>
    <x v="2"/>
    <s v="Evening"/>
    <n v="1"/>
    <x v="1"/>
    <x v="2"/>
  </r>
  <r>
    <s v="Salted Caramel"/>
    <x v="3"/>
    <s v="Late Night"/>
    <n v="2"/>
    <x v="2"/>
    <x v="0"/>
  </r>
  <r>
    <s v="Coconut Coffee"/>
    <x v="4"/>
    <s v="Evening"/>
    <n v="2"/>
    <x v="1"/>
    <x v="0"/>
  </r>
  <r>
    <s v="Salted Caramel"/>
    <x v="2"/>
    <s v="Late Night"/>
    <n v="1"/>
    <x v="2"/>
    <x v="0"/>
  </r>
  <r>
    <s v="Coconut Coffee"/>
    <x v="1"/>
    <s v="Afternoon"/>
    <n v="3"/>
    <x v="0"/>
    <x v="0"/>
  </r>
  <r>
    <s v="Raspberry Ribbon"/>
    <x v="1"/>
    <s v="Afternoon"/>
    <n v="2"/>
    <x v="0"/>
    <x v="1"/>
  </r>
  <r>
    <s v="Rocky Road"/>
    <x v="0"/>
    <s v="Afternoon"/>
    <n v="1"/>
    <x v="0"/>
    <x v="0"/>
  </r>
  <r>
    <s v="Lavender Honey"/>
    <x v="1"/>
    <s v="Afternoon"/>
    <n v="1"/>
    <x v="0"/>
    <x v="1"/>
  </r>
  <r>
    <s v="Cotton Candy"/>
    <x v="2"/>
    <s v="Afternoon"/>
    <n v="1"/>
    <x v="0"/>
    <x v="2"/>
  </r>
  <r>
    <s v="Rocky Road"/>
    <x v="3"/>
    <s v="Late Night"/>
    <n v="3"/>
    <x v="2"/>
    <x v="0"/>
  </r>
  <r>
    <s v="Lavender Honey"/>
    <x v="4"/>
    <s v="Late Night"/>
    <n v="2"/>
    <x v="2"/>
    <x v="1"/>
  </r>
  <r>
    <s v="Cotton Candy"/>
    <x v="1"/>
    <s v="Late Night"/>
    <n v="3"/>
    <x v="2"/>
    <x v="2"/>
  </r>
  <r>
    <s v="Ginger Rum"/>
    <x v="1"/>
    <s v="Late Night"/>
    <n v="1"/>
    <x v="2"/>
    <x v="2"/>
  </r>
  <r>
    <s v="Goat Cheese Borbon"/>
    <x v="1"/>
    <s v="Late Night"/>
    <n v="1"/>
    <x v="2"/>
    <x v="2"/>
  </r>
  <r>
    <s v="Salted Caramel"/>
    <x v="1"/>
    <s v="Evening"/>
    <n v="2"/>
    <x v="1"/>
    <x v="0"/>
  </r>
  <r>
    <s v="Rocky Road"/>
    <x v="0"/>
    <s v="Evening"/>
    <n v="1"/>
    <x v="1"/>
    <x v="0"/>
  </r>
  <r>
    <s v="Lavender Honey"/>
    <x v="1"/>
    <s v="Afternoon"/>
    <n v="2"/>
    <x v="0"/>
    <x v="1"/>
  </r>
  <r>
    <s v="Cotton Candy"/>
    <x v="2"/>
    <s v="Late Night"/>
    <n v="2"/>
    <x v="2"/>
    <x v="2"/>
  </r>
  <r>
    <s v="Ginger Rum"/>
    <x v="3"/>
    <s v="Late Night"/>
    <n v="6"/>
    <x v="2"/>
    <x v="2"/>
  </r>
  <r>
    <s v="Goat Cheese Borbon"/>
    <x v="4"/>
    <s v="Late Night"/>
    <n v="1"/>
    <x v="2"/>
    <x v="2"/>
  </r>
  <r>
    <s v="Salted Caramel"/>
    <x v="2"/>
    <s v="Late Night"/>
    <n v="2"/>
    <x v="2"/>
    <x v="0"/>
  </r>
  <r>
    <s v="Lavender Honey"/>
    <x v="1"/>
    <s v="Late Night"/>
    <n v="1"/>
    <x v="2"/>
    <x v="1"/>
  </r>
  <r>
    <s v="Cotton Candy"/>
    <x v="0"/>
    <s v="Evening"/>
    <n v="2"/>
    <x v="1"/>
    <x v="2"/>
  </r>
  <r>
    <s v="Ginger Rum"/>
    <x v="1"/>
    <s v="Evening"/>
    <n v="2"/>
    <x v="1"/>
    <x v="2"/>
  </r>
  <r>
    <s v="Goat Cheese Borbon"/>
    <x v="2"/>
    <s v="Afternoon"/>
    <n v="1"/>
    <x v="0"/>
    <x v="2"/>
  </r>
  <r>
    <s v="Salted Caramel"/>
    <x v="3"/>
    <s v="Afternoon"/>
    <n v="1"/>
    <x v="0"/>
    <x v="0"/>
  </r>
  <r>
    <s v="Coconut Coffee"/>
    <x v="4"/>
    <s v="Afternoon"/>
    <n v="2"/>
    <x v="0"/>
    <x v="0"/>
  </r>
  <r>
    <s v="Raspberry Ribbon"/>
    <x v="1"/>
    <s v="Afternoon"/>
    <n v="1"/>
    <x v="0"/>
    <x v="1"/>
  </r>
  <r>
    <s v="Rocky Road"/>
    <x v="2"/>
    <s v="Afternoon"/>
    <n v="2"/>
    <x v="0"/>
    <x v="0"/>
  </r>
  <r>
    <s v="Lavender Honey"/>
    <x v="3"/>
    <s v="Afternoon"/>
    <n v="1"/>
    <x v="0"/>
    <x v="1"/>
  </r>
  <r>
    <s v="Lavender Honey"/>
    <x v="4"/>
    <s v="Late Night"/>
    <n v="1"/>
    <x v="2"/>
    <x v="1"/>
  </r>
  <r>
    <s v="Cotton Candy"/>
    <x v="2"/>
    <s v="Afternoon"/>
    <n v="3"/>
    <x v="0"/>
    <x v="2"/>
  </r>
  <r>
    <s v="Ginger Rum"/>
    <x v="1"/>
    <s v="Evening"/>
    <n v="2"/>
    <x v="1"/>
    <x v="2"/>
  </r>
  <r>
    <s v="Vanilla"/>
    <x v="0"/>
    <s v="Evening"/>
    <n v="1"/>
    <x v="1"/>
    <x v="0"/>
  </r>
  <r>
    <s v="Vanilla"/>
    <x v="1"/>
    <s v="Late Night"/>
    <n v="1"/>
    <x v="2"/>
    <x v="0"/>
  </r>
  <r>
    <s v="Vanilla"/>
    <x v="0"/>
    <s v="Late Night"/>
    <n v="1"/>
    <x v="2"/>
    <x v="0"/>
  </r>
  <r>
    <s v="Vanilla"/>
    <x v="0"/>
    <s v="Evening"/>
    <n v="1"/>
    <x v="1"/>
    <x v="0"/>
  </r>
  <r>
    <s v="Vanilla"/>
    <x v="4"/>
    <s v="Afternoon"/>
    <n v="1"/>
    <x v="0"/>
    <x v="0"/>
  </r>
  <r>
    <s v="Ginger Rum"/>
    <x v="1"/>
    <s v="Afternoon"/>
    <n v="2"/>
    <x v="0"/>
    <x v="2"/>
  </r>
  <r>
    <s v="Goat Cheese Borbon"/>
    <x v="2"/>
    <s v="Late Night"/>
    <n v="1"/>
    <x v="2"/>
    <x v="2"/>
  </r>
  <r>
    <s v="Salted Caramel"/>
    <x v="3"/>
    <s v="Afternoon"/>
    <n v="1"/>
    <x v="0"/>
    <x v="0"/>
  </r>
  <r>
    <s v="Coconut Coffee"/>
    <x v="4"/>
    <s v="Evening"/>
    <n v="1"/>
    <x v="1"/>
    <x v="0"/>
  </r>
  <r>
    <s v="Raspberry Ribbon"/>
    <x v="1"/>
    <s v="Evening"/>
    <n v="1"/>
    <x v="1"/>
    <x v="1"/>
  </r>
  <r>
    <s v="Rocky Road"/>
    <x v="2"/>
    <s v="Late Night"/>
    <n v="1"/>
    <x v="2"/>
    <x v="0"/>
  </r>
  <r>
    <s v="Lavender Honey"/>
    <x v="3"/>
    <s v="Afternoon"/>
    <n v="1"/>
    <x v="0"/>
    <x v="1"/>
  </r>
  <r>
    <s v="Lavender Honey"/>
    <x v="1"/>
    <s v="Afternoon"/>
    <n v="3"/>
    <x v="0"/>
    <x v="1"/>
  </r>
  <r>
    <s v="Cotton Candy"/>
    <x v="1"/>
    <s v="Late Night"/>
    <n v="1"/>
    <x v="2"/>
    <x v="2"/>
  </r>
  <r>
    <s v="Ginger Rum"/>
    <x v="1"/>
    <s v="Afternoon"/>
    <n v="1"/>
    <x v="0"/>
    <x v="2"/>
  </r>
  <r>
    <s v="Goat Cheese Borbon"/>
    <x v="1"/>
    <s v="Late Night"/>
    <n v="4"/>
    <x v="2"/>
    <x v="2"/>
  </r>
  <r>
    <s v="Salted Caramel"/>
    <x v="1"/>
    <s v="Afternoon"/>
    <n v="1"/>
    <x v="0"/>
    <x v="0"/>
  </r>
  <r>
    <s v="Coconut Coffee"/>
    <x v="1"/>
    <s v="Afternoon"/>
    <n v="1"/>
    <x v="0"/>
    <x v="0"/>
  </r>
  <r>
    <s v="Raspberry Ribbon"/>
    <x v="1"/>
    <s v="Afternoon"/>
    <n v="2"/>
    <x v="0"/>
    <x v="1"/>
  </r>
  <r>
    <s v="Rocky Road"/>
    <x v="3"/>
    <s v="Afternoon"/>
    <n v="1"/>
    <x v="0"/>
    <x v="0"/>
  </r>
  <r>
    <s v="Lavender Honey"/>
    <x v="3"/>
    <s v="Afternoon"/>
    <n v="3"/>
    <x v="0"/>
    <x v="1"/>
  </r>
  <r>
    <s v="Cotton Candy"/>
    <x v="3"/>
    <s v="Late Night"/>
    <n v="1"/>
    <x v="2"/>
    <x v="2"/>
  </r>
  <r>
    <s v="Ginger Rum"/>
    <x v="3"/>
    <s v="Late Night"/>
    <n v="1"/>
    <x v="2"/>
    <x v="2"/>
  </r>
  <r>
    <s v="Ginger Rum"/>
    <x v="4"/>
    <s v="Late Night"/>
    <n v="1"/>
    <x v="2"/>
    <x v="2"/>
  </r>
  <r>
    <s v="Ginger Rum"/>
    <x v="4"/>
    <s v="Late Night"/>
    <n v="1"/>
    <x v="2"/>
    <x v="2"/>
  </r>
  <r>
    <s v="Ginger Rum"/>
    <x v="4"/>
    <s v="Late Night"/>
    <n v="4"/>
    <x v="2"/>
    <x v="2"/>
  </r>
  <r>
    <s v="Ginger Rum"/>
    <x v="4"/>
    <s v="Late Night"/>
    <n v="1"/>
    <x v="2"/>
    <x v="2"/>
  </r>
  <r>
    <s v="Ginger Rum"/>
    <x v="4"/>
    <s v="Late Night"/>
    <n v="2"/>
    <x v="2"/>
    <x v="2"/>
  </r>
  <r>
    <s v="Ginger Rum"/>
    <x v="4"/>
    <s v="Late Night"/>
    <n v="1"/>
    <x v="2"/>
    <x v="2"/>
  </r>
  <r>
    <s v="Ginger Rum"/>
    <x v="4"/>
    <s v="Late Night"/>
    <n v="1"/>
    <x v="2"/>
    <x v="2"/>
  </r>
  <r>
    <s v="Goat Cheese Borbon"/>
    <x v="4"/>
    <s v="Late Night"/>
    <n v="1"/>
    <x v="2"/>
    <x v="2"/>
  </r>
  <r>
    <s v="Goat Cheese Borbon"/>
    <x v="4"/>
    <s v="Late Night"/>
    <n v="2"/>
    <x v="2"/>
    <x v="2"/>
  </r>
  <r>
    <s v="Chocolate"/>
    <x v="4"/>
    <s v="Late Night"/>
    <n v="1"/>
    <x v="2"/>
    <x v="0"/>
  </r>
  <r>
    <s v="Vanilla"/>
    <x v="4"/>
    <s v="Afternoon"/>
    <n v="2"/>
    <x v="0"/>
    <x v="0"/>
  </r>
  <r>
    <s v="Vanilla"/>
    <x v="4"/>
    <s v="Afternoon"/>
    <n v="1"/>
    <x v="0"/>
    <x v="0"/>
  </r>
  <r>
    <s v="Vanilla"/>
    <x v="4"/>
    <s v="Late Night"/>
    <n v="1"/>
    <x v="2"/>
    <x v="0"/>
  </r>
  <r>
    <s v="Vanilla"/>
    <x v="4"/>
    <s v="Afternoon"/>
    <n v="1"/>
    <x v="0"/>
    <x v="0"/>
  </r>
  <r>
    <s v="Vanilla"/>
    <x v="4"/>
    <s v="Evening"/>
    <n v="2"/>
    <x v="1"/>
    <x v="0"/>
  </r>
  <r>
    <s v="Salted Caramel"/>
    <x v="2"/>
    <s v="Evening"/>
    <n v="1"/>
    <x v="1"/>
    <x v="0"/>
  </r>
  <r>
    <s v="Coconut Coffee"/>
    <x v="1"/>
    <s v="Evening"/>
    <n v="2"/>
    <x v="1"/>
    <x v="0"/>
  </r>
  <r>
    <s v="Lavender Honey"/>
    <x v="3"/>
    <s v="Evening"/>
    <n v="1"/>
    <x v="1"/>
    <x v="1"/>
  </r>
  <r>
    <s v="Cotton Candy"/>
    <x v="4"/>
    <s v="Late Night"/>
    <n v="2"/>
    <x v="2"/>
    <x v="2"/>
  </r>
  <r>
    <s v="Ginger Rum"/>
    <x v="4"/>
    <s v="Evening"/>
    <n v="1"/>
    <x v="1"/>
    <x v="2"/>
  </r>
  <r>
    <s v="Goat Cheese Borbon"/>
    <x v="0"/>
    <s v="Late Night"/>
    <n v="1"/>
    <x v="2"/>
    <x v="2"/>
  </r>
  <r>
    <s v="Salted Caramel"/>
    <x v="1"/>
    <s v="Evening"/>
    <n v="1"/>
    <x v="1"/>
    <x v="0"/>
  </r>
  <r>
    <s v="Coconut Coffee"/>
    <x v="2"/>
    <s v="Late Night"/>
    <n v="6"/>
    <x v="2"/>
    <x v="0"/>
  </r>
  <r>
    <s v="Raspberry Ribbon"/>
    <x v="3"/>
    <s v="Evening"/>
    <n v="2"/>
    <x v="1"/>
    <x v="1"/>
  </r>
  <r>
    <s v="Rocky Road"/>
    <x v="4"/>
    <s v="Late Night"/>
    <n v="1"/>
    <x v="2"/>
    <x v="0"/>
  </r>
  <r>
    <s v="Lavender Honey"/>
    <x v="1"/>
    <s v="Afternoon"/>
    <n v="1"/>
    <x v="0"/>
    <x v="1"/>
  </r>
  <r>
    <s v="Cotton Candy"/>
    <x v="1"/>
    <s v="Evening"/>
    <n v="1"/>
    <x v="1"/>
    <x v="2"/>
  </r>
  <r>
    <s v="Ginger Rum"/>
    <x v="1"/>
    <s v="Late Night"/>
    <n v="2"/>
    <x v="2"/>
    <x v="2"/>
  </r>
  <r>
    <s v="Goat Cheese Borbon"/>
    <x v="1"/>
    <s v="Evening"/>
    <n v="1"/>
    <x v="1"/>
    <x v="2"/>
  </r>
  <r>
    <s v="Vanilla"/>
    <x v="4"/>
    <s v="Afternoon"/>
    <n v="2"/>
    <x v="0"/>
    <x v="0"/>
  </r>
  <r>
    <s v="Vanilla"/>
    <x v="4"/>
    <s v="Afternoon"/>
    <n v="1"/>
    <x v="0"/>
    <x v="0"/>
  </r>
  <r>
    <s v="Vanilla"/>
    <x v="4"/>
    <s v="Afternoon"/>
    <n v="1"/>
    <x v="0"/>
    <x v="0"/>
  </r>
  <r>
    <s v="Vanilla"/>
    <x v="4"/>
    <s v="Late Night"/>
    <n v="1"/>
    <x v="2"/>
    <x v="0"/>
  </r>
  <r>
    <s v="Vanilla"/>
    <x v="4"/>
    <s v="Late Night"/>
    <n v="2"/>
    <x v="2"/>
    <x v="0"/>
  </r>
  <r>
    <s v="Salted Caramel"/>
    <x v="2"/>
    <s v="Late Night"/>
    <n v="1"/>
    <x v="2"/>
    <x v="0"/>
  </r>
  <r>
    <s v="Coconut Coffee"/>
    <x v="1"/>
    <s v="Late Night"/>
    <n v="5"/>
    <x v="2"/>
    <x v="0"/>
  </r>
  <r>
    <s v="Lavender Honey"/>
    <x v="4"/>
    <s v="Late Night"/>
    <n v="1"/>
    <x v="2"/>
    <x v="1"/>
  </r>
  <r>
    <s v="Cotton Candy"/>
    <x v="1"/>
    <s v="Afternoon"/>
    <n v="2"/>
    <x v="0"/>
    <x v="2"/>
  </r>
  <r>
    <s v="Ginger Rum"/>
    <x v="1"/>
    <s v="Afternoon"/>
    <n v="1"/>
    <x v="0"/>
    <x v="2"/>
  </r>
  <r>
    <s v="Goat Cheese Borbon"/>
    <x v="1"/>
    <s v="Late Night"/>
    <n v="1"/>
    <x v="2"/>
    <x v="2"/>
  </r>
  <r>
    <s v="Vanilla"/>
    <x v="4"/>
    <s v="Late Night"/>
    <n v="1"/>
    <x v="2"/>
    <x v="0"/>
  </r>
  <r>
    <s v="Vanilla"/>
    <x v="4"/>
    <s v="Evening"/>
    <n v="1"/>
    <x v="1"/>
    <x v="0"/>
  </r>
  <r>
    <s v="Salted Caramel"/>
    <x v="4"/>
    <s v="Late Night"/>
    <n v="1"/>
    <x v="2"/>
    <x v="0"/>
  </r>
  <r>
    <s v="Coconut Coffee"/>
    <x v="4"/>
    <s v="Evening"/>
    <n v="1"/>
    <x v="1"/>
    <x v="0"/>
  </r>
  <r>
    <s v="Lavender Honey"/>
    <x v="2"/>
    <s v="Late Night"/>
    <n v="1"/>
    <x v="2"/>
    <x v="1"/>
  </r>
  <r>
    <s v="Cotton Candy"/>
    <x v="1"/>
    <s v="Evening"/>
    <n v="2"/>
    <x v="1"/>
    <x v="2"/>
  </r>
  <r>
    <s v="Ginger Rum"/>
    <x v="4"/>
    <s v="Late Night"/>
    <n v="1"/>
    <x v="2"/>
    <x v="2"/>
  </r>
  <r>
    <s v="Goat Cheese Borbon"/>
    <x v="1"/>
    <s v="Afternoon"/>
    <n v="2"/>
    <x v="0"/>
    <x v="2"/>
  </r>
  <r>
    <s v="Salted Caramel"/>
    <x v="1"/>
    <s v="Evening"/>
    <n v="3"/>
    <x v="1"/>
    <x v="0"/>
  </r>
  <r>
    <s v="Coconut Coffee"/>
    <x v="1"/>
    <s v="Late Night"/>
    <n v="1"/>
    <x v="2"/>
    <x v="0"/>
  </r>
  <r>
    <s v="Raspberry Ribbon"/>
    <x v="4"/>
    <s v="Evening"/>
    <n v="1"/>
    <x v="1"/>
    <x v="1"/>
  </r>
  <r>
    <s v="Chocolate"/>
    <x v="2"/>
    <s v="Evening"/>
    <n v="3"/>
    <x v="1"/>
    <x v="0"/>
  </r>
  <r>
    <s v="Vanilla"/>
    <x v="1"/>
    <s v="Evening"/>
    <n v="2"/>
    <x v="1"/>
    <x v="0"/>
  </r>
  <r>
    <s v="Vanilla"/>
    <x v="4"/>
    <s v="Evening"/>
    <n v="1"/>
    <x v="1"/>
    <x v="0"/>
  </r>
  <r>
    <s v="Vanilla"/>
    <x v="1"/>
    <s v="Evening"/>
    <n v="3"/>
    <x v="1"/>
    <x v="0"/>
  </r>
  <r>
    <s v="Vanilla"/>
    <x v="1"/>
    <s v="Evening"/>
    <n v="2"/>
    <x v="1"/>
    <x v="0"/>
  </r>
  <r>
    <s v="Vanilla"/>
    <x v="1"/>
    <s v="Evening"/>
    <n v="2"/>
    <x v="1"/>
    <x v="0"/>
  </r>
  <r>
    <s v="Ginger Rum"/>
    <x v="2"/>
    <s v="Late Night"/>
    <n v="1"/>
    <x v="2"/>
    <x v="2"/>
  </r>
  <r>
    <s v="Ginger Rum"/>
    <x v="3"/>
    <s v="Evening"/>
    <n v="1"/>
    <x v="1"/>
    <x v="2"/>
  </r>
  <r>
    <s v="Goat Cheese Borbon"/>
    <x v="4"/>
    <s v="Late Night"/>
    <n v="1"/>
    <x v="2"/>
    <x v="2"/>
  </r>
  <r>
    <s v="Goat Cheese Borbon"/>
    <x v="1"/>
    <s v="Evening"/>
    <n v="1"/>
    <x v="1"/>
    <x v="2"/>
  </r>
  <r>
    <s v="Chocolate"/>
    <x v="1"/>
    <s v="Late Night"/>
    <n v="1"/>
    <x v="2"/>
    <x v="0"/>
  </r>
  <r>
    <s v="Cotton Candy"/>
    <x v="0"/>
    <s v="Late Night"/>
    <n v="2"/>
    <x v="2"/>
    <x v="2"/>
  </r>
  <r>
    <s v="Ginger Rum"/>
    <x v="1"/>
    <s v="Evening"/>
    <n v="1"/>
    <x v="1"/>
    <x v="2"/>
  </r>
  <r>
    <s v="Goat Cheese Borbon"/>
    <x v="2"/>
    <s v="Late Night"/>
    <n v="1"/>
    <x v="2"/>
    <x v="2"/>
  </r>
  <r>
    <s v="Salted Caramel"/>
    <x v="3"/>
    <s v="Evening"/>
    <n v="3"/>
    <x v="1"/>
    <x v="0"/>
  </r>
  <r>
    <s v="Coconut Coffee"/>
    <x v="4"/>
    <s v="Late Night"/>
    <n v="1"/>
    <x v="2"/>
    <x v="0"/>
  </r>
  <r>
    <s v="Raspberry Ribbon"/>
    <x v="1"/>
    <s v="Evening"/>
    <n v="2"/>
    <x v="1"/>
    <x v="1"/>
  </r>
  <r>
    <s v="Rocky Road"/>
    <x v="2"/>
    <s v="Late Night"/>
    <n v="2"/>
    <x v="2"/>
    <x v="0"/>
  </r>
  <r>
    <s v="Lavender Honey"/>
    <x v="3"/>
    <s v="Afternoon"/>
    <n v="1"/>
    <x v="0"/>
    <x v="1"/>
  </r>
  <r>
    <s v="Ginger Rum"/>
    <x v="1"/>
    <s v="Evening"/>
    <n v="1"/>
    <x v="1"/>
    <x v="2"/>
  </r>
  <r>
    <s v="Goat Cheese Borbon"/>
    <x v="1"/>
    <s v="Late Night"/>
    <n v="1"/>
    <x v="2"/>
    <x v="2"/>
  </r>
  <r>
    <s v="Goat Cheese Borbon"/>
    <x v="1"/>
    <s v="Evening"/>
    <n v="1"/>
    <x v="1"/>
    <x v="2"/>
  </r>
  <r>
    <s v="Chocolate"/>
    <x v="4"/>
    <s v="Afternoon"/>
    <n v="1"/>
    <x v="0"/>
    <x v="0"/>
  </r>
  <r>
    <s v="Vanilla"/>
    <x v="4"/>
    <s v="Late Night"/>
    <n v="1"/>
    <x v="2"/>
    <x v="0"/>
  </r>
  <r>
    <s v="Chocolate"/>
    <x v="1"/>
    <s v="Evening"/>
    <n v="2"/>
    <x v="1"/>
    <x v="0"/>
  </r>
  <r>
    <s v="Vanilla"/>
    <x v="4"/>
    <s v="Late Night"/>
    <n v="1"/>
    <x v="2"/>
    <x v="0"/>
  </r>
  <r>
    <s v="Vanilla"/>
    <x v="4"/>
    <s v="Evening"/>
    <n v="1"/>
    <x v="1"/>
    <x v="0"/>
  </r>
  <r>
    <s v="Vanilla"/>
    <x v="1"/>
    <s v="Late Night"/>
    <n v="1"/>
    <x v="2"/>
    <x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AACEF36-30DA-4885-9B26-E75E9BE97D3A}" name="PivotTable2" cacheId="16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M4:Q11" firstHeaderRow="1" firstDataRow="2" firstDataCol="1" rowPageCount="1" colPageCount="1"/>
  <pivotFields count="6">
    <pivotField showAll="0"/>
    <pivotField axis="axisRow" showAll="0">
      <items count="6">
        <item x="0"/>
        <item x="3"/>
        <item x="2"/>
        <item x="1"/>
        <item x="4"/>
        <item t="default"/>
      </items>
    </pivotField>
    <pivotField showAll="0"/>
    <pivotField dataField="1" showAll="0"/>
    <pivotField axis="axisPage" showAll="0">
      <items count="4">
        <item x="0"/>
        <item x="1"/>
        <item x="2"/>
        <item t="default"/>
      </items>
    </pivotField>
    <pivotField axis="axisCol" showAll="0">
      <items count="4">
        <item x="0"/>
        <item x="1"/>
        <item x="2"/>
        <item t="default"/>
      </items>
    </pivotField>
  </pivotFields>
  <rowFields count="1">
    <field x="1"/>
  </rowFields>
  <rowItems count="6">
    <i>
      <x/>
    </i>
    <i>
      <x v="1"/>
    </i>
    <i>
      <x v="2"/>
    </i>
    <i>
      <x v="3"/>
    </i>
    <i>
      <x v="4"/>
    </i>
    <i t="grand">
      <x/>
    </i>
  </rowItems>
  <colFields count="1">
    <field x="5"/>
  </colFields>
  <colItems count="4">
    <i>
      <x/>
    </i>
    <i>
      <x v="1"/>
    </i>
    <i>
      <x v="2"/>
    </i>
    <i t="grand">
      <x/>
    </i>
  </colItems>
  <pageFields count="1">
    <pageField fld="4" item="2" hier="-1"/>
  </pageFields>
  <dataFields count="1">
    <dataField name="Sum of Count" fld="3" baseField="0" baseItem="0"/>
  </dataFields>
  <formats count="11">
    <format dxfId="79">
      <pivotArea collapsedLevelsAreSubtotals="1" fieldPosition="0">
        <references count="2">
          <reference field="1" count="1">
            <x v="4"/>
          </reference>
          <reference field="5" count="1" selected="0">
            <x v="2"/>
          </reference>
        </references>
      </pivotArea>
    </format>
    <format dxfId="78">
      <pivotArea type="all" dataOnly="0" outline="0" fieldPosition="0"/>
    </format>
    <format dxfId="77">
      <pivotArea outline="0" collapsedLevelsAreSubtotals="1" fieldPosition="0"/>
    </format>
    <format dxfId="76">
      <pivotArea type="origin" dataOnly="0" labelOnly="1" outline="0" fieldPosition="0"/>
    </format>
    <format dxfId="75">
      <pivotArea field="5" type="button" dataOnly="0" labelOnly="1" outline="0" axis="axisCol" fieldPosition="0"/>
    </format>
    <format dxfId="74">
      <pivotArea type="topRight" dataOnly="0" labelOnly="1" outline="0" fieldPosition="0"/>
    </format>
    <format dxfId="73">
      <pivotArea field="1" type="button" dataOnly="0" labelOnly="1" outline="0" axis="axisRow" fieldPosition="0"/>
    </format>
    <format dxfId="72">
      <pivotArea dataOnly="0" labelOnly="1" fieldPosition="0">
        <references count="1">
          <reference field="1" count="0"/>
        </references>
      </pivotArea>
    </format>
    <format dxfId="71">
      <pivotArea dataOnly="0" labelOnly="1" grandRow="1" outline="0" fieldPosition="0"/>
    </format>
    <format dxfId="70">
      <pivotArea dataOnly="0" labelOnly="1" fieldPosition="0">
        <references count="1">
          <reference field="5" count="0"/>
        </references>
      </pivotArea>
    </format>
    <format dxfId="69">
      <pivotArea dataOnly="0" labelOnly="1" grandCol="1" outline="0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2E3AD12-1A5A-458C-8348-48DCAA82EE47}" name="PivotTable1" cacheId="16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I3:J7" firstHeaderRow="1" firstDataRow="1" firstDataCol="1"/>
  <pivotFields count="6">
    <pivotField showAll="0"/>
    <pivotField showAll="0"/>
    <pivotField showAll="0"/>
    <pivotField dataField="1" showAll="0"/>
    <pivotField axis="axisRow" showAll="0">
      <items count="4">
        <item x="0"/>
        <item x="1"/>
        <item x="2"/>
        <item t="default"/>
      </items>
    </pivotField>
    <pivotField showAll="0"/>
  </pivotFields>
  <rowFields count="1">
    <field x="4"/>
  </rowFields>
  <rowItems count="4">
    <i>
      <x/>
    </i>
    <i>
      <x v="1"/>
    </i>
    <i>
      <x v="2"/>
    </i>
    <i t="grand">
      <x/>
    </i>
  </rowItems>
  <colItems count="1">
    <i/>
  </colItems>
  <dataFields count="1">
    <dataField name="Sum of Count" fld="3" baseField="0" baseItem="0"/>
  </dataFields>
  <formats count="9">
    <format dxfId="88">
      <pivotArea collapsedLevelsAreSubtotals="1" fieldPosition="0">
        <references count="1">
          <reference field="4" count="1">
            <x v="2"/>
          </reference>
        </references>
      </pivotArea>
    </format>
    <format dxfId="87">
      <pivotArea dataOnly="0" labelOnly="1" fieldPosition="0">
        <references count="1">
          <reference field="4" count="1">
            <x v="2"/>
          </reference>
        </references>
      </pivotArea>
    </format>
    <format dxfId="86">
      <pivotArea type="all" dataOnly="0" outline="0" fieldPosition="0"/>
    </format>
    <format dxfId="85">
      <pivotArea outline="0" collapsedLevelsAreSubtotals="1" fieldPosition="0"/>
    </format>
    <format dxfId="84">
      <pivotArea field="4" type="button" dataOnly="0" labelOnly="1" outline="0" axis="axisRow" fieldPosition="0"/>
    </format>
    <format dxfId="83">
      <pivotArea dataOnly="0" labelOnly="1" outline="0" axis="axisValues" fieldPosition="0"/>
    </format>
    <format dxfId="82">
      <pivotArea dataOnly="0" labelOnly="1" fieldPosition="0">
        <references count="1">
          <reference field="4" count="0"/>
        </references>
      </pivotArea>
    </format>
    <format dxfId="81">
      <pivotArea dataOnly="0" labelOnly="1" grandRow="1" outline="0" fieldPosition="0"/>
    </format>
    <format dxfId="80">
      <pivotArea dataOnly="0" labelOnly="1" outline="0" axis="axisValues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D393C77-1442-49F4-A265-1D00D5DC9DE6}" name="PivotTable4" cacheId="15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compact="0" compactData="0" gridDropZones="1" multipleFieldFilters="0">
  <location ref="R2:U20" firstHeaderRow="2" firstDataRow="2" firstDataCol="3"/>
  <pivotFields count="15">
    <pivotField axis="axisRow" compact="0" outline="0" showAll="0">
      <items count="11">
        <item x="9"/>
        <item x="1"/>
        <item x="2"/>
        <item x="3"/>
        <item x="8"/>
        <item x="5"/>
        <item x="7"/>
        <item x="0"/>
        <item x="4"/>
        <item x="6"/>
        <item t="default"/>
      </items>
    </pivotField>
    <pivotField axis="axisRow" compact="0" outline="0" showAll="0" defaultSubtotal="0">
      <items count="16">
        <item x="14"/>
        <item x="12"/>
        <item x="2"/>
        <item x="11"/>
        <item x="1"/>
        <item x="5"/>
        <item x="8"/>
        <item x="9"/>
        <item x="3"/>
        <item x="7"/>
        <item x="10"/>
        <item x="13"/>
        <item x="15"/>
        <item x="4"/>
        <item x="6"/>
        <item x="0"/>
      </items>
    </pivotField>
    <pivotField compact="0" outline="0" showAll="0"/>
    <pivotField compact="0" numFmtId="3" outline="0" showAll="0"/>
    <pivotField compact="0" numFmtId="3" outline="0" showAll="0"/>
    <pivotField compact="0" numFmtId="3" outline="0" showAll="0"/>
    <pivotField compact="0" numFmtId="3" outline="0" showAll="0"/>
    <pivotField compact="0" numFmtId="3" outline="0" showAll="0"/>
    <pivotField compact="0" numFmtId="3" outline="0" showAll="0"/>
    <pivotField compact="0" numFmtId="3" outline="0" showAll="0"/>
    <pivotField compact="0" numFmtId="3" outline="0" showAll="0"/>
    <pivotField compact="0" numFmtId="3" outline="0" showAll="0"/>
    <pivotField compact="0" numFmtId="3" outline="0" showAll="0"/>
    <pivotField dataField="1" compact="0" numFmtId="3" outline="0" showAll="0"/>
    <pivotField axis="axisRow" compact="0" numFmtId="3" outline="0" showAll="0" defaultSubtotal="0">
      <items count="16">
        <item x="15"/>
        <item x="6"/>
        <item x="1"/>
        <item x="7"/>
        <item x="5"/>
        <item x="0"/>
        <item x="2"/>
        <item x="11"/>
        <item x="4"/>
        <item x="8"/>
        <item x="3"/>
        <item x="12"/>
        <item x="14"/>
        <item x="13"/>
        <item x="10"/>
        <item x="9"/>
      </items>
    </pivotField>
  </pivotFields>
  <rowFields count="3">
    <field x="14"/>
    <field x="1"/>
    <field x="0"/>
  </rowFields>
  <rowItems count="17">
    <i>
      <x/>
      <x v="12"/>
      <x/>
    </i>
    <i>
      <x v="1"/>
      <x v="14"/>
      <x v="8"/>
    </i>
    <i>
      <x v="2"/>
      <x v="4"/>
      <x v="7"/>
    </i>
    <i>
      <x v="3"/>
      <x v="9"/>
      <x v="8"/>
    </i>
    <i>
      <x v="4"/>
      <x v="5"/>
      <x v="3"/>
    </i>
    <i>
      <x v="5"/>
      <x v="15"/>
      <x v="7"/>
    </i>
    <i>
      <x v="6"/>
      <x v="2"/>
      <x v="1"/>
    </i>
    <i>
      <x v="7"/>
      <x v="3"/>
      <x v="9"/>
    </i>
    <i>
      <x v="8"/>
      <x v="13"/>
      <x v="2"/>
    </i>
    <i>
      <x v="9"/>
      <x v="6"/>
      <x v="5"/>
    </i>
    <i>
      <x v="10"/>
      <x v="8"/>
      <x v="1"/>
    </i>
    <i>
      <x v="11"/>
      <x v="1"/>
      <x v="6"/>
    </i>
    <i>
      <x v="12"/>
      <x/>
      <x v="4"/>
    </i>
    <i>
      <x v="13"/>
      <x v="11"/>
      <x v="6"/>
    </i>
    <i>
      <x v="14"/>
      <x v="10"/>
      <x v="9"/>
    </i>
    <i>
      <x v="15"/>
      <x v="7"/>
      <x v="9"/>
    </i>
    <i t="grand">
      <x/>
    </i>
  </rowItems>
  <colItems count="1">
    <i/>
  </colItems>
  <dataFields count="1">
    <dataField name="Sum of Total" fld="13" baseField="0" baseItem="0" numFmtId="3"/>
  </dataFields>
  <formats count="53">
    <format dxfId="64">
      <pivotArea outline="0" collapsedLevelsAreSubtotals="1" fieldPosition="0"/>
    </format>
    <format dxfId="63">
      <pivotArea outline="0" collapsedLevelsAreSubtotals="1" fieldPosition="0"/>
    </format>
    <format dxfId="62">
      <pivotArea outline="0" collapsedLevelsAreSubtotals="1" fieldPosition="0"/>
    </format>
    <format dxfId="61">
      <pivotArea outline="0" fieldPosition="0">
        <references count="3">
          <reference field="0" count="1" selected="0">
            <x v="0"/>
          </reference>
          <reference field="1" count="1" selected="0">
            <x v="12"/>
          </reference>
          <reference field="14" count="1" selected="0">
            <x v="0"/>
          </reference>
        </references>
      </pivotArea>
    </format>
    <format dxfId="60">
      <pivotArea dataOnly="0" labelOnly="1" outline="0" fieldPosition="0">
        <references count="1">
          <reference field="14" count="1">
            <x v="0"/>
          </reference>
        </references>
      </pivotArea>
    </format>
    <format dxfId="59">
      <pivotArea dataOnly="0" labelOnly="1" outline="0" fieldPosition="0">
        <references count="2">
          <reference field="1" count="1">
            <x v="12"/>
          </reference>
          <reference field="14" count="1" selected="0">
            <x v="0"/>
          </reference>
        </references>
      </pivotArea>
    </format>
    <format dxfId="58">
      <pivotArea dataOnly="0" labelOnly="1" outline="0" fieldPosition="0">
        <references count="3">
          <reference field="0" count="1">
            <x v="0"/>
          </reference>
          <reference field="1" count="1" selected="0">
            <x v="12"/>
          </reference>
          <reference field="14" count="1" selected="0">
            <x v="0"/>
          </reference>
        </references>
      </pivotArea>
    </format>
    <format dxfId="57">
      <pivotArea outline="0" fieldPosition="0">
        <references count="3">
          <reference field="0" count="1" selected="0">
            <x v="9"/>
          </reference>
          <reference field="1" count="1" selected="0">
            <x v="7"/>
          </reference>
          <reference field="14" count="1" selected="0">
            <x v="15"/>
          </reference>
        </references>
      </pivotArea>
    </format>
    <format dxfId="56">
      <pivotArea dataOnly="0" labelOnly="1" outline="0" fieldPosition="0">
        <references count="1">
          <reference field="14" count="1">
            <x v="15"/>
          </reference>
        </references>
      </pivotArea>
    </format>
    <format dxfId="55">
      <pivotArea dataOnly="0" labelOnly="1" outline="0" fieldPosition="0">
        <references count="2">
          <reference field="1" count="1">
            <x v="7"/>
          </reference>
          <reference field="14" count="1" selected="0">
            <x v="15"/>
          </reference>
        </references>
      </pivotArea>
    </format>
    <format dxfId="54">
      <pivotArea dataOnly="0" labelOnly="1" outline="0" fieldPosition="0">
        <references count="3">
          <reference field="0" count="1">
            <x v="9"/>
          </reference>
          <reference field="1" count="1" selected="0">
            <x v="7"/>
          </reference>
          <reference field="14" count="1" selected="0">
            <x v="15"/>
          </reference>
        </references>
      </pivotArea>
    </format>
    <format dxfId="53">
      <pivotArea type="all" dataOnly="0" outline="0" fieldPosition="0"/>
    </format>
    <format dxfId="52">
      <pivotArea outline="0" collapsedLevelsAreSubtotals="1" fieldPosition="0"/>
    </format>
    <format dxfId="51">
      <pivotArea type="origin" dataOnly="0" labelOnly="1" outline="0" fieldPosition="0"/>
    </format>
    <format dxfId="50">
      <pivotArea type="topRight" dataOnly="0" labelOnly="1" outline="0" fieldPosition="0"/>
    </format>
    <format dxfId="49">
      <pivotArea field="14" type="button" dataOnly="0" labelOnly="1" outline="0" axis="axisRow" fieldPosition="0"/>
    </format>
    <format dxfId="48">
      <pivotArea field="1" type="button" dataOnly="0" labelOnly="1" outline="0" axis="axisRow" fieldPosition="1"/>
    </format>
    <format dxfId="47">
      <pivotArea field="0" type="button" dataOnly="0" labelOnly="1" outline="0" axis="axisRow" fieldPosition="2"/>
    </format>
    <format dxfId="46">
      <pivotArea dataOnly="0" labelOnly="1" outline="0" fieldPosition="0">
        <references count="1">
          <reference field="14" count="0"/>
        </references>
      </pivotArea>
    </format>
    <format dxfId="45">
      <pivotArea dataOnly="0" labelOnly="1" grandRow="1" outline="0" fieldPosition="0"/>
    </format>
    <format dxfId="44">
      <pivotArea dataOnly="0" labelOnly="1" outline="0" fieldPosition="0">
        <references count="2">
          <reference field="1" count="1">
            <x v="12"/>
          </reference>
          <reference field="14" count="1" selected="0">
            <x v="0"/>
          </reference>
        </references>
      </pivotArea>
    </format>
    <format dxfId="43">
      <pivotArea dataOnly="0" labelOnly="1" outline="0" fieldPosition="0">
        <references count="2">
          <reference field="1" count="1">
            <x v="14"/>
          </reference>
          <reference field="14" count="1" selected="0">
            <x v="1"/>
          </reference>
        </references>
      </pivotArea>
    </format>
    <format dxfId="42">
      <pivotArea dataOnly="0" labelOnly="1" outline="0" fieldPosition="0">
        <references count="2">
          <reference field="1" count="1">
            <x v="4"/>
          </reference>
          <reference field="14" count="1" selected="0">
            <x v="2"/>
          </reference>
        </references>
      </pivotArea>
    </format>
    <format dxfId="41">
      <pivotArea dataOnly="0" labelOnly="1" outline="0" fieldPosition="0">
        <references count="2">
          <reference field="1" count="1">
            <x v="9"/>
          </reference>
          <reference field="14" count="1" selected="0">
            <x v="3"/>
          </reference>
        </references>
      </pivotArea>
    </format>
    <format dxfId="40">
      <pivotArea dataOnly="0" labelOnly="1" outline="0" fieldPosition="0">
        <references count="2">
          <reference field="1" count="1">
            <x v="5"/>
          </reference>
          <reference field="14" count="1" selected="0">
            <x v="4"/>
          </reference>
        </references>
      </pivotArea>
    </format>
    <format dxfId="39">
      <pivotArea dataOnly="0" labelOnly="1" outline="0" fieldPosition="0">
        <references count="2">
          <reference field="1" count="1">
            <x v="15"/>
          </reference>
          <reference field="14" count="1" selected="0">
            <x v="5"/>
          </reference>
        </references>
      </pivotArea>
    </format>
    <format dxfId="38">
      <pivotArea dataOnly="0" labelOnly="1" outline="0" fieldPosition="0">
        <references count="2">
          <reference field="1" count="1">
            <x v="2"/>
          </reference>
          <reference field="14" count="1" selected="0">
            <x v="6"/>
          </reference>
        </references>
      </pivotArea>
    </format>
    <format dxfId="37">
      <pivotArea dataOnly="0" labelOnly="1" outline="0" fieldPosition="0">
        <references count="2">
          <reference field="1" count="1">
            <x v="3"/>
          </reference>
          <reference field="14" count="1" selected="0">
            <x v="7"/>
          </reference>
        </references>
      </pivotArea>
    </format>
    <format dxfId="36">
      <pivotArea dataOnly="0" labelOnly="1" outline="0" fieldPosition="0">
        <references count="2">
          <reference field="1" count="1">
            <x v="13"/>
          </reference>
          <reference field="14" count="1" selected="0">
            <x v="8"/>
          </reference>
        </references>
      </pivotArea>
    </format>
    <format dxfId="35">
      <pivotArea dataOnly="0" labelOnly="1" outline="0" fieldPosition="0">
        <references count="2">
          <reference field="1" count="1">
            <x v="6"/>
          </reference>
          <reference field="14" count="1" selected="0">
            <x v="9"/>
          </reference>
        </references>
      </pivotArea>
    </format>
    <format dxfId="34">
      <pivotArea dataOnly="0" labelOnly="1" outline="0" fieldPosition="0">
        <references count="2">
          <reference field="1" count="1">
            <x v="8"/>
          </reference>
          <reference field="14" count="1" selected="0">
            <x v="10"/>
          </reference>
        </references>
      </pivotArea>
    </format>
    <format dxfId="33">
      <pivotArea dataOnly="0" labelOnly="1" outline="0" fieldPosition="0">
        <references count="2">
          <reference field="1" count="1">
            <x v="1"/>
          </reference>
          <reference field="14" count="1" selected="0">
            <x v="11"/>
          </reference>
        </references>
      </pivotArea>
    </format>
    <format dxfId="32">
      <pivotArea dataOnly="0" labelOnly="1" outline="0" fieldPosition="0">
        <references count="2">
          <reference field="1" count="1">
            <x v="0"/>
          </reference>
          <reference field="14" count="1" selected="0">
            <x v="12"/>
          </reference>
        </references>
      </pivotArea>
    </format>
    <format dxfId="31">
      <pivotArea dataOnly="0" labelOnly="1" outline="0" fieldPosition="0">
        <references count="2">
          <reference field="1" count="1">
            <x v="11"/>
          </reference>
          <reference field="14" count="1" selected="0">
            <x v="13"/>
          </reference>
        </references>
      </pivotArea>
    </format>
    <format dxfId="30">
      <pivotArea dataOnly="0" labelOnly="1" outline="0" fieldPosition="0">
        <references count="2">
          <reference field="1" count="1">
            <x v="10"/>
          </reference>
          <reference field="14" count="1" selected="0">
            <x v="14"/>
          </reference>
        </references>
      </pivotArea>
    </format>
    <format dxfId="29">
      <pivotArea dataOnly="0" labelOnly="1" outline="0" fieldPosition="0">
        <references count="2">
          <reference field="1" count="1">
            <x v="7"/>
          </reference>
          <reference field="14" count="1" selected="0">
            <x v="15"/>
          </reference>
        </references>
      </pivotArea>
    </format>
    <format dxfId="28">
      <pivotArea dataOnly="0" labelOnly="1" outline="0" fieldPosition="0">
        <references count="3">
          <reference field="0" count="1">
            <x v="0"/>
          </reference>
          <reference field="1" count="1" selected="0">
            <x v="12"/>
          </reference>
          <reference field="14" count="1" selected="0">
            <x v="0"/>
          </reference>
        </references>
      </pivotArea>
    </format>
    <format dxfId="27">
      <pivotArea dataOnly="0" labelOnly="1" outline="0" fieldPosition="0">
        <references count="3">
          <reference field="0" count="1">
            <x v="8"/>
          </reference>
          <reference field="1" count="1" selected="0">
            <x v="14"/>
          </reference>
          <reference field="14" count="1" selected="0">
            <x v="1"/>
          </reference>
        </references>
      </pivotArea>
    </format>
    <format dxfId="26">
      <pivotArea dataOnly="0" labelOnly="1" outline="0" fieldPosition="0">
        <references count="3">
          <reference field="0" count="1">
            <x v="7"/>
          </reference>
          <reference field="1" count="1" selected="0">
            <x v="4"/>
          </reference>
          <reference field="14" count="1" selected="0">
            <x v="2"/>
          </reference>
        </references>
      </pivotArea>
    </format>
    <format dxfId="25">
      <pivotArea dataOnly="0" labelOnly="1" outline="0" fieldPosition="0">
        <references count="3">
          <reference field="0" count="1">
            <x v="8"/>
          </reference>
          <reference field="1" count="1" selected="0">
            <x v="9"/>
          </reference>
          <reference field="14" count="1" selected="0">
            <x v="3"/>
          </reference>
        </references>
      </pivotArea>
    </format>
    <format dxfId="24">
      <pivotArea dataOnly="0" labelOnly="1" outline="0" fieldPosition="0">
        <references count="3">
          <reference field="0" count="1">
            <x v="3"/>
          </reference>
          <reference field="1" count="1" selected="0">
            <x v="5"/>
          </reference>
          <reference field="14" count="1" selected="0">
            <x v="4"/>
          </reference>
        </references>
      </pivotArea>
    </format>
    <format dxfId="23">
      <pivotArea dataOnly="0" labelOnly="1" outline="0" fieldPosition="0">
        <references count="3">
          <reference field="0" count="1">
            <x v="7"/>
          </reference>
          <reference field="1" count="1" selected="0">
            <x v="15"/>
          </reference>
          <reference field="14" count="1" selected="0">
            <x v="5"/>
          </reference>
        </references>
      </pivotArea>
    </format>
    <format dxfId="22">
      <pivotArea dataOnly="0" labelOnly="1" outline="0" fieldPosition="0">
        <references count="3">
          <reference field="0" count="1">
            <x v="1"/>
          </reference>
          <reference field="1" count="1" selected="0">
            <x v="2"/>
          </reference>
          <reference field="14" count="1" selected="0">
            <x v="6"/>
          </reference>
        </references>
      </pivotArea>
    </format>
    <format dxfId="21">
      <pivotArea dataOnly="0" labelOnly="1" outline="0" fieldPosition="0">
        <references count="3">
          <reference field="0" count="1">
            <x v="9"/>
          </reference>
          <reference field="1" count="1" selected="0">
            <x v="3"/>
          </reference>
          <reference field="14" count="1" selected="0">
            <x v="7"/>
          </reference>
        </references>
      </pivotArea>
    </format>
    <format dxfId="20">
      <pivotArea dataOnly="0" labelOnly="1" outline="0" fieldPosition="0">
        <references count="3">
          <reference field="0" count="1">
            <x v="2"/>
          </reference>
          <reference field="1" count="1" selected="0">
            <x v="13"/>
          </reference>
          <reference field="14" count="1" selected="0">
            <x v="8"/>
          </reference>
        </references>
      </pivotArea>
    </format>
    <format dxfId="19">
      <pivotArea dataOnly="0" labelOnly="1" outline="0" fieldPosition="0">
        <references count="3">
          <reference field="0" count="1">
            <x v="5"/>
          </reference>
          <reference field="1" count="1" selected="0">
            <x v="6"/>
          </reference>
          <reference field="14" count="1" selected="0">
            <x v="9"/>
          </reference>
        </references>
      </pivotArea>
    </format>
    <format dxfId="18">
      <pivotArea dataOnly="0" labelOnly="1" outline="0" fieldPosition="0">
        <references count="3">
          <reference field="0" count="1">
            <x v="1"/>
          </reference>
          <reference field="1" count="1" selected="0">
            <x v="8"/>
          </reference>
          <reference field="14" count="1" selected="0">
            <x v="10"/>
          </reference>
        </references>
      </pivotArea>
    </format>
    <format dxfId="17">
      <pivotArea dataOnly="0" labelOnly="1" outline="0" fieldPosition="0">
        <references count="3">
          <reference field="0" count="1">
            <x v="6"/>
          </reference>
          <reference field="1" count="1" selected="0">
            <x v="1"/>
          </reference>
          <reference field="14" count="1" selected="0">
            <x v="11"/>
          </reference>
        </references>
      </pivotArea>
    </format>
    <format dxfId="16">
      <pivotArea dataOnly="0" labelOnly="1" outline="0" fieldPosition="0">
        <references count="3">
          <reference field="0" count="1">
            <x v="4"/>
          </reference>
          <reference field="1" count="1" selected="0">
            <x v="0"/>
          </reference>
          <reference field="14" count="1" selected="0">
            <x v="12"/>
          </reference>
        </references>
      </pivotArea>
    </format>
    <format dxfId="15">
      <pivotArea dataOnly="0" labelOnly="1" outline="0" fieldPosition="0">
        <references count="3">
          <reference field="0" count="1">
            <x v="6"/>
          </reference>
          <reference field="1" count="1" selected="0">
            <x v="11"/>
          </reference>
          <reference field="14" count="1" selected="0">
            <x v="13"/>
          </reference>
        </references>
      </pivotArea>
    </format>
    <format dxfId="14">
      <pivotArea dataOnly="0" labelOnly="1" outline="0" fieldPosition="0">
        <references count="3">
          <reference field="0" count="1">
            <x v="9"/>
          </reference>
          <reference field="1" count="1" selected="0">
            <x v="10"/>
          </reference>
          <reference field="14" count="1" selected="0">
            <x v="14"/>
          </reference>
        </references>
      </pivotArea>
    </format>
    <format dxfId="13">
      <pivotArea dataOnly="0" labelOnly="1" outline="0" fieldPosition="0">
        <references count="3">
          <reference field="0" count="1">
            <x v="9"/>
          </reference>
          <reference field="1" count="1" selected="0">
            <x v="7"/>
          </reference>
          <reference field="14" count="1" selected="0">
            <x v="15"/>
          </reference>
        </references>
      </pivotArea>
    </format>
    <format dxfId="12">
      <pivotArea type="topRight" dataOnly="0" labelOnly="1" outline="0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8692F95D-6B7B-4268-9F95-47EE600E3D5A}" name="Transactions12" displayName="Transactions12" ref="A1:F156" totalsRowShown="0">
  <tableColumns count="6">
    <tableColumn id="1" xr3:uid="{122BAF88-7A41-408F-8D50-03CF8D20240D}" name="Flavor"/>
    <tableColumn id="2" xr3:uid="{EAFACC42-A6F4-4E39-A07A-53473D324E01}" name="Unit"/>
    <tableColumn id="4" xr3:uid="{67F9153F-56D2-4BA3-95C9-D5258877C112}" name="Time"/>
    <tableColumn id="3" xr3:uid="{E033C7A2-2D70-4847-AA41-C718F23A9AFC}" name="Count"/>
    <tableColumn id="5" xr3:uid="{1ACA1ECA-E779-4EAE-9E41-3694FAB2F360}" name="Manager" dataDxfId="68">
      <calculatedColumnFormula>INDEX(#REF!,MATCH(Transactions12[[#This Row],[Time]],#REF!,0))</calculatedColumnFormula>
    </tableColumn>
    <tableColumn id="6" xr3:uid="{07A6D11B-4DB7-4BA6-9017-F023C1DAB2A8}" name="Availability" dataDxfId="67">
      <calculatedColumnFormula>VLOOKUP(Transactions12[[#This Row],[Flavor]],#REF!,2,0)</calculatedColumnFormula>
    </tableColumn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D3682C5F-772A-4996-927A-934173F716B7}" name="Table113" displayName="Table113" ref="B1:F40" totalsRowShown="0" headerRowDxfId="66">
  <autoFilter ref="B1:F40" xr:uid="{00000000-0009-0000-0100-000001000000}"/>
  <tableColumns count="5">
    <tableColumn id="1" xr3:uid="{76EA399C-BB9E-43DC-8B03-8537A00C0B62}" name="Name"/>
    <tableColumn id="2" xr3:uid="{34496D66-0C2A-4E90-9358-A6CAA78DB364}" name=" Age"/>
    <tableColumn id="3" xr3:uid="{8D10E4BD-D380-4411-A031-BA15D3DA3DA8}" name=" Group"/>
    <tableColumn id="4" xr3:uid="{D95149BF-2A9E-4612-AE46-3A577F3D1585}" name=" Email Address"/>
    <tableColumn id="5" xr3:uid="{0A2D7EF7-82CF-4F9F-8EF3-DCA8059887A1}" name="Email Domain" dataDxfId="65">
      <calculatedColumnFormula>RIGHT(Table113[[#This Row],[ Email Address]],LEN(Table113[[#This Row],[ Email Address]])-FIND("@",Table113[[#This Row],[ Email Address]]))</calculatedColumnFormula>
    </tableColumn>
  </tableColumns>
  <tableStyleInfo name="TableStyleLight10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8B96D12D-C497-4E98-A8E0-59792027184D}" name="Table16" displayName="Table16" ref="B3:E54" totalsRowShown="0">
  <autoFilter ref="B3:E54" xr:uid="{00000000-0009-0000-0100-000001000000}">
    <filterColumn colId="0" hiddenButton="1"/>
    <filterColumn colId="1" hiddenButton="1"/>
    <filterColumn colId="2" hiddenButton="1"/>
    <filterColumn colId="3" hiddenButton="1"/>
  </autoFilter>
  <tableColumns count="4">
    <tableColumn id="1" xr3:uid="{F2F2DA24-46E3-468A-9F82-5071265FD573}" name="Name"/>
    <tableColumn id="2" xr3:uid="{F653E8F1-DE3B-4AA5-96C8-EBBB42386562}" name="ID"/>
    <tableColumn id="3" xr3:uid="{64E0F183-17BD-4E18-97F8-6FB5711F9378}" name="Region"/>
    <tableColumn id="4" xr3:uid="{78B1766F-E51F-448C-B32D-8F07ED84CB52}" name="Retake?"/>
  </tableColumns>
  <tableStyleInfo name="TableStyleLight13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FF1B820B-1057-477D-AA2E-7B1922B31213}" name="Table2" displayName="Table2" ref="I3:L47" totalsRowShown="0">
  <autoFilter ref="I3:L47" xr:uid="{00000000-0009-0000-0100-000002000000}">
    <filterColumn colId="0" hiddenButton="1"/>
    <filterColumn colId="1" hiddenButton="1"/>
    <filterColumn colId="2" hiddenButton="1"/>
    <filterColumn colId="3" hiddenButton="1"/>
  </autoFilter>
  <tableColumns count="4">
    <tableColumn id="1" xr3:uid="{503C5BD3-0949-40D6-8008-D09F951127CF}" name="Name"/>
    <tableColumn id="2" xr3:uid="{B14A8A18-D2D5-425E-B481-D9A8A55E5764}" name="Code"/>
    <tableColumn id="3" xr3:uid="{8EC63274-0558-4A94-8416-3F0694D4D030}" name="Status"/>
    <tableColumn id="4" xr3:uid="{4BB600ED-8808-4368-BB17-EDB8C247076B}" name="Retake?"/>
  </tableColumns>
  <tableStyleInfo name="TableStyleLight8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C6892864-51C4-4CDB-AC6A-5ABB13E89F37}" name="Table1815" displayName="Table1815" ref="B1:P17" totalsRowShown="0">
  <autoFilter ref="B1:P17" xr:uid="{00000000-0009-0000-0100-0000010000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</autoFilter>
  <tableColumns count="15">
    <tableColumn id="1" xr3:uid="{9881D488-6EE1-4E9A-809E-2EDE823A6061}" name="Manager"/>
    <tableColumn id="2" xr3:uid="{AD333761-33DD-4BE9-B956-C7DE709EA23E}" name="Location"/>
    <tableColumn id="13" xr3:uid="{A8AEE5F6-6022-43D0-8E98-94EC04590A03}" name="Region"/>
    <tableColumn id="3" xr3:uid="{8D550CF3-D5A0-44A6-8FAD-9F8EE2B5E67F}" name="January" dataDxfId="11"/>
    <tableColumn id="4" xr3:uid="{4FC7DBED-1436-4703-91B4-27CB062B58BA}" name="February" dataDxfId="10"/>
    <tableColumn id="5" xr3:uid="{24C1C380-A991-47B2-9FA3-581D19EE293C}" name="March" dataDxfId="9"/>
    <tableColumn id="6" xr3:uid="{52E95AA0-568A-4D93-A394-C151788D0108}" name="April" dataDxfId="8"/>
    <tableColumn id="7" xr3:uid="{C8A1F644-FF3C-4C57-8AB8-70652A587D27}" name="May" dataDxfId="7"/>
    <tableColumn id="8" xr3:uid="{AEFCB8E7-D7BF-46CE-8BC8-61293F08CBF0}" name="June" dataDxfId="6"/>
    <tableColumn id="9" xr3:uid="{49A66CC2-3F72-4AED-A75A-B46ACE1A5FA7}" name="July" dataDxfId="5"/>
    <tableColumn id="10" xr3:uid="{1501E84F-FDEB-4C9F-8EF7-BCE4B3AE075C}" name="August" dataDxfId="4"/>
    <tableColumn id="11" xr3:uid="{A3E86428-781F-46F1-96E9-6FADAAA0E9D7}" name="September" dataDxfId="3"/>
    <tableColumn id="12" xr3:uid="{CBADA490-E05D-4A96-8E63-C2E28AFF72A9}" name="October" dataDxfId="2"/>
    <tableColumn id="14" xr3:uid="{5B1366B4-08B5-498A-90C5-E3CA0F039D04}" name="Total" dataDxfId="1">
      <calculatedColumnFormula>SUM(Table1815[[#This Row],[January]:[October]])</calculatedColumnFormula>
    </tableColumn>
    <tableColumn id="15" xr3:uid="{29DE400F-CA73-4744-8105-25AD6760564D}" name="Rank" dataDxfId="0">
      <calculatedColumnFormula>RANK(Table1815[[#This Row],[Total]],Table1815[Total],0)</calculatedColumnFormula>
    </tableColumn>
  </tableColumns>
  <tableStyleInfo name="TableStyleLight1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4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5.xml"/><Relationship Id="rId2" Type="http://schemas.openxmlformats.org/officeDocument/2006/relationships/drawing" Target="../drawings/drawing4.xml"/><Relationship Id="rId1" Type="http://schemas.openxmlformats.org/officeDocument/2006/relationships/pivotTable" Target="../pivotTables/pivot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F26A7B-FF6B-440A-8844-951433F2E78A}">
  <sheetPr>
    <tabColor theme="5" tint="0.79998168889431442"/>
  </sheetPr>
  <dimension ref="A1:R156"/>
  <sheetViews>
    <sheetView topLeftCell="A2" workbookViewId="0">
      <selection activeCell="Q8" sqref="Q8"/>
    </sheetView>
  </sheetViews>
  <sheetFormatPr defaultRowHeight="15"/>
  <cols>
    <col min="1" max="1" width="18" bestFit="1" customWidth="1"/>
    <col min="2" max="2" width="10" bestFit="1" customWidth="1"/>
    <col min="3" max="3" width="9.28515625" bestFit="1" customWidth="1"/>
    <col min="4" max="4" width="6.140625" bestFit="1" customWidth="1"/>
    <col min="5" max="5" width="8.5703125" bestFit="1" customWidth="1"/>
    <col min="6" max="6" width="10.28515625" bestFit="1" customWidth="1"/>
    <col min="7" max="7" width="10.28515625" customWidth="1"/>
    <col min="9" max="10" width="12.5703125" bestFit="1" customWidth="1"/>
    <col min="11" max="11" width="12.5703125" customWidth="1"/>
    <col min="13" max="13" width="12.5703125" bestFit="1" customWidth="1"/>
    <col min="14" max="14" width="15.5703125" bestFit="1" customWidth="1"/>
    <col min="15" max="15" width="8.42578125" bestFit="1" customWidth="1"/>
    <col min="16" max="16" width="8.5703125" bestFit="1" customWidth="1"/>
    <col min="17" max="17" width="10.7109375" bestFit="1" customWidth="1"/>
  </cols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7</v>
      </c>
      <c r="F1" t="s">
        <v>23</v>
      </c>
      <c r="I1" s="24" t="s">
        <v>212</v>
      </c>
      <c r="J1" s="10"/>
      <c r="K1" s="17"/>
      <c r="M1" s="24" t="s">
        <v>213</v>
      </c>
      <c r="N1" s="10"/>
      <c r="O1" s="10"/>
      <c r="P1" s="10"/>
      <c r="Q1" s="10"/>
      <c r="R1" s="17"/>
    </row>
    <row r="2" spans="1:18">
      <c r="A2" t="s">
        <v>4</v>
      </c>
      <c r="B2" t="s">
        <v>5</v>
      </c>
      <c r="C2" t="s">
        <v>6</v>
      </c>
      <c r="D2">
        <v>2</v>
      </c>
      <c r="E2" s="8" t="e">
        <f>INDEX(#REF!,MATCH(Transactions12[[#This Row],[Time]],#REF!,0))</f>
        <v>#REF!</v>
      </c>
      <c r="F2" t="e">
        <f>VLOOKUP(Transactions12[[#This Row],[Flavor]],#REF!,2,0)</f>
        <v>#REF!</v>
      </c>
      <c r="I2" s="11"/>
      <c r="J2" s="5"/>
      <c r="K2" s="18"/>
      <c r="M2" s="41" t="s">
        <v>7</v>
      </c>
      <c r="N2" s="42" t="s">
        <v>18</v>
      </c>
      <c r="O2" s="5"/>
      <c r="P2" s="5"/>
      <c r="Q2" s="5"/>
      <c r="R2" s="18"/>
    </row>
    <row r="3" spans="1:18">
      <c r="A3" t="s">
        <v>8</v>
      </c>
      <c r="B3" t="s">
        <v>9</v>
      </c>
      <c r="C3" t="s">
        <v>10</v>
      </c>
      <c r="D3">
        <v>1</v>
      </c>
      <c r="E3" s="8" t="e">
        <f>INDEX(#REF!,MATCH(Transactions12[[#This Row],[Time]],#REF!,0))</f>
        <v>#REF!</v>
      </c>
      <c r="F3" t="e">
        <f>VLOOKUP(Transactions12[[#This Row],[Flavor]],#REF!,2,0)</f>
        <v>#REF!</v>
      </c>
      <c r="I3" s="48" t="s">
        <v>209</v>
      </c>
      <c r="J3" s="26" t="s">
        <v>211</v>
      </c>
      <c r="K3" s="18"/>
      <c r="M3" s="11"/>
      <c r="N3" s="5"/>
      <c r="O3" s="5"/>
      <c r="P3" s="5"/>
      <c r="Q3" s="5"/>
      <c r="R3" s="18"/>
    </row>
    <row r="4" spans="1:18">
      <c r="A4" t="s">
        <v>12</v>
      </c>
      <c r="B4" t="s">
        <v>13</v>
      </c>
      <c r="C4" t="s">
        <v>14</v>
      </c>
      <c r="D4">
        <v>1</v>
      </c>
      <c r="E4" s="8" t="e">
        <f>INDEX(#REF!,MATCH(Transactions12[[#This Row],[Time]],#REF!,0))</f>
        <v>#REF!</v>
      </c>
      <c r="F4" t="e">
        <f>VLOOKUP(Transactions12[[#This Row],[Flavor]],#REF!,2,0)</f>
        <v>#REF!</v>
      </c>
      <c r="I4" s="51" t="s">
        <v>11</v>
      </c>
      <c r="J4" s="55">
        <v>59</v>
      </c>
      <c r="K4" s="20"/>
      <c r="M4" s="48" t="s">
        <v>211</v>
      </c>
      <c r="N4" s="48" t="s">
        <v>214</v>
      </c>
      <c r="O4" s="49"/>
      <c r="P4" s="50"/>
      <c r="Q4" s="42"/>
      <c r="R4" s="18"/>
    </row>
    <row r="5" spans="1:18">
      <c r="A5" t="s">
        <v>16</v>
      </c>
      <c r="B5" t="s">
        <v>17</v>
      </c>
      <c r="C5" t="s">
        <v>10</v>
      </c>
      <c r="D5">
        <v>3</v>
      </c>
      <c r="E5" s="8" t="e">
        <f>INDEX(#REF!,MATCH(Transactions12[[#This Row],[Time]],#REF!,0))</f>
        <v>#REF!</v>
      </c>
      <c r="F5" t="e">
        <f>VLOOKUP(Transactions12[[#This Row],[Flavor]],#REF!,2,0)</f>
        <v>#REF!</v>
      </c>
      <c r="I5" s="52" t="s">
        <v>15</v>
      </c>
      <c r="J5" s="56">
        <v>74</v>
      </c>
      <c r="K5" s="20"/>
      <c r="M5" s="48" t="s">
        <v>209</v>
      </c>
      <c r="N5" s="49" t="s">
        <v>25</v>
      </c>
      <c r="O5" s="50" t="s">
        <v>28</v>
      </c>
      <c r="P5" s="42" t="s">
        <v>29</v>
      </c>
      <c r="Q5" s="26" t="s">
        <v>210</v>
      </c>
      <c r="R5" s="18"/>
    </row>
    <row r="6" spans="1:18">
      <c r="A6" t="s">
        <v>19</v>
      </c>
      <c r="B6" t="s">
        <v>20</v>
      </c>
      <c r="C6" t="s">
        <v>14</v>
      </c>
      <c r="D6">
        <v>2</v>
      </c>
      <c r="E6" s="8" t="e">
        <f>INDEX(#REF!,MATCH(Transactions12[[#This Row],[Time]],#REF!,0))</f>
        <v>#REF!</v>
      </c>
      <c r="F6" t="e">
        <f>VLOOKUP(Transactions12[[#This Row],[Flavor]],#REF!,2,0)</f>
        <v>#REF!</v>
      </c>
      <c r="I6" s="59" t="s">
        <v>18</v>
      </c>
      <c r="J6" s="57">
        <v>108</v>
      </c>
      <c r="K6" s="14"/>
      <c r="M6" s="51" t="s">
        <v>5</v>
      </c>
      <c r="N6" s="43">
        <v>1</v>
      </c>
      <c r="O6" s="44"/>
      <c r="P6" s="44">
        <v>5</v>
      </c>
      <c r="Q6" s="45">
        <v>6</v>
      </c>
      <c r="R6" s="18"/>
    </row>
    <row r="7" spans="1:18">
      <c r="A7" t="s">
        <v>21</v>
      </c>
      <c r="B7" t="s">
        <v>20</v>
      </c>
      <c r="C7" t="s">
        <v>10</v>
      </c>
      <c r="D7">
        <v>1</v>
      </c>
      <c r="E7" s="8" t="e">
        <f>INDEX(#REF!,MATCH(Transactions12[[#This Row],[Time]],#REF!,0))</f>
        <v>#REF!</v>
      </c>
      <c r="F7" t="e">
        <f>VLOOKUP(Transactions12[[#This Row],[Flavor]],#REF!,2,0)</f>
        <v>#REF!</v>
      </c>
      <c r="I7" s="54" t="s">
        <v>210</v>
      </c>
      <c r="J7" s="58">
        <v>241</v>
      </c>
      <c r="K7" s="22"/>
      <c r="M7" s="52" t="s">
        <v>17</v>
      </c>
      <c r="N7" s="46">
        <v>5</v>
      </c>
      <c r="O7" s="13"/>
      <c r="P7" s="13">
        <v>8</v>
      </c>
      <c r="Q7" s="20">
        <v>13</v>
      </c>
      <c r="R7" s="18"/>
    </row>
    <row r="8" spans="1:18">
      <c r="A8" t="s">
        <v>22</v>
      </c>
      <c r="B8" t="s">
        <v>5</v>
      </c>
      <c r="C8" t="s">
        <v>14</v>
      </c>
      <c r="D8">
        <v>1</v>
      </c>
      <c r="E8" s="8" t="e">
        <f>INDEX(#REF!,MATCH(Transactions12[[#This Row],[Time]],#REF!,0))</f>
        <v>#REF!</v>
      </c>
      <c r="F8" t="e">
        <f>VLOOKUP(Transactions12[[#This Row],[Flavor]],#REF!,2,0)</f>
        <v>#REF!</v>
      </c>
      <c r="M8" s="52" t="s">
        <v>13</v>
      </c>
      <c r="N8" s="46">
        <v>16</v>
      </c>
      <c r="O8" s="13">
        <v>1</v>
      </c>
      <c r="P8" s="13">
        <v>5</v>
      </c>
      <c r="Q8" s="20">
        <v>22</v>
      </c>
      <c r="R8" s="18"/>
    </row>
    <row r="9" spans="1:18">
      <c r="A9" t="s">
        <v>24</v>
      </c>
      <c r="B9" t="s">
        <v>9</v>
      </c>
      <c r="C9" t="s">
        <v>10</v>
      </c>
      <c r="D9">
        <v>1</v>
      </c>
      <c r="E9" s="8" t="e">
        <f>INDEX(#REF!,MATCH(Transactions12[[#This Row],[Time]],#REF!,0))</f>
        <v>#REF!</v>
      </c>
      <c r="F9" t="e">
        <f>VLOOKUP(Transactions12[[#This Row],[Flavor]],#REF!,2,0)</f>
        <v>#REF!</v>
      </c>
      <c r="M9" s="52" t="s">
        <v>9</v>
      </c>
      <c r="N9" s="46">
        <v>13</v>
      </c>
      <c r="O9" s="13">
        <v>1</v>
      </c>
      <c r="P9" s="13">
        <v>15</v>
      </c>
      <c r="Q9" s="20">
        <v>29</v>
      </c>
      <c r="R9" s="18"/>
    </row>
    <row r="10" spans="1:18">
      <c r="A10" t="s">
        <v>26</v>
      </c>
      <c r="B10" t="s">
        <v>13</v>
      </c>
      <c r="C10" t="s">
        <v>14</v>
      </c>
      <c r="D10">
        <v>2</v>
      </c>
      <c r="E10" s="8" t="e">
        <f>INDEX(#REF!,MATCH(Transactions12[[#This Row],[Time]],#REF!,0))</f>
        <v>#REF!</v>
      </c>
      <c r="F10" t="e">
        <f>VLOOKUP(Transactions12[[#This Row],[Flavor]],#REF!,2,0)</f>
        <v>#REF!</v>
      </c>
      <c r="M10" s="53" t="s">
        <v>20</v>
      </c>
      <c r="N10" s="46">
        <v>13</v>
      </c>
      <c r="O10" s="13">
        <v>4</v>
      </c>
      <c r="P10" s="15">
        <v>21</v>
      </c>
      <c r="Q10" s="20">
        <v>38</v>
      </c>
      <c r="R10" s="18"/>
    </row>
    <row r="11" spans="1:18">
      <c r="A11" t="s">
        <v>27</v>
      </c>
      <c r="B11" t="s">
        <v>17</v>
      </c>
      <c r="C11" t="s">
        <v>10</v>
      </c>
      <c r="D11">
        <v>1</v>
      </c>
      <c r="E11" s="8" t="e">
        <f>INDEX(#REF!,MATCH(Transactions12[[#This Row],[Time]],#REF!,0))</f>
        <v>#REF!</v>
      </c>
      <c r="F11" t="e">
        <f>VLOOKUP(Transactions12[[#This Row],[Flavor]],#REF!,2,0)</f>
        <v>#REF!</v>
      </c>
      <c r="M11" s="54" t="s">
        <v>210</v>
      </c>
      <c r="N11" s="47">
        <v>48</v>
      </c>
      <c r="O11" s="21">
        <v>6</v>
      </c>
      <c r="P11" s="21">
        <v>54</v>
      </c>
      <c r="Q11" s="22">
        <v>108</v>
      </c>
      <c r="R11" s="23"/>
    </row>
    <row r="12" spans="1:18">
      <c r="A12" t="s">
        <v>12</v>
      </c>
      <c r="B12" t="s">
        <v>20</v>
      </c>
      <c r="C12" t="s">
        <v>14</v>
      </c>
      <c r="D12">
        <v>2</v>
      </c>
      <c r="E12" s="8" t="e">
        <f>INDEX(#REF!,MATCH(Transactions12[[#This Row],[Time]],#REF!,0))</f>
        <v>#REF!</v>
      </c>
      <c r="F12" t="e">
        <f>VLOOKUP(Transactions12[[#This Row],[Flavor]],#REF!,2,0)</f>
        <v>#REF!</v>
      </c>
    </row>
    <row r="13" spans="1:18">
      <c r="A13" t="s">
        <v>16</v>
      </c>
      <c r="B13" t="s">
        <v>9</v>
      </c>
      <c r="C13" t="s">
        <v>6</v>
      </c>
      <c r="D13">
        <v>1</v>
      </c>
      <c r="E13" s="8" t="e">
        <f>INDEX(#REF!,MATCH(Transactions12[[#This Row],[Time]],#REF!,0))</f>
        <v>#REF!</v>
      </c>
      <c r="F13" t="e">
        <f>VLOOKUP(Transactions12[[#This Row],[Flavor]],#REF!,2,0)</f>
        <v>#REF!</v>
      </c>
    </row>
    <row r="14" spans="1:18">
      <c r="A14" t="s">
        <v>19</v>
      </c>
      <c r="B14" t="s">
        <v>9</v>
      </c>
      <c r="C14" t="s">
        <v>10</v>
      </c>
      <c r="D14">
        <v>2</v>
      </c>
      <c r="E14" s="8" t="e">
        <f>INDEX(#REF!,MATCH(Transactions12[[#This Row],[Time]],#REF!,0))</f>
        <v>#REF!</v>
      </c>
      <c r="F14" t="e">
        <f>VLOOKUP(Transactions12[[#This Row],[Flavor]],#REF!,2,0)</f>
        <v>#REF!</v>
      </c>
    </row>
    <row r="15" spans="1:18">
      <c r="A15" t="s">
        <v>21</v>
      </c>
      <c r="B15" t="s">
        <v>9</v>
      </c>
      <c r="C15" t="s">
        <v>14</v>
      </c>
      <c r="D15">
        <v>1</v>
      </c>
      <c r="E15" s="8" t="e">
        <f>INDEX(#REF!,MATCH(Transactions12[[#This Row],[Time]],#REF!,0))</f>
        <v>#REF!</v>
      </c>
      <c r="F15" t="e">
        <f>VLOOKUP(Transactions12[[#This Row],[Flavor]],#REF!,2,0)</f>
        <v>#REF!</v>
      </c>
    </row>
    <row r="16" spans="1:18">
      <c r="A16" t="s">
        <v>22</v>
      </c>
      <c r="B16" t="s">
        <v>9</v>
      </c>
      <c r="C16" t="s">
        <v>10</v>
      </c>
      <c r="D16">
        <v>1</v>
      </c>
      <c r="E16" s="8" t="e">
        <f>INDEX(#REF!,MATCH(Transactions12[[#This Row],[Time]],#REF!,0))</f>
        <v>#REF!</v>
      </c>
      <c r="F16" t="e">
        <f>VLOOKUP(Transactions12[[#This Row],[Flavor]],#REF!,2,0)</f>
        <v>#REF!</v>
      </c>
    </row>
    <row r="17" spans="1:6">
      <c r="A17" t="s">
        <v>24</v>
      </c>
      <c r="B17" t="s">
        <v>9</v>
      </c>
      <c r="C17" t="s">
        <v>10</v>
      </c>
      <c r="D17">
        <v>1</v>
      </c>
      <c r="E17" s="8" t="e">
        <f>INDEX(#REF!,MATCH(Transactions12[[#This Row],[Time]],#REF!,0))</f>
        <v>#REF!</v>
      </c>
      <c r="F17" t="e">
        <f>VLOOKUP(Transactions12[[#This Row],[Flavor]],#REF!,2,0)</f>
        <v>#REF!</v>
      </c>
    </row>
    <row r="18" spans="1:6">
      <c r="A18" t="s">
        <v>12</v>
      </c>
      <c r="B18" t="s">
        <v>9</v>
      </c>
      <c r="C18" t="s">
        <v>14</v>
      </c>
      <c r="D18">
        <v>4</v>
      </c>
      <c r="E18" s="8" t="e">
        <f>INDEX(#REF!,MATCH(Transactions12[[#This Row],[Time]],#REF!,0))</f>
        <v>#REF!</v>
      </c>
      <c r="F18" t="e">
        <f>VLOOKUP(Transactions12[[#This Row],[Flavor]],#REF!,2,0)</f>
        <v>#REF!</v>
      </c>
    </row>
    <row r="19" spans="1:6">
      <c r="A19" t="s">
        <v>16</v>
      </c>
      <c r="B19" t="s">
        <v>9</v>
      </c>
      <c r="C19" t="s">
        <v>10</v>
      </c>
      <c r="D19">
        <v>1</v>
      </c>
      <c r="E19" s="8" t="e">
        <f>INDEX(#REF!,MATCH(Transactions12[[#This Row],[Time]],#REF!,0))</f>
        <v>#REF!</v>
      </c>
      <c r="F19" t="e">
        <f>VLOOKUP(Transactions12[[#This Row],[Flavor]],#REF!,2,0)</f>
        <v>#REF!</v>
      </c>
    </row>
    <row r="20" spans="1:6">
      <c r="A20" t="s">
        <v>19</v>
      </c>
      <c r="B20" t="s">
        <v>5</v>
      </c>
      <c r="C20" t="s">
        <v>14</v>
      </c>
      <c r="D20">
        <v>1</v>
      </c>
      <c r="E20" s="8" t="e">
        <f>INDEX(#REF!,MATCH(Transactions12[[#This Row],[Time]],#REF!,0))</f>
        <v>#REF!</v>
      </c>
      <c r="F20" t="e">
        <f>VLOOKUP(Transactions12[[#This Row],[Flavor]],#REF!,2,0)</f>
        <v>#REF!</v>
      </c>
    </row>
    <row r="21" spans="1:6">
      <c r="A21" t="s">
        <v>21</v>
      </c>
      <c r="B21" t="s">
        <v>9</v>
      </c>
      <c r="C21" t="s">
        <v>6</v>
      </c>
      <c r="D21">
        <v>2</v>
      </c>
      <c r="E21" s="8" t="e">
        <f>INDEX(#REF!,MATCH(Transactions12[[#This Row],[Time]],#REF!,0))</f>
        <v>#REF!</v>
      </c>
      <c r="F21" t="e">
        <f>VLOOKUP(Transactions12[[#This Row],[Flavor]],#REF!,2,0)</f>
        <v>#REF!</v>
      </c>
    </row>
    <row r="22" spans="1:6">
      <c r="A22" t="s">
        <v>22</v>
      </c>
      <c r="B22" t="s">
        <v>13</v>
      </c>
      <c r="C22" t="s">
        <v>10</v>
      </c>
      <c r="D22">
        <v>1</v>
      </c>
      <c r="E22" s="8" t="e">
        <f>INDEX(#REF!,MATCH(Transactions12[[#This Row],[Time]],#REF!,0))</f>
        <v>#REF!</v>
      </c>
      <c r="F22" t="e">
        <f>VLOOKUP(Transactions12[[#This Row],[Flavor]],#REF!,2,0)</f>
        <v>#REF!</v>
      </c>
    </row>
    <row r="23" spans="1:6">
      <c r="A23" t="s">
        <v>24</v>
      </c>
      <c r="B23" t="s">
        <v>17</v>
      </c>
      <c r="C23" t="s">
        <v>14</v>
      </c>
      <c r="D23">
        <v>2</v>
      </c>
      <c r="E23" t="e">
        <f>INDEX(#REF!,MATCH(Transactions12[[#This Row],[Time]],#REF!,0))</f>
        <v>#REF!</v>
      </c>
      <c r="F23" t="e">
        <f>VLOOKUP(Transactions12[[#This Row],[Flavor]],#REF!,2,0)</f>
        <v>#REF!</v>
      </c>
    </row>
    <row r="24" spans="1:6">
      <c r="A24" t="s">
        <v>26</v>
      </c>
      <c r="B24" t="s">
        <v>20</v>
      </c>
      <c r="C24" t="s">
        <v>10</v>
      </c>
      <c r="D24">
        <v>2</v>
      </c>
      <c r="E24" t="e">
        <f>INDEX(#REF!,MATCH(Transactions12[[#This Row],[Time]],#REF!,0))</f>
        <v>#REF!</v>
      </c>
      <c r="F24" t="e">
        <f>VLOOKUP(Transactions12[[#This Row],[Flavor]],#REF!,2,0)</f>
        <v>#REF!</v>
      </c>
    </row>
    <row r="25" spans="1:6">
      <c r="A25" t="s">
        <v>24</v>
      </c>
      <c r="B25" t="s">
        <v>13</v>
      </c>
      <c r="C25" t="s">
        <v>14</v>
      </c>
      <c r="D25">
        <v>1</v>
      </c>
      <c r="E25" t="e">
        <f>INDEX(#REF!,MATCH(Transactions12[[#This Row],[Time]],#REF!,0))</f>
        <v>#REF!</v>
      </c>
      <c r="F25" t="e">
        <f>VLOOKUP(Transactions12[[#This Row],[Flavor]],#REF!,2,0)</f>
        <v>#REF!</v>
      </c>
    </row>
    <row r="26" spans="1:6">
      <c r="A26" t="s">
        <v>26</v>
      </c>
      <c r="B26" t="s">
        <v>9</v>
      </c>
      <c r="C26" t="s">
        <v>6</v>
      </c>
      <c r="D26">
        <v>3</v>
      </c>
      <c r="E26" t="e">
        <f>INDEX(#REF!,MATCH(Transactions12[[#This Row],[Time]],#REF!,0))</f>
        <v>#REF!</v>
      </c>
      <c r="F26" t="e">
        <f>VLOOKUP(Transactions12[[#This Row],[Flavor]],#REF!,2,0)</f>
        <v>#REF!</v>
      </c>
    </row>
    <row r="27" spans="1:6">
      <c r="A27" t="s">
        <v>27</v>
      </c>
      <c r="B27" t="s">
        <v>9</v>
      </c>
      <c r="C27" t="s">
        <v>6</v>
      </c>
      <c r="D27">
        <v>2</v>
      </c>
      <c r="E27" t="e">
        <f>INDEX(#REF!,MATCH(Transactions12[[#This Row],[Time]],#REF!,0))</f>
        <v>#REF!</v>
      </c>
      <c r="F27" t="e">
        <f>VLOOKUP(Transactions12[[#This Row],[Flavor]],#REF!,2,0)</f>
        <v>#REF!</v>
      </c>
    </row>
    <row r="28" spans="1:6">
      <c r="A28" t="s">
        <v>12</v>
      </c>
      <c r="B28" t="s">
        <v>5</v>
      </c>
      <c r="C28" t="s">
        <v>6</v>
      </c>
      <c r="D28">
        <v>1</v>
      </c>
      <c r="E28" t="e">
        <f>INDEX(#REF!,MATCH(Transactions12[[#This Row],[Time]],#REF!,0))</f>
        <v>#REF!</v>
      </c>
      <c r="F28" t="e">
        <f>VLOOKUP(Transactions12[[#This Row],[Flavor]],#REF!,2,0)</f>
        <v>#REF!</v>
      </c>
    </row>
    <row r="29" spans="1:6">
      <c r="A29" t="s">
        <v>16</v>
      </c>
      <c r="B29" t="s">
        <v>9</v>
      </c>
      <c r="C29" t="s">
        <v>6</v>
      </c>
      <c r="D29">
        <v>1</v>
      </c>
      <c r="E29" t="e">
        <f>INDEX(#REF!,MATCH(Transactions12[[#This Row],[Time]],#REF!,0))</f>
        <v>#REF!</v>
      </c>
      <c r="F29" t="e">
        <f>VLOOKUP(Transactions12[[#This Row],[Flavor]],#REF!,2,0)</f>
        <v>#REF!</v>
      </c>
    </row>
    <row r="30" spans="1:6">
      <c r="A30" t="s">
        <v>19</v>
      </c>
      <c r="B30" t="s">
        <v>13</v>
      </c>
      <c r="C30" t="s">
        <v>6</v>
      </c>
      <c r="D30">
        <v>1</v>
      </c>
      <c r="E30" t="e">
        <f>INDEX(#REF!,MATCH(Transactions12[[#This Row],[Time]],#REF!,0))</f>
        <v>#REF!</v>
      </c>
      <c r="F30" t="e">
        <f>VLOOKUP(Transactions12[[#This Row],[Flavor]],#REF!,2,0)</f>
        <v>#REF!</v>
      </c>
    </row>
    <row r="31" spans="1:6">
      <c r="A31" t="s">
        <v>12</v>
      </c>
      <c r="B31" t="s">
        <v>17</v>
      </c>
      <c r="C31" t="s">
        <v>14</v>
      </c>
      <c r="D31">
        <v>3</v>
      </c>
      <c r="E31" t="e">
        <f>INDEX(#REF!,MATCH(Transactions12[[#This Row],[Time]],#REF!,0))</f>
        <v>#REF!</v>
      </c>
      <c r="F31" t="e">
        <f>VLOOKUP(Transactions12[[#This Row],[Flavor]],#REF!,2,0)</f>
        <v>#REF!</v>
      </c>
    </row>
    <row r="32" spans="1:6">
      <c r="A32" t="s">
        <v>16</v>
      </c>
      <c r="B32" t="s">
        <v>20</v>
      </c>
      <c r="C32" t="s">
        <v>14</v>
      </c>
      <c r="D32">
        <v>2</v>
      </c>
      <c r="E32" t="e">
        <f>INDEX(#REF!,MATCH(Transactions12[[#This Row],[Time]],#REF!,0))</f>
        <v>#REF!</v>
      </c>
      <c r="F32" t="e">
        <f>VLOOKUP(Transactions12[[#This Row],[Flavor]],#REF!,2,0)</f>
        <v>#REF!</v>
      </c>
    </row>
    <row r="33" spans="1:6">
      <c r="A33" t="s">
        <v>19</v>
      </c>
      <c r="B33" t="s">
        <v>9</v>
      </c>
      <c r="C33" t="s">
        <v>14</v>
      </c>
      <c r="D33">
        <v>3</v>
      </c>
      <c r="E33" t="e">
        <f>INDEX(#REF!,MATCH(Transactions12[[#This Row],[Time]],#REF!,0))</f>
        <v>#REF!</v>
      </c>
      <c r="F33" t="e">
        <f>VLOOKUP(Transactions12[[#This Row],[Flavor]],#REF!,2,0)</f>
        <v>#REF!</v>
      </c>
    </row>
    <row r="34" spans="1:6">
      <c r="A34" t="s">
        <v>21</v>
      </c>
      <c r="B34" t="s">
        <v>9</v>
      </c>
      <c r="C34" t="s">
        <v>14</v>
      </c>
      <c r="D34">
        <v>1</v>
      </c>
      <c r="E34" t="e">
        <f>INDEX(#REF!,MATCH(Transactions12[[#This Row],[Time]],#REF!,0))</f>
        <v>#REF!</v>
      </c>
      <c r="F34" t="e">
        <f>VLOOKUP(Transactions12[[#This Row],[Flavor]],#REF!,2,0)</f>
        <v>#REF!</v>
      </c>
    </row>
    <row r="35" spans="1:6">
      <c r="A35" t="s">
        <v>22</v>
      </c>
      <c r="B35" t="s">
        <v>9</v>
      </c>
      <c r="C35" t="s">
        <v>14</v>
      </c>
      <c r="D35">
        <v>1</v>
      </c>
      <c r="E35" t="e">
        <f>INDEX(#REF!,MATCH(Transactions12[[#This Row],[Time]],#REF!,0))</f>
        <v>#REF!</v>
      </c>
      <c r="F35" t="e">
        <f>VLOOKUP(Transactions12[[#This Row],[Flavor]],#REF!,2,0)</f>
        <v>#REF!</v>
      </c>
    </row>
    <row r="36" spans="1:6">
      <c r="A36" t="s">
        <v>24</v>
      </c>
      <c r="B36" t="s">
        <v>9</v>
      </c>
      <c r="C36" t="s">
        <v>10</v>
      </c>
      <c r="D36">
        <v>2</v>
      </c>
      <c r="E36" t="e">
        <f>INDEX(#REF!,MATCH(Transactions12[[#This Row],[Time]],#REF!,0))</f>
        <v>#REF!</v>
      </c>
      <c r="F36" t="e">
        <f>VLOOKUP(Transactions12[[#This Row],[Flavor]],#REF!,2,0)</f>
        <v>#REF!</v>
      </c>
    </row>
    <row r="37" spans="1:6">
      <c r="A37" t="s">
        <v>12</v>
      </c>
      <c r="B37" t="s">
        <v>5</v>
      </c>
      <c r="C37" t="s">
        <v>10</v>
      </c>
      <c r="D37">
        <v>1</v>
      </c>
      <c r="E37" t="e">
        <f>INDEX(#REF!,MATCH(Transactions12[[#This Row],[Time]],#REF!,0))</f>
        <v>#REF!</v>
      </c>
      <c r="F37" t="e">
        <f>VLOOKUP(Transactions12[[#This Row],[Flavor]],#REF!,2,0)</f>
        <v>#REF!</v>
      </c>
    </row>
    <row r="38" spans="1:6">
      <c r="A38" t="s">
        <v>16</v>
      </c>
      <c r="B38" t="s">
        <v>9</v>
      </c>
      <c r="C38" t="s">
        <v>6</v>
      </c>
      <c r="D38">
        <v>2</v>
      </c>
      <c r="E38" t="e">
        <f>INDEX(#REF!,MATCH(Transactions12[[#This Row],[Time]],#REF!,0))</f>
        <v>#REF!</v>
      </c>
      <c r="F38" t="e">
        <f>VLOOKUP(Transactions12[[#This Row],[Flavor]],#REF!,2,0)</f>
        <v>#REF!</v>
      </c>
    </row>
    <row r="39" spans="1:6">
      <c r="A39" t="s">
        <v>19</v>
      </c>
      <c r="B39" t="s">
        <v>13</v>
      </c>
      <c r="C39" t="s">
        <v>14</v>
      </c>
      <c r="D39">
        <v>2</v>
      </c>
      <c r="E39" t="e">
        <f>INDEX(#REF!,MATCH(Transactions12[[#This Row],[Time]],#REF!,0))</f>
        <v>#REF!</v>
      </c>
      <c r="F39" t="e">
        <f>VLOOKUP(Transactions12[[#This Row],[Flavor]],#REF!,2,0)</f>
        <v>#REF!</v>
      </c>
    </row>
    <row r="40" spans="1:6">
      <c r="A40" t="s">
        <v>21</v>
      </c>
      <c r="B40" t="s">
        <v>17</v>
      </c>
      <c r="C40" t="s">
        <v>14</v>
      </c>
      <c r="D40">
        <v>6</v>
      </c>
      <c r="E40" t="e">
        <f>INDEX(#REF!,MATCH(Transactions12[[#This Row],[Time]],#REF!,0))</f>
        <v>#REF!</v>
      </c>
      <c r="F40" t="e">
        <f>VLOOKUP(Transactions12[[#This Row],[Flavor]],#REF!,2,0)</f>
        <v>#REF!</v>
      </c>
    </row>
    <row r="41" spans="1:6">
      <c r="A41" t="s">
        <v>22</v>
      </c>
      <c r="B41" t="s">
        <v>20</v>
      </c>
      <c r="C41" t="s">
        <v>14</v>
      </c>
      <c r="D41">
        <v>1</v>
      </c>
      <c r="E41" t="e">
        <f>INDEX(#REF!,MATCH(Transactions12[[#This Row],[Time]],#REF!,0))</f>
        <v>#REF!</v>
      </c>
      <c r="F41" t="e">
        <f>VLOOKUP(Transactions12[[#This Row],[Flavor]],#REF!,2,0)</f>
        <v>#REF!</v>
      </c>
    </row>
    <row r="42" spans="1:6">
      <c r="A42" t="s">
        <v>24</v>
      </c>
      <c r="B42" t="s">
        <v>13</v>
      </c>
      <c r="C42" t="s">
        <v>14</v>
      </c>
      <c r="D42">
        <v>2</v>
      </c>
      <c r="E42" t="e">
        <f>INDEX(#REF!,MATCH(Transactions12[[#This Row],[Time]],#REF!,0))</f>
        <v>#REF!</v>
      </c>
      <c r="F42" t="e">
        <f>VLOOKUP(Transactions12[[#This Row],[Flavor]],#REF!,2,0)</f>
        <v>#REF!</v>
      </c>
    </row>
    <row r="43" spans="1:6">
      <c r="A43" t="s">
        <v>16</v>
      </c>
      <c r="B43" t="s">
        <v>9</v>
      </c>
      <c r="C43" t="s">
        <v>14</v>
      </c>
      <c r="D43">
        <v>1</v>
      </c>
      <c r="E43" t="e">
        <f>INDEX(#REF!,MATCH(Transactions12[[#This Row],[Time]],#REF!,0))</f>
        <v>#REF!</v>
      </c>
      <c r="F43" t="e">
        <f>VLOOKUP(Transactions12[[#This Row],[Flavor]],#REF!,2,0)</f>
        <v>#REF!</v>
      </c>
    </row>
    <row r="44" spans="1:6">
      <c r="A44" t="s">
        <v>19</v>
      </c>
      <c r="B44" t="s">
        <v>5</v>
      </c>
      <c r="C44" t="s">
        <v>10</v>
      </c>
      <c r="D44">
        <v>2</v>
      </c>
      <c r="E44" t="e">
        <f>INDEX(#REF!,MATCH(Transactions12[[#This Row],[Time]],#REF!,0))</f>
        <v>#REF!</v>
      </c>
      <c r="F44" t="e">
        <f>VLOOKUP(Transactions12[[#This Row],[Flavor]],#REF!,2,0)</f>
        <v>#REF!</v>
      </c>
    </row>
    <row r="45" spans="1:6">
      <c r="A45" t="s">
        <v>21</v>
      </c>
      <c r="B45" t="s">
        <v>9</v>
      </c>
      <c r="C45" t="s">
        <v>10</v>
      </c>
      <c r="D45">
        <v>2</v>
      </c>
      <c r="E45" t="e">
        <f>INDEX(#REF!,MATCH(Transactions12[[#This Row],[Time]],#REF!,0))</f>
        <v>#REF!</v>
      </c>
      <c r="F45" t="e">
        <f>VLOOKUP(Transactions12[[#This Row],[Flavor]],#REF!,2,0)</f>
        <v>#REF!</v>
      </c>
    </row>
    <row r="46" spans="1:6">
      <c r="A46" t="s">
        <v>22</v>
      </c>
      <c r="B46" t="s">
        <v>13</v>
      </c>
      <c r="C46" t="s">
        <v>6</v>
      </c>
      <c r="D46">
        <v>1</v>
      </c>
      <c r="E46" t="e">
        <f>INDEX(#REF!,MATCH(Transactions12[[#This Row],[Time]],#REF!,0))</f>
        <v>#REF!</v>
      </c>
      <c r="F46" t="e">
        <f>VLOOKUP(Transactions12[[#This Row],[Flavor]],#REF!,2,0)</f>
        <v>#REF!</v>
      </c>
    </row>
    <row r="47" spans="1:6">
      <c r="A47" t="s">
        <v>24</v>
      </c>
      <c r="B47" t="s">
        <v>17</v>
      </c>
      <c r="C47" t="s">
        <v>6</v>
      </c>
      <c r="D47">
        <v>1</v>
      </c>
      <c r="E47" t="e">
        <f>INDEX(#REF!,MATCH(Transactions12[[#This Row],[Time]],#REF!,0))</f>
        <v>#REF!</v>
      </c>
      <c r="F47" t="e">
        <f>VLOOKUP(Transactions12[[#This Row],[Flavor]],#REF!,2,0)</f>
        <v>#REF!</v>
      </c>
    </row>
    <row r="48" spans="1:6">
      <c r="A48" t="s">
        <v>26</v>
      </c>
      <c r="B48" t="s">
        <v>20</v>
      </c>
      <c r="C48" t="s">
        <v>6</v>
      </c>
      <c r="D48">
        <v>2</v>
      </c>
      <c r="E48" t="e">
        <f>INDEX(#REF!,MATCH(Transactions12[[#This Row],[Time]],#REF!,0))</f>
        <v>#REF!</v>
      </c>
      <c r="F48" t="e">
        <f>VLOOKUP(Transactions12[[#This Row],[Flavor]],#REF!,2,0)</f>
        <v>#REF!</v>
      </c>
    </row>
    <row r="49" spans="1:6">
      <c r="A49" t="s">
        <v>27</v>
      </c>
      <c r="B49" t="s">
        <v>9</v>
      </c>
      <c r="C49" t="s">
        <v>6</v>
      </c>
      <c r="D49">
        <v>1</v>
      </c>
      <c r="E49" t="e">
        <f>INDEX(#REF!,MATCH(Transactions12[[#This Row],[Time]],#REF!,0))</f>
        <v>#REF!</v>
      </c>
      <c r="F49" t="e">
        <f>VLOOKUP(Transactions12[[#This Row],[Flavor]],#REF!,2,0)</f>
        <v>#REF!</v>
      </c>
    </row>
    <row r="50" spans="1:6">
      <c r="A50" t="s">
        <v>12</v>
      </c>
      <c r="B50" t="s">
        <v>13</v>
      </c>
      <c r="C50" t="s">
        <v>6</v>
      </c>
      <c r="D50">
        <v>2</v>
      </c>
      <c r="E50" t="e">
        <f>INDEX(#REF!,MATCH(Transactions12[[#This Row],[Time]],#REF!,0))</f>
        <v>#REF!</v>
      </c>
      <c r="F50" t="e">
        <f>VLOOKUP(Transactions12[[#This Row],[Flavor]],#REF!,2,0)</f>
        <v>#REF!</v>
      </c>
    </row>
    <row r="51" spans="1:6">
      <c r="A51" t="s">
        <v>16</v>
      </c>
      <c r="B51" t="s">
        <v>17</v>
      </c>
      <c r="C51" t="s">
        <v>6</v>
      </c>
      <c r="D51">
        <v>1</v>
      </c>
      <c r="E51" t="e">
        <f>INDEX(#REF!,MATCH(Transactions12[[#This Row],[Time]],#REF!,0))</f>
        <v>#REF!</v>
      </c>
      <c r="F51" t="e">
        <f>VLOOKUP(Transactions12[[#This Row],[Flavor]],#REF!,2,0)</f>
        <v>#REF!</v>
      </c>
    </row>
    <row r="52" spans="1:6">
      <c r="A52" t="s">
        <v>16</v>
      </c>
      <c r="B52" t="s">
        <v>20</v>
      </c>
      <c r="C52" t="s">
        <v>14</v>
      </c>
      <c r="D52">
        <v>1</v>
      </c>
      <c r="E52" t="e">
        <f>INDEX(#REF!,MATCH(Transactions12[[#This Row],[Time]],#REF!,0))</f>
        <v>#REF!</v>
      </c>
      <c r="F52" t="e">
        <f>VLOOKUP(Transactions12[[#This Row],[Flavor]],#REF!,2,0)</f>
        <v>#REF!</v>
      </c>
    </row>
    <row r="53" spans="1:6">
      <c r="A53" t="s">
        <v>19</v>
      </c>
      <c r="B53" t="s">
        <v>13</v>
      </c>
      <c r="C53" t="s">
        <v>6</v>
      </c>
      <c r="D53">
        <v>3</v>
      </c>
      <c r="E53" t="e">
        <f>INDEX(#REF!,MATCH(Transactions12[[#This Row],[Time]],#REF!,0))</f>
        <v>#REF!</v>
      </c>
      <c r="F53" t="e">
        <f>VLOOKUP(Transactions12[[#This Row],[Flavor]],#REF!,2,0)</f>
        <v>#REF!</v>
      </c>
    </row>
    <row r="54" spans="1:6">
      <c r="A54" t="s">
        <v>21</v>
      </c>
      <c r="B54" t="s">
        <v>9</v>
      </c>
      <c r="C54" t="s">
        <v>10</v>
      </c>
      <c r="D54">
        <v>2</v>
      </c>
      <c r="E54" t="e">
        <f>INDEX(#REF!,MATCH(Transactions12[[#This Row],[Time]],#REF!,0))</f>
        <v>#REF!</v>
      </c>
      <c r="F54" t="e">
        <f>VLOOKUP(Transactions12[[#This Row],[Flavor]],#REF!,2,0)</f>
        <v>#REF!</v>
      </c>
    </row>
    <row r="55" spans="1:6">
      <c r="A55" t="s">
        <v>30</v>
      </c>
      <c r="B55" t="s">
        <v>5</v>
      </c>
      <c r="C55" t="s">
        <v>10</v>
      </c>
      <c r="D55">
        <v>1</v>
      </c>
      <c r="E55" t="e">
        <f>INDEX(#REF!,MATCH(Transactions12[[#This Row],[Time]],#REF!,0))</f>
        <v>#REF!</v>
      </c>
      <c r="F55" t="e">
        <f>VLOOKUP(Transactions12[[#This Row],[Flavor]],#REF!,2,0)</f>
        <v>#REF!</v>
      </c>
    </row>
    <row r="56" spans="1:6">
      <c r="A56" t="s">
        <v>30</v>
      </c>
      <c r="B56" t="s">
        <v>9</v>
      </c>
      <c r="C56" t="s">
        <v>14</v>
      </c>
      <c r="D56">
        <v>1</v>
      </c>
      <c r="E56" t="e">
        <f>INDEX(#REF!,MATCH(Transactions12[[#This Row],[Time]],#REF!,0))</f>
        <v>#REF!</v>
      </c>
      <c r="F56" t="e">
        <f>VLOOKUP(Transactions12[[#This Row],[Flavor]],#REF!,2,0)</f>
        <v>#REF!</v>
      </c>
    </row>
    <row r="57" spans="1:6">
      <c r="A57" t="s">
        <v>30</v>
      </c>
      <c r="B57" t="s">
        <v>5</v>
      </c>
      <c r="C57" t="s">
        <v>14</v>
      </c>
      <c r="D57">
        <v>1</v>
      </c>
      <c r="E57" t="e">
        <f>INDEX(#REF!,MATCH(Transactions12[[#This Row],[Time]],#REF!,0))</f>
        <v>#REF!</v>
      </c>
      <c r="F57" t="e">
        <f>VLOOKUP(Transactions12[[#This Row],[Flavor]],#REF!,2,0)</f>
        <v>#REF!</v>
      </c>
    </row>
    <row r="58" spans="1:6">
      <c r="A58" t="s">
        <v>30</v>
      </c>
      <c r="B58" t="s">
        <v>5</v>
      </c>
      <c r="C58" t="s">
        <v>10</v>
      </c>
      <c r="D58">
        <v>1</v>
      </c>
      <c r="E58" t="e">
        <f>INDEX(#REF!,MATCH(Transactions12[[#This Row],[Time]],#REF!,0))</f>
        <v>#REF!</v>
      </c>
      <c r="F58" t="e">
        <f>VLOOKUP(Transactions12[[#This Row],[Flavor]],#REF!,2,0)</f>
        <v>#REF!</v>
      </c>
    </row>
    <row r="59" spans="1:6">
      <c r="A59" t="s">
        <v>30</v>
      </c>
      <c r="B59" t="s">
        <v>20</v>
      </c>
      <c r="C59" t="s">
        <v>6</v>
      </c>
      <c r="D59">
        <v>1</v>
      </c>
      <c r="E59" t="e">
        <f>INDEX(#REF!,MATCH(Transactions12[[#This Row],[Time]],#REF!,0))</f>
        <v>#REF!</v>
      </c>
      <c r="F59" t="e">
        <f>VLOOKUP(Transactions12[[#This Row],[Flavor]],#REF!,2,0)</f>
        <v>#REF!</v>
      </c>
    </row>
    <row r="60" spans="1:6">
      <c r="A60" t="s">
        <v>21</v>
      </c>
      <c r="B60" t="s">
        <v>9</v>
      </c>
      <c r="C60" t="s">
        <v>6</v>
      </c>
      <c r="D60">
        <v>2</v>
      </c>
      <c r="E60" t="e">
        <f>INDEX(#REF!,MATCH(Transactions12[[#This Row],[Time]],#REF!,0))</f>
        <v>#REF!</v>
      </c>
      <c r="F60" t="e">
        <f>VLOOKUP(Transactions12[[#This Row],[Flavor]],#REF!,2,0)</f>
        <v>#REF!</v>
      </c>
    </row>
    <row r="61" spans="1:6">
      <c r="A61" t="s">
        <v>22</v>
      </c>
      <c r="B61" t="s">
        <v>13</v>
      </c>
      <c r="C61" t="s">
        <v>14</v>
      </c>
      <c r="D61">
        <v>1</v>
      </c>
      <c r="E61" t="e">
        <f>INDEX(#REF!,MATCH(Transactions12[[#This Row],[Time]],#REF!,0))</f>
        <v>#REF!</v>
      </c>
      <c r="F61" t="e">
        <f>VLOOKUP(Transactions12[[#This Row],[Flavor]],#REF!,2,0)</f>
        <v>#REF!</v>
      </c>
    </row>
    <row r="62" spans="1:6">
      <c r="A62" t="s">
        <v>24</v>
      </c>
      <c r="B62" t="s">
        <v>17</v>
      </c>
      <c r="C62" t="s">
        <v>6</v>
      </c>
      <c r="D62">
        <v>1</v>
      </c>
      <c r="E62" t="e">
        <f>INDEX(#REF!,MATCH(Transactions12[[#This Row],[Time]],#REF!,0))</f>
        <v>#REF!</v>
      </c>
      <c r="F62" t="e">
        <f>VLOOKUP(Transactions12[[#This Row],[Flavor]],#REF!,2,0)</f>
        <v>#REF!</v>
      </c>
    </row>
    <row r="63" spans="1:6">
      <c r="A63" t="s">
        <v>26</v>
      </c>
      <c r="B63" t="s">
        <v>20</v>
      </c>
      <c r="C63" t="s">
        <v>10</v>
      </c>
      <c r="D63">
        <v>1</v>
      </c>
      <c r="E63" t="e">
        <f>INDEX(#REF!,MATCH(Transactions12[[#This Row],[Time]],#REF!,0))</f>
        <v>#REF!</v>
      </c>
      <c r="F63" t="e">
        <f>VLOOKUP(Transactions12[[#This Row],[Flavor]],#REF!,2,0)</f>
        <v>#REF!</v>
      </c>
    </row>
    <row r="64" spans="1:6">
      <c r="A64" t="s">
        <v>27</v>
      </c>
      <c r="B64" t="s">
        <v>9</v>
      </c>
      <c r="C64" t="s">
        <v>10</v>
      </c>
      <c r="D64">
        <v>1</v>
      </c>
      <c r="E64" t="e">
        <f>INDEX(#REF!,MATCH(Transactions12[[#This Row],[Time]],#REF!,0))</f>
        <v>#REF!</v>
      </c>
      <c r="F64" t="e">
        <f>VLOOKUP(Transactions12[[#This Row],[Flavor]],#REF!,2,0)</f>
        <v>#REF!</v>
      </c>
    </row>
    <row r="65" spans="1:6">
      <c r="A65" t="s">
        <v>12</v>
      </c>
      <c r="B65" t="s">
        <v>13</v>
      </c>
      <c r="C65" t="s">
        <v>14</v>
      </c>
      <c r="D65">
        <v>1</v>
      </c>
      <c r="E65" t="e">
        <f>INDEX(#REF!,MATCH(Transactions12[[#This Row],[Time]],#REF!,0))</f>
        <v>#REF!</v>
      </c>
      <c r="F65" t="e">
        <f>VLOOKUP(Transactions12[[#This Row],[Flavor]],#REF!,2,0)</f>
        <v>#REF!</v>
      </c>
    </row>
    <row r="66" spans="1:6">
      <c r="A66" t="s">
        <v>16</v>
      </c>
      <c r="B66" t="s">
        <v>17</v>
      </c>
      <c r="C66" t="s">
        <v>6</v>
      </c>
      <c r="D66">
        <v>1</v>
      </c>
      <c r="E66" t="e">
        <f>INDEX(#REF!,MATCH(Transactions12[[#This Row],[Time]],#REF!,0))</f>
        <v>#REF!</v>
      </c>
      <c r="F66" t="e">
        <f>VLOOKUP(Transactions12[[#This Row],[Flavor]],#REF!,2,0)</f>
        <v>#REF!</v>
      </c>
    </row>
    <row r="67" spans="1:6">
      <c r="A67" t="s">
        <v>16</v>
      </c>
      <c r="B67" t="s">
        <v>9</v>
      </c>
      <c r="C67" t="s">
        <v>6</v>
      </c>
      <c r="D67">
        <v>3</v>
      </c>
      <c r="E67" t="e">
        <f>INDEX(#REF!,MATCH(Transactions12[[#This Row],[Time]],#REF!,0))</f>
        <v>#REF!</v>
      </c>
      <c r="F67" t="e">
        <f>VLOOKUP(Transactions12[[#This Row],[Flavor]],#REF!,2,0)</f>
        <v>#REF!</v>
      </c>
    </row>
    <row r="68" spans="1:6">
      <c r="A68" t="s">
        <v>19</v>
      </c>
      <c r="B68" t="s">
        <v>9</v>
      </c>
      <c r="C68" t="s">
        <v>14</v>
      </c>
      <c r="D68">
        <v>1</v>
      </c>
      <c r="E68" t="e">
        <f>INDEX(#REF!,MATCH(Transactions12[[#This Row],[Time]],#REF!,0))</f>
        <v>#REF!</v>
      </c>
      <c r="F68" t="e">
        <f>VLOOKUP(Transactions12[[#This Row],[Flavor]],#REF!,2,0)</f>
        <v>#REF!</v>
      </c>
    </row>
    <row r="69" spans="1:6">
      <c r="A69" t="s">
        <v>21</v>
      </c>
      <c r="B69" t="s">
        <v>9</v>
      </c>
      <c r="C69" t="s">
        <v>6</v>
      </c>
      <c r="D69">
        <v>1</v>
      </c>
      <c r="E69" t="e">
        <f>INDEX(#REF!,MATCH(Transactions12[[#This Row],[Time]],#REF!,0))</f>
        <v>#REF!</v>
      </c>
      <c r="F69" t="e">
        <f>VLOOKUP(Transactions12[[#This Row],[Flavor]],#REF!,2,0)</f>
        <v>#REF!</v>
      </c>
    </row>
    <row r="70" spans="1:6">
      <c r="A70" t="s">
        <v>22</v>
      </c>
      <c r="B70" t="s">
        <v>9</v>
      </c>
      <c r="C70" t="s">
        <v>14</v>
      </c>
      <c r="D70">
        <v>4</v>
      </c>
      <c r="E70" t="e">
        <f>INDEX(#REF!,MATCH(Transactions12[[#This Row],[Time]],#REF!,0))</f>
        <v>#REF!</v>
      </c>
      <c r="F70" t="e">
        <f>VLOOKUP(Transactions12[[#This Row],[Flavor]],#REF!,2,0)</f>
        <v>#REF!</v>
      </c>
    </row>
    <row r="71" spans="1:6">
      <c r="A71" t="s">
        <v>24</v>
      </c>
      <c r="B71" t="s">
        <v>9</v>
      </c>
      <c r="C71" t="s">
        <v>6</v>
      </c>
      <c r="D71">
        <v>1</v>
      </c>
      <c r="E71" t="e">
        <f>INDEX(#REF!,MATCH(Transactions12[[#This Row],[Time]],#REF!,0))</f>
        <v>#REF!</v>
      </c>
      <c r="F71" t="e">
        <f>VLOOKUP(Transactions12[[#This Row],[Flavor]],#REF!,2,0)</f>
        <v>#REF!</v>
      </c>
    </row>
    <row r="72" spans="1:6">
      <c r="A72" t="s">
        <v>26</v>
      </c>
      <c r="B72" t="s">
        <v>9</v>
      </c>
      <c r="C72" t="s">
        <v>6</v>
      </c>
      <c r="D72">
        <v>1</v>
      </c>
      <c r="E72" t="e">
        <f>INDEX(#REF!,MATCH(Transactions12[[#This Row],[Time]],#REF!,0))</f>
        <v>#REF!</v>
      </c>
      <c r="F72" t="e">
        <f>VLOOKUP(Transactions12[[#This Row],[Flavor]],#REF!,2,0)</f>
        <v>#REF!</v>
      </c>
    </row>
    <row r="73" spans="1:6">
      <c r="A73" t="s">
        <v>27</v>
      </c>
      <c r="B73" t="s">
        <v>9</v>
      </c>
      <c r="C73" t="s">
        <v>6</v>
      </c>
      <c r="D73">
        <v>2</v>
      </c>
      <c r="E73" t="e">
        <f>INDEX(#REF!,MATCH(Transactions12[[#This Row],[Time]],#REF!,0))</f>
        <v>#REF!</v>
      </c>
      <c r="F73" t="e">
        <f>VLOOKUP(Transactions12[[#This Row],[Flavor]],#REF!,2,0)</f>
        <v>#REF!</v>
      </c>
    </row>
    <row r="74" spans="1:6">
      <c r="A74" t="s">
        <v>12</v>
      </c>
      <c r="B74" t="s">
        <v>17</v>
      </c>
      <c r="C74" t="s">
        <v>6</v>
      </c>
      <c r="D74">
        <v>1</v>
      </c>
      <c r="E74" t="e">
        <f>INDEX(#REF!,MATCH(Transactions12[[#This Row],[Time]],#REF!,0))</f>
        <v>#REF!</v>
      </c>
      <c r="F74" t="e">
        <f>VLOOKUP(Transactions12[[#This Row],[Flavor]],#REF!,2,0)</f>
        <v>#REF!</v>
      </c>
    </row>
    <row r="75" spans="1:6">
      <c r="A75" t="s">
        <v>16</v>
      </c>
      <c r="B75" t="s">
        <v>17</v>
      </c>
      <c r="C75" t="s">
        <v>6</v>
      </c>
      <c r="D75">
        <v>3</v>
      </c>
      <c r="E75" t="e">
        <f>INDEX(#REF!,MATCH(Transactions12[[#This Row],[Time]],#REF!,0))</f>
        <v>#REF!</v>
      </c>
      <c r="F75" t="e">
        <f>VLOOKUP(Transactions12[[#This Row],[Flavor]],#REF!,2,0)</f>
        <v>#REF!</v>
      </c>
    </row>
    <row r="76" spans="1:6">
      <c r="A76" t="s">
        <v>19</v>
      </c>
      <c r="B76" t="s">
        <v>17</v>
      </c>
      <c r="C76" t="s">
        <v>14</v>
      </c>
      <c r="D76">
        <v>1</v>
      </c>
      <c r="E76" t="e">
        <f>INDEX(#REF!,MATCH(Transactions12[[#This Row],[Time]],#REF!,0))</f>
        <v>#REF!</v>
      </c>
      <c r="F76" t="e">
        <f>VLOOKUP(Transactions12[[#This Row],[Flavor]],#REF!,2,0)</f>
        <v>#REF!</v>
      </c>
    </row>
    <row r="77" spans="1:6">
      <c r="A77" t="s">
        <v>21</v>
      </c>
      <c r="B77" t="s">
        <v>17</v>
      </c>
      <c r="C77" t="s">
        <v>14</v>
      </c>
      <c r="D77">
        <v>1</v>
      </c>
      <c r="E77" t="e">
        <f>INDEX(#REF!,MATCH(Transactions12[[#This Row],[Time]],#REF!,0))</f>
        <v>#REF!</v>
      </c>
      <c r="F77" t="e">
        <f>VLOOKUP(Transactions12[[#This Row],[Flavor]],#REF!,2,0)</f>
        <v>#REF!</v>
      </c>
    </row>
    <row r="78" spans="1:6">
      <c r="A78" t="s">
        <v>21</v>
      </c>
      <c r="B78" t="s">
        <v>20</v>
      </c>
      <c r="C78" t="s">
        <v>14</v>
      </c>
      <c r="D78">
        <v>1</v>
      </c>
      <c r="E78" t="e">
        <f>INDEX(#REF!,MATCH(Transactions12[[#This Row],[Time]],#REF!,0))</f>
        <v>#REF!</v>
      </c>
      <c r="F78" t="e">
        <f>VLOOKUP(Transactions12[[#This Row],[Flavor]],#REF!,2,0)</f>
        <v>#REF!</v>
      </c>
    </row>
    <row r="79" spans="1:6">
      <c r="A79" t="s">
        <v>21</v>
      </c>
      <c r="B79" t="s">
        <v>20</v>
      </c>
      <c r="C79" t="s">
        <v>14</v>
      </c>
      <c r="D79">
        <v>1</v>
      </c>
      <c r="E79" t="e">
        <f>INDEX(#REF!,MATCH(Transactions12[[#This Row],[Time]],#REF!,0))</f>
        <v>#REF!</v>
      </c>
      <c r="F79" t="e">
        <f>VLOOKUP(Transactions12[[#This Row],[Flavor]],#REF!,2,0)</f>
        <v>#REF!</v>
      </c>
    </row>
    <row r="80" spans="1:6">
      <c r="A80" t="s">
        <v>21</v>
      </c>
      <c r="B80" t="s">
        <v>20</v>
      </c>
      <c r="C80" t="s">
        <v>14</v>
      </c>
      <c r="D80">
        <v>4</v>
      </c>
      <c r="E80" t="e">
        <f>INDEX(#REF!,MATCH(Transactions12[[#This Row],[Time]],#REF!,0))</f>
        <v>#REF!</v>
      </c>
      <c r="F80" t="e">
        <f>VLOOKUP(Transactions12[[#This Row],[Flavor]],#REF!,2,0)</f>
        <v>#REF!</v>
      </c>
    </row>
    <row r="81" spans="1:6">
      <c r="A81" t="s">
        <v>21</v>
      </c>
      <c r="B81" t="s">
        <v>20</v>
      </c>
      <c r="C81" t="s">
        <v>14</v>
      </c>
      <c r="D81">
        <v>1</v>
      </c>
      <c r="E81" t="e">
        <f>INDEX(#REF!,MATCH(Transactions12[[#This Row],[Time]],#REF!,0))</f>
        <v>#REF!</v>
      </c>
      <c r="F81" t="e">
        <f>VLOOKUP(Transactions12[[#This Row],[Flavor]],#REF!,2,0)</f>
        <v>#REF!</v>
      </c>
    </row>
    <row r="82" spans="1:6">
      <c r="A82" t="s">
        <v>21</v>
      </c>
      <c r="B82" t="s">
        <v>20</v>
      </c>
      <c r="C82" t="s">
        <v>14</v>
      </c>
      <c r="D82">
        <v>2</v>
      </c>
      <c r="E82" t="e">
        <f>INDEX(#REF!,MATCH(Transactions12[[#This Row],[Time]],#REF!,0))</f>
        <v>#REF!</v>
      </c>
      <c r="F82" t="e">
        <f>VLOOKUP(Transactions12[[#This Row],[Flavor]],#REF!,2,0)</f>
        <v>#REF!</v>
      </c>
    </row>
    <row r="83" spans="1:6">
      <c r="A83" t="s">
        <v>21</v>
      </c>
      <c r="B83" t="s">
        <v>20</v>
      </c>
      <c r="C83" t="s">
        <v>14</v>
      </c>
      <c r="D83">
        <v>1</v>
      </c>
      <c r="E83" t="e">
        <f>INDEX(#REF!,MATCH(Transactions12[[#This Row],[Time]],#REF!,0))</f>
        <v>#REF!</v>
      </c>
      <c r="F83" t="e">
        <f>VLOOKUP(Transactions12[[#This Row],[Flavor]],#REF!,2,0)</f>
        <v>#REF!</v>
      </c>
    </row>
    <row r="84" spans="1:6">
      <c r="A84" t="s">
        <v>21</v>
      </c>
      <c r="B84" t="s">
        <v>20</v>
      </c>
      <c r="C84" t="s">
        <v>14</v>
      </c>
      <c r="D84">
        <v>1</v>
      </c>
      <c r="E84" t="e">
        <f>INDEX(#REF!,MATCH(Transactions12[[#This Row],[Time]],#REF!,0))</f>
        <v>#REF!</v>
      </c>
      <c r="F84" t="e">
        <f>VLOOKUP(Transactions12[[#This Row],[Flavor]],#REF!,2,0)</f>
        <v>#REF!</v>
      </c>
    </row>
    <row r="85" spans="1:6">
      <c r="A85" t="s">
        <v>22</v>
      </c>
      <c r="B85" t="s">
        <v>20</v>
      </c>
      <c r="C85" t="s">
        <v>14</v>
      </c>
      <c r="D85">
        <v>1</v>
      </c>
      <c r="E85" t="e">
        <f>INDEX(#REF!,MATCH(Transactions12[[#This Row],[Time]],#REF!,0))</f>
        <v>#REF!</v>
      </c>
      <c r="F85" t="e">
        <f>VLOOKUP(Transactions12[[#This Row],[Flavor]],#REF!,2,0)</f>
        <v>#REF!</v>
      </c>
    </row>
    <row r="86" spans="1:6">
      <c r="A86" t="s">
        <v>22</v>
      </c>
      <c r="B86" t="s">
        <v>20</v>
      </c>
      <c r="C86" t="s">
        <v>14</v>
      </c>
      <c r="D86">
        <v>2</v>
      </c>
      <c r="E86" t="e">
        <f>INDEX(#REF!,MATCH(Transactions12[[#This Row],[Time]],#REF!,0))</f>
        <v>#REF!</v>
      </c>
      <c r="F86" t="e">
        <f>VLOOKUP(Transactions12[[#This Row],[Flavor]],#REF!,2,0)</f>
        <v>#REF!</v>
      </c>
    </row>
    <row r="87" spans="1:6">
      <c r="A87" t="s">
        <v>4</v>
      </c>
      <c r="B87" t="s">
        <v>20</v>
      </c>
      <c r="C87" t="s">
        <v>14</v>
      </c>
      <c r="D87">
        <v>1</v>
      </c>
      <c r="E87" t="e">
        <f>INDEX(#REF!,MATCH(Transactions12[[#This Row],[Time]],#REF!,0))</f>
        <v>#REF!</v>
      </c>
      <c r="F87" t="e">
        <f>VLOOKUP(Transactions12[[#This Row],[Flavor]],#REF!,2,0)</f>
        <v>#REF!</v>
      </c>
    </row>
    <row r="88" spans="1:6">
      <c r="A88" t="s">
        <v>30</v>
      </c>
      <c r="B88" t="s">
        <v>20</v>
      </c>
      <c r="C88" t="s">
        <v>6</v>
      </c>
      <c r="D88">
        <v>2</v>
      </c>
      <c r="E88" t="e">
        <f>INDEX(#REF!,MATCH(Transactions12[[#This Row],[Time]],#REF!,0))</f>
        <v>#REF!</v>
      </c>
      <c r="F88" t="e">
        <f>VLOOKUP(Transactions12[[#This Row],[Flavor]],#REF!,2,0)</f>
        <v>#REF!</v>
      </c>
    </row>
    <row r="89" spans="1:6">
      <c r="A89" t="s">
        <v>30</v>
      </c>
      <c r="B89" t="s">
        <v>20</v>
      </c>
      <c r="C89" t="s">
        <v>6</v>
      </c>
      <c r="D89">
        <v>1</v>
      </c>
      <c r="E89" t="e">
        <f>INDEX(#REF!,MATCH(Transactions12[[#This Row],[Time]],#REF!,0))</f>
        <v>#REF!</v>
      </c>
      <c r="F89" t="e">
        <f>VLOOKUP(Transactions12[[#This Row],[Flavor]],#REF!,2,0)</f>
        <v>#REF!</v>
      </c>
    </row>
    <row r="90" spans="1:6">
      <c r="A90" t="s">
        <v>30</v>
      </c>
      <c r="B90" t="s">
        <v>20</v>
      </c>
      <c r="C90" t="s">
        <v>14</v>
      </c>
      <c r="D90">
        <v>1</v>
      </c>
      <c r="E90" t="e">
        <f>INDEX(#REF!,MATCH(Transactions12[[#This Row],[Time]],#REF!,0))</f>
        <v>#REF!</v>
      </c>
      <c r="F90" t="e">
        <f>VLOOKUP(Transactions12[[#This Row],[Flavor]],#REF!,2,0)</f>
        <v>#REF!</v>
      </c>
    </row>
    <row r="91" spans="1:6">
      <c r="A91" t="s">
        <v>30</v>
      </c>
      <c r="B91" t="s">
        <v>20</v>
      </c>
      <c r="C91" t="s">
        <v>6</v>
      </c>
      <c r="D91">
        <v>1</v>
      </c>
      <c r="E91" t="e">
        <f>INDEX(#REF!,MATCH(Transactions12[[#This Row],[Time]],#REF!,0))</f>
        <v>#REF!</v>
      </c>
      <c r="F91" t="e">
        <f>VLOOKUP(Transactions12[[#This Row],[Flavor]],#REF!,2,0)</f>
        <v>#REF!</v>
      </c>
    </row>
    <row r="92" spans="1:6">
      <c r="A92" t="s">
        <v>30</v>
      </c>
      <c r="B92" t="s">
        <v>20</v>
      </c>
      <c r="C92" t="s">
        <v>10</v>
      </c>
      <c r="D92">
        <v>2</v>
      </c>
      <c r="E92" t="e">
        <f>INDEX(#REF!,MATCH(Transactions12[[#This Row],[Time]],#REF!,0))</f>
        <v>#REF!</v>
      </c>
      <c r="F92" t="e">
        <f>VLOOKUP(Transactions12[[#This Row],[Flavor]],#REF!,2,0)</f>
        <v>#REF!</v>
      </c>
    </row>
    <row r="93" spans="1:6">
      <c r="A93" t="s">
        <v>24</v>
      </c>
      <c r="B93" t="s">
        <v>13</v>
      </c>
      <c r="C93" t="s">
        <v>10</v>
      </c>
      <c r="D93">
        <v>1</v>
      </c>
      <c r="E93" t="e">
        <f>INDEX(#REF!,MATCH(Transactions12[[#This Row],[Time]],#REF!,0))</f>
        <v>#REF!</v>
      </c>
      <c r="F93" t="e">
        <f>VLOOKUP(Transactions12[[#This Row],[Flavor]],#REF!,2,0)</f>
        <v>#REF!</v>
      </c>
    </row>
    <row r="94" spans="1:6">
      <c r="A94" t="s">
        <v>26</v>
      </c>
      <c r="B94" t="s">
        <v>9</v>
      </c>
      <c r="C94" t="s">
        <v>10</v>
      </c>
      <c r="D94">
        <v>2</v>
      </c>
      <c r="E94" t="e">
        <f>INDEX(#REF!,MATCH(Transactions12[[#This Row],[Time]],#REF!,0))</f>
        <v>#REF!</v>
      </c>
      <c r="F94" t="e">
        <f>VLOOKUP(Transactions12[[#This Row],[Flavor]],#REF!,2,0)</f>
        <v>#REF!</v>
      </c>
    </row>
    <row r="95" spans="1:6">
      <c r="A95" t="s">
        <v>16</v>
      </c>
      <c r="B95" t="s">
        <v>17</v>
      </c>
      <c r="C95" t="s">
        <v>10</v>
      </c>
      <c r="D95">
        <v>1</v>
      </c>
      <c r="E95" t="e">
        <f>INDEX(#REF!,MATCH(Transactions12[[#This Row],[Time]],#REF!,0))</f>
        <v>#REF!</v>
      </c>
      <c r="F95" t="e">
        <f>VLOOKUP(Transactions12[[#This Row],[Flavor]],#REF!,2,0)</f>
        <v>#REF!</v>
      </c>
    </row>
    <row r="96" spans="1:6">
      <c r="A96" t="s">
        <v>19</v>
      </c>
      <c r="B96" t="s">
        <v>20</v>
      </c>
      <c r="C96" t="s">
        <v>14</v>
      </c>
      <c r="D96">
        <v>2</v>
      </c>
      <c r="E96" t="e">
        <f>INDEX(#REF!,MATCH(Transactions12[[#This Row],[Time]],#REF!,0))</f>
        <v>#REF!</v>
      </c>
      <c r="F96" t="e">
        <f>VLOOKUP(Transactions12[[#This Row],[Flavor]],#REF!,2,0)</f>
        <v>#REF!</v>
      </c>
    </row>
    <row r="97" spans="1:6">
      <c r="A97" t="s">
        <v>21</v>
      </c>
      <c r="B97" t="s">
        <v>20</v>
      </c>
      <c r="C97" t="s">
        <v>10</v>
      </c>
      <c r="D97">
        <v>1</v>
      </c>
      <c r="E97" t="e">
        <f>INDEX(#REF!,MATCH(Transactions12[[#This Row],[Time]],#REF!,0))</f>
        <v>#REF!</v>
      </c>
      <c r="F97" t="e">
        <f>VLOOKUP(Transactions12[[#This Row],[Flavor]],#REF!,2,0)</f>
        <v>#REF!</v>
      </c>
    </row>
    <row r="98" spans="1:6">
      <c r="A98" t="s">
        <v>22</v>
      </c>
      <c r="B98" t="s">
        <v>5</v>
      </c>
      <c r="C98" t="s">
        <v>14</v>
      </c>
      <c r="D98">
        <v>1</v>
      </c>
      <c r="E98" t="e">
        <f>INDEX(#REF!,MATCH(Transactions12[[#This Row],[Time]],#REF!,0))</f>
        <v>#REF!</v>
      </c>
      <c r="F98" t="e">
        <f>VLOOKUP(Transactions12[[#This Row],[Flavor]],#REF!,2,0)</f>
        <v>#REF!</v>
      </c>
    </row>
    <row r="99" spans="1:6">
      <c r="A99" t="s">
        <v>24</v>
      </c>
      <c r="B99" t="s">
        <v>9</v>
      </c>
      <c r="C99" t="s">
        <v>10</v>
      </c>
      <c r="D99">
        <v>1</v>
      </c>
      <c r="E99" t="e">
        <f>INDEX(#REF!,MATCH(Transactions12[[#This Row],[Time]],#REF!,0))</f>
        <v>#REF!</v>
      </c>
      <c r="F99" t="e">
        <f>VLOOKUP(Transactions12[[#This Row],[Flavor]],#REF!,2,0)</f>
        <v>#REF!</v>
      </c>
    </row>
    <row r="100" spans="1:6">
      <c r="A100" t="s">
        <v>26</v>
      </c>
      <c r="B100" t="s">
        <v>13</v>
      </c>
      <c r="C100" t="s">
        <v>14</v>
      </c>
      <c r="D100">
        <v>6</v>
      </c>
      <c r="E100" t="e">
        <f>INDEX(#REF!,MATCH(Transactions12[[#This Row],[Time]],#REF!,0))</f>
        <v>#REF!</v>
      </c>
      <c r="F100" t="e">
        <f>VLOOKUP(Transactions12[[#This Row],[Flavor]],#REF!,2,0)</f>
        <v>#REF!</v>
      </c>
    </row>
    <row r="101" spans="1:6">
      <c r="A101" t="s">
        <v>27</v>
      </c>
      <c r="B101" t="s">
        <v>17</v>
      </c>
      <c r="C101" t="s">
        <v>10</v>
      </c>
      <c r="D101">
        <v>2</v>
      </c>
      <c r="E101" t="e">
        <f>INDEX(#REF!,MATCH(Transactions12[[#This Row],[Time]],#REF!,0))</f>
        <v>#REF!</v>
      </c>
      <c r="F101" t="e">
        <f>VLOOKUP(Transactions12[[#This Row],[Flavor]],#REF!,2,0)</f>
        <v>#REF!</v>
      </c>
    </row>
    <row r="102" spans="1:6">
      <c r="A102" t="s">
        <v>12</v>
      </c>
      <c r="B102" t="s">
        <v>20</v>
      </c>
      <c r="C102" t="s">
        <v>14</v>
      </c>
      <c r="D102">
        <v>1</v>
      </c>
      <c r="E102" t="e">
        <f>INDEX(#REF!,MATCH(Transactions12[[#This Row],[Time]],#REF!,0))</f>
        <v>#REF!</v>
      </c>
      <c r="F102" t="e">
        <f>VLOOKUP(Transactions12[[#This Row],[Flavor]],#REF!,2,0)</f>
        <v>#REF!</v>
      </c>
    </row>
    <row r="103" spans="1:6">
      <c r="A103" t="s">
        <v>16</v>
      </c>
      <c r="B103" t="s">
        <v>9</v>
      </c>
      <c r="C103" t="s">
        <v>6</v>
      </c>
      <c r="D103">
        <v>1</v>
      </c>
      <c r="E103" t="e">
        <f>INDEX(#REF!,MATCH(Transactions12[[#This Row],[Time]],#REF!,0))</f>
        <v>#REF!</v>
      </c>
      <c r="F103" t="e">
        <f>VLOOKUP(Transactions12[[#This Row],[Flavor]],#REF!,2,0)</f>
        <v>#REF!</v>
      </c>
    </row>
    <row r="104" spans="1:6">
      <c r="A104" t="s">
        <v>19</v>
      </c>
      <c r="B104" t="s">
        <v>9</v>
      </c>
      <c r="C104" t="s">
        <v>10</v>
      </c>
      <c r="D104">
        <v>1</v>
      </c>
      <c r="E104" t="e">
        <f>INDEX(#REF!,MATCH(Transactions12[[#This Row],[Time]],#REF!,0))</f>
        <v>#REF!</v>
      </c>
      <c r="F104" t="e">
        <f>VLOOKUP(Transactions12[[#This Row],[Flavor]],#REF!,2,0)</f>
        <v>#REF!</v>
      </c>
    </row>
    <row r="105" spans="1:6">
      <c r="A105" t="s">
        <v>21</v>
      </c>
      <c r="B105" t="s">
        <v>9</v>
      </c>
      <c r="C105" t="s">
        <v>14</v>
      </c>
      <c r="D105">
        <v>2</v>
      </c>
      <c r="E105" t="e">
        <f>INDEX(#REF!,MATCH(Transactions12[[#This Row],[Time]],#REF!,0))</f>
        <v>#REF!</v>
      </c>
      <c r="F105" t="e">
        <f>VLOOKUP(Transactions12[[#This Row],[Flavor]],#REF!,2,0)</f>
        <v>#REF!</v>
      </c>
    </row>
    <row r="106" spans="1:6">
      <c r="A106" t="s">
        <v>22</v>
      </c>
      <c r="B106" t="s">
        <v>9</v>
      </c>
      <c r="C106" t="s">
        <v>10</v>
      </c>
      <c r="D106">
        <v>1</v>
      </c>
      <c r="E106" t="e">
        <f>INDEX(#REF!,MATCH(Transactions12[[#This Row],[Time]],#REF!,0))</f>
        <v>#REF!</v>
      </c>
      <c r="F106" t="e">
        <f>VLOOKUP(Transactions12[[#This Row],[Flavor]],#REF!,2,0)</f>
        <v>#REF!</v>
      </c>
    </row>
    <row r="107" spans="1:6">
      <c r="A107" t="s">
        <v>30</v>
      </c>
      <c r="B107" t="s">
        <v>20</v>
      </c>
      <c r="C107" t="s">
        <v>6</v>
      </c>
      <c r="D107">
        <v>2</v>
      </c>
      <c r="E107" t="e">
        <f>INDEX(#REF!,MATCH(Transactions12[[#This Row],[Time]],#REF!,0))</f>
        <v>#REF!</v>
      </c>
      <c r="F107" t="e">
        <f>VLOOKUP(Transactions12[[#This Row],[Flavor]],#REF!,2,0)</f>
        <v>#REF!</v>
      </c>
    </row>
    <row r="108" spans="1:6">
      <c r="A108" t="s">
        <v>30</v>
      </c>
      <c r="B108" t="s">
        <v>20</v>
      </c>
      <c r="C108" t="s">
        <v>6</v>
      </c>
      <c r="D108">
        <v>1</v>
      </c>
      <c r="E108" t="e">
        <f>INDEX(#REF!,MATCH(Transactions12[[#This Row],[Time]],#REF!,0))</f>
        <v>#REF!</v>
      </c>
      <c r="F108" t="e">
        <f>VLOOKUP(Transactions12[[#This Row],[Flavor]],#REF!,2,0)</f>
        <v>#REF!</v>
      </c>
    </row>
    <row r="109" spans="1:6">
      <c r="A109" t="s">
        <v>30</v>
      </c>
      <c r="B109" t="s">
        <v>20</v>
      </c>
      <c r="C109" t="s">
        <v>6</v>
      </c>
      <c r="D109">
        <v>1</v>
      </c>
      <c r="E109" t="e">
        <f>INDEX(#REF!,MATCH(Transactions12[[#This Row],[Time]],#REF!,0))</f>
        <v>#REF!</v>
      </c>
      <c r="F109" t="e">
        <f>VLOOKUP(Transactions12[[#This Row],[Flavor]],#REF!,2,0)</f>
        <v>#REF!</v>
      </c>
    </row>
    <row r="110" spans="1:6">
      <c r="A110" t="s">
        <v>30</v>
      </c>
      <c r="B110" t="s">
        <v>20</v>
      </c>
      <c r="C110" t="s">
        <v>14</v>
      </c>
      <c r="D110">
        <v>1</v>
      </c>
      <c r="E110" t="e">
        <f>INDEX(#REF!,MATCH(Transactions12[[#This Row],[Time]],#REF!,0))</f>
        <v>#REF!</v>
      </c>
      <c r="F110" t="e">
        <f>VLOOKUP(Transactions12[[#This Row],[Flavor]],#REF!,2,0)</f>
        <v>#REF!</v>
      </c>
    </row>
    <row r="111" spans="1:6">
      <c r="A111" t="s">
        <v>30</v>
      </c>
      <c r="B111" t="s">
        <v>20</v>
      </c>
      <c r="C111" t="s">
        <v>14</v>
      </c>
      <c r="D111">
        <v>2</v>
      </c>
      <c r="E111" t="e">
        <f>INDEX(#REF!,MATCH(Transactions12[[#This Row],[Time]],#REF!,0))</f>
        <v>#REF!</v>
      </c>
      <c r="F111" t="e">
        <f>VLOOKUP(Transactions12[[#This Row],[Flavor]],#REF!,2,0)</f>
        <v>#REF!</v>
      </c>
    </row>
    <row r="112" spans="1:6">
      <c r="A112" t="s">
        <v>24</v>
      </c>
      <c r="B112" t="s">
        <v>13</v>
      </c>
      <c r="C112" t="s">
        <v>14</v>
      </c>
      <c r="D112">
        <v>1</v>
      </c>
      <c r="E112" t="e">
        <f>INDEX(#REF!,MATCH(Transactions12[[#This Row],[Time]],#REF!,0))</f>
        <v>#REF!</v>
      </c>
      <c r="F112" t="e">
        <f>VLOOKUP(Transactions12[[#This Row],[Flavor]],#REF!,2,0)</f>
        <v>#REF!</v>
      </c>
    </row>
    <row r="113" spans="1:6">
      <c r="A113" t="s">
        <v>26</v>
      </c>
      <c r="B113" t="s">
        <v>9</v>
      </c>
      <c r="C113" t="s">
        <v>14</v>
      </c>
      <c r="D113">
        <v>5</v>
      </c>
      <c r="E113" t="e">
        <f>INDEX(#REF!,MATCH(Transactions12[[#This Row],[Time]],#REF!,0))</f>
        <v>#REF!</v>
      </c>
      <c r="F113" t="e">
        <f>VLOOKUP(Transactions12[[#This Row],[Flavor]],#REF!,2,0)</f>
        <v>#REF!</v>
      </c>
    </row>
    <row r="114" spans="1:6">
      <c r="A114" t="s">
        <v>16</v>
      </c>
      <c r="B114" t="s">
        <v>20</v>
      </c>
      <c r="C114" t="s">
        <v>14</v>
      </c>
      <c r="D114">
        <v>1</v>
      </c>
      <c r="E114" t="e">
        <f>INDEX(#REF!,MATCH(Transactions12[[#This Row],[Time]],#REF!,0))</f>
        <v>#REF!</v>
      </c>
      <c r="F114" t="e">
        <f>VLOOKUP(Transactions12[[#This Row],[Flavor]],#REF!,2,0)</f>
        <v>#REF!</v>
      </c>
    </row>
    <row r="115" spans="1:6">
      <c r="A115" t="s">
        <v>19</v>
      </c>
      <c r="B115" t="s">
        <v>9</v>
      </c>
      <c r="C115" t="s">
        <v>6</v>
      </c>
      <c r="D115">
        <v>2</v>
      </c>
      <c r="E115" t="e">
        <f>INDEX(#REF!,MATCH(Transactions12[[#This Row],[Time]],#REF!,0))</f>
        <v>#REF!</v>
      </c>
      <c r="F115" t="e">
        <f>VLOOKUP(Transactions12[[#This Row],[Flavor]],#REF!,2,0)</f>
        <v>#REF!</v>
      </c>
    </row>
    <row r="116" spans="1:6">
      <c r="A116" t="s">
        <v>21</v>
      </c>
      <c r="B116" t="s">
        <v>9</v>
      </c>
      <c r="C116" t="s">
        <v>6</v>
      </c>
      <c r="D116">
        <v>1</v>
      </c>
      <c r="E116" t="e">
        <f>INDEX(#REF!,MATCH(Transactions12[[#This Row],[Time]],#REF!,0))</f>
        <v>#REF!</v>
      </c>
      <c r="F116" t="e">
        <f>VLOOKUP(Transactions12[[#This Row],[Flavor]],#REF!,2,0)</f>
        <v>#REF!</v>
      </c>
    </row>
    <row r="117" spans="1:6">
      <c r="A117" t="s">
        <v>22</v>
      </c>
      <c r="B117" t="s">
        <v>9</v>
      </c>
      <c r="C117" t="s">
        <v>14</v>
      </c>
      <c r="D117">
        <v>1</v>
      </c>
      <c r="E117" t="e">
        <f>INDEX(#REF!,MATCH(Transactions12[[#This Row],[Time]],#REF!,0))</f>
        <v>#REF!</v>
      </c>
      <c r="F117" t="e">
        <f>VLOOKUP(Transactions12[[#This Row],[Flavor]],#REF!,2,0)</f>
        <v>#REF!</v>
      </c>
    </row>
    <row r="118" spans="1:6">
      <c r="A118" t="s">
        <v>30</v>
      </c>
      <c r="B118" t="s">
        <v>20</v>
      </c>
      <c r="C118" t="s">
        <v>14</v>
      </c>
      <c r="D118">
        <v>1</v>
      </c>
      <c r="E118" t="e">
        <f>INDEX(#REF!,MATCH(Transactions12[[#This Row],[Time]],#REF!,0))</f>
        <v>#REF!</v>
      </c>
      <c r="F118" t="e">
        <f>VLOOKUP(Transactions12[[#This Row],[Flavor]],#REF!,2,0)</f>
        <v>#REF!</v>
      </c>
    </row>
    <row r="119" spans="1:6">
      <c r="A119" t="s">
        <v>30</v>
      </c>
      <c r="B119" t="s">
        <v>20</v>
      </c>
      <c r="C119" t="s">
        <v>10</v>
      </c>
      <c r="D119">
        <v>1</v>
      </c>
      <c r="E119" t="e">
        <f>INDEX(#REF!,MATCH(Transactions12[[#This Row],[Time]],#REF!,0))</f>
        <v>#REF!</v>
      </c>
      <c r="F119" t="e">
        <f>VLOOKUP(Transactions12[[#This Row],[Flavor]],#REF!,2,0)</f>
        <v>#REF!</v>
      </c>
    </row>
    <row r="120" spans="1:6">
      <c r="A120" t="s">
        <v>24</v>
      </c>
      <c r="B120" t="s">
        <v>20</v>
      </c>
      <c r="C120" t="s">
        <v>14</v>
      </c>
      <c r="D120">
        <v>1</v>
      </c>
      <c r="E120" t="e">
        <f>INDEX(#REF!,MATCH(Transactions12[[#This Row],[Time]],#REF!,0))</f>
        <v>#REF!</v>
      </c>
      <c r="F120" t="e">
        <f>VLOOKUP(Transactions12[[#This Row],[Flavor]],#REF!,2,0)</f>
        <v>#REF!</v>
      </c>
    </row>
    <row r="121" spans="1:6">
      <c r="A121" t="s">
        <v>26</v>
      </c>
      <c r="B121" t="s">
        <v>20</v>
      </c>
      <c r="C121" t="s">
        <v>10</v>
      </c>
      <c r="D121">
        <v>1</v>
      </c>
      <c r="E121" t="e">
        <f>INDEX(#REF!,MATCH(Transactions12[[#This Row],[Time]],#REF!,0))</f>
        <v>#REF!</v>
      </c>
      <c r="F121" t="e">
        <f>VLOOKUP(Transactions12[[#This Row],[Flavor]],#REF!,2,0)</f>
        <v>#REF!</v>
      </c>
    </row>
    <row r="122" spans="1:6">
      <c r="A122" t="s">
        <v>16</v>
      </c>
      <c r="B122" t="s">
        <v>13</v>
      </c>
      <c r="C122" t="s">
        <v>14</v>
      </c>
      <c r="D122">
        <v>1</v>
      </c>
      <c r="E122" t="e">
        <f>INDEX(#REF!,MATCH(Transactions12[[#This Row],[Time]],#REF!,0))</f>
        <v>#REF!</v>
      </c>
      <c r="F122" t="e">
        <f>VLOOKUP(Transactions12[[#This Row],[Flavor]],#REF!,2,0)</f>
        <v>#REF!</v>
      </c>
    </row>
    <row r="123" spans="1:6">
      <c r="A123" t="s">
        <v>19</v>
      </c>
      <c r="B123" t="s">
        <v>9</v>
      </c>
      <c r="C123" t="s">
        <v>10</v>
      </c>
      <c r="D123">
        <v>2</v>
      </c>
      <c r="E123" t="e">
        <f>INDEX(#REF!,MATCH(Transactions12[[#This Row],[Time]],#REF!,0))</f>
        <v>#REF!</v>
      </c>
      <c r="F123" t="e">
        <f>VLOOKUP(Transactions12[[#This Row],[Flavor]],#REF!,2,0)</f>
        <v>#REF!</v>
      </c>
    </row>
    <row r="124" spans="1:6">
      <c r="A124" t="s">
        <v>21</v>
      </c>
      <c r="B124" t="s">
        <v>20</v>
      </c>
      <c r="C124" t="s">
        <v>14</v>
      </c>
      <c r="D124">
        <v>1</v>
      </c>
      <c r="E124" t="e">
        <f>INDEX(#REF!,MATCH(Transactions12[[#This Row],[Time]],#REF!,0))</f>
        <v>#REF!</v>
      </c>
      <c r="F124" t="e">
        <f>VLOOKUP(Transactions12[[#This Row],[Flavor]],#REF!,2,0)</f>
        <v>#REF!</v>
      </c>
    </row>
    <row r="125" spans="1:6">
      <c r="A125" t="s">
        <v>22</v>
      </c>
      <c r="B125" t="s">
        <v>9</v>
      </c>
      <c r="C125" t="s">
        <v>6</v>
      </c>
      <c r="D125">
        <v>2</v>
      </c>
      <c r="E125" t="e">
        <f>INDEX(#REF!,MATCH(Transactions12[[#This Row],[Time]],#REF!,0))</f>
        <v>#REF!</v>
      </c>
      <c r="F125" t="e">
        <f>VLOOKUP(Transactions12[[#This Row],[Flavor]],#REF!,2,0)</f>
        <v>#REF!</v>
      </c>
    </row>
    <row r="126" spans="1:6">
      <c r="A126" t="s">
        <v>24</v>
      </c>
      <c r="B126" t="s">
        <v>9</v>
      </c>
      <c r="C126" t="s">
        <v>10</v>
      </c>
      <c r="D126">
        <v>3</v>
      </c>
      <c r="E126" t="e">
        <f>INDEX(#REF!,MATCH(Transactions12[[#This Row],[Time]],#REF!,0))</f>
        <v>#REF!</v>
      </c>
      <c r="F126" t="e">
        <f>VLOOKUP(Transactions12[[#This Row],[Flavor]],#REF!,2,0)</f>
        <v>#REF!</v>
      </c>
    </row>
    <row r="127" spans="1:6">
      <c r="A127" t="s">
        <v>26</v>
      </c>
      <c r="B127" t="s">
        <v>9</v>
      </c>
      <c r="C127" t="s">
        <v>14</v>
      </c>
      <c r="D127">
        <v>1</v>
      </c>
      <c r="E127" t="e">
        <f>INDEX(#REF!,MATCH(Transactions12[[#This Row],[Time]],#REF!,0))</f>
        <v>#REF!</v>
      </c>
      <c r="F127" t="e">
        <f>VLOOKUP(Transactions12[[#This Row],[Flavor]],#REF!,2,0)</f>
        <v>#REF!</v>
      </c>
    </row>
    <row r="128" spans="1:6">
      <c r="A128" t="s">
        <v>27</v>
      </c>
      <c r="B128" t="s">
        <v>20</v>
      </c>
      <c r="C128" t="s">
        <v>10</v>
      </c>
      <c r="D128">
        <v>1</v>
      </c>
      <c r="E128" t="e">
        <f>INDEX(#REF!,MATCH(Transactions12[[#This Row],[Time]],#REF!,0))</f>
        <v>#REF!</v>
      </c>
      <c r="F128" t="e">
        <f>VLOOKUP(Transactions12[[#This Row],[Flavor]],#REF!,2,0)</f>
        <v>#REF!</v>
      </c>
    </row>
    <row r="129" spans="1:6">
      <c r="A129" t="s">
        <v>4</v>
      </c>
      <c r="B129" t="s">
        <v>13</v>
      </c>
      <c r="C129" t="s">
        <v>10</v>
      </c>
      <c r="D129">
        <v>3</v>
      </c>
      <c r="E129" t="e">
        <f>INDEX(#REF!,MATCH(Transactions12[[#This Row],[Time]],#REF!,0))</f>
        <v>#REF!</v>
      </c>
      <c r="F129" t="e">
        <f>VLOOKUP(Transactions12[[#This Row],[Flavor]],#REF!,2,0)</f>
        <v>#REF!</v>
      </c>
    </row>
    <row r="130" spans="1:6">
      <c r="A130" t="s">
        <v>30</v>
      </c>
      <c r="B130" t="s">
        <v>9</v>
      </c>
      <c r="C130" t="s">
        <v>10</v>
      </c>
      <c r="D130">
        <v>2</v>
      </c>
      <c r="E130" t="e">
        <f>INDEX(#REF!,MATCH(Transactions12[[#This Row],[Time]],#REF!,0))</f>
        <v>#REF!</v>
      </c>
      <c r="F130" t="e">
        <f>VLOOKUP(Transactions12[[#This Row],[Flavor]],#REF!,2,0)</f>
        <v>#REF!</v>
      </c>
    </row>
    <row r="131" spans="1:6">
      <c r="A131" t="s">
        <v>30</v>
      </c>
      <c r="B131" t="s">
        <v>20</v>
      </c>
      <c r="C131" t="s">
        <v>10</v>
      </c>
      <c r="D131">
        <v>1</v>
      </c>
      <c r="E131" t="e">
        <f>INDEX(#REF!,MATCH(Transactions12[[#This Row],[Time]],#REF!,0))</f>
        <v>#REF!</v>
      </c>
      <c r="F131" t="e">
        <f>VLOOKUP(Transactions12[[#This Row],[Flavor]],#REF!,2,0)</f>
        <v>#REF!</v>
      </c>
    </row>
    <row r="132" spans="1:6">
      <c r="A132" t="s">
        <v>30</v>
      </c>
      <c r="B132" t="s">
        <v>9</v>
      </c>
      <c r="C132" t="s">
        <v>10</v>
      </c>
      <c r="D132">
        <v>3</v>
      </c>
      <c r="E132" t="e">
        <f>INDEX(#REF!,MATCH(Transactions12[[#This Row],[Time]],#REF!,0))</f>
        <v>#REF!</v>
      </c>
      <c r="F132" t="e">
        <f>VLOOKUP(Transactions12[[#This Row],[Flavor]],#REF!,2,0)</f>
        <v>#REF!</v>
      </c>
    </row>
    <row r="133" spans="1:6">
      <c r="A133" t="s">
        <v>30</v>
      </c>
      <c r="B133" t="s">
        <v>9</v>
      </c>
      <c r="C133" t="s">
        <v>10</v>
      </c>
      <c r="D133">
        <v>2</v>
      </c>
      <c r="E133" t="e">
        <f>INDEX(#REF!,MATCH(Transactions12[[#This Row],[Time]],#REF!,0))</f>
        <v>#REF!</v>
      </c>
      <c r="F133" t="e">
        <f>VLOOKUP(Transactions12[[#This Row],[Flavor]],#REF!,2,0)</f>
        <v>#REF!</v>
      </c>
    </row>
    <row r="134" spans="1:6">
      <c r="A134" t="s">
        <v>30</v>
      </c>
      <c r="B134" t="s">
        <v>9</v>
      </c>
      <c r="C134" t="s">
        <v>10</v>
      </c>
      <c r="D134">
        <v>2</v>
      </c>
      <c r="E134" t="e">
        <f>INDEX(#REF!,MATCH(Transactions12[[#This Row],[Time]],#REF!,0))</f>
        <v>#REF!</v>
      </c>
      <c r="F134" t="e">
        <f>VLOOKUP(Transactions12[[#This Row],[Flavor]],#REF!,2,0)</f>
        <v>#REF!</v>
      </c>
    </row>
    <row r="135" spans="1:6">
      <c r="A135" t="s">
        <v>21</v>
      </c>
      <c r="B135" t="s">
        <v>13</v>
      </c>
      <c r="C135" t="s">
        <v>14</v>
      </c>
      <c r="D135">
        <v>1</v>
      </c>
      <c r="E135" t="e">
        <f>INDEX(#REF!,MATCH(Transactions12[[#This Row],[Time]],#REF!,0))</f>
        <v>#REF!</v>
      </c>
      <c r="F135" t="e">
        <f>VLOOKUP(Transactions12[[#This Row],[Flavor]],#REF!,2,0)</f>
        <v>#REF!</v>
      </c>
    </row>
    <row r="136" spans="1:6">
      <c r="A136" t="s">
        <v>21</v>
      </c>
      <c r="B136" t="s">
        <v>17</v>
      </c>
      <c r="C136" t="s">
        <v>10</v>
      </c>
      <c r="D136">
        <v>1</v>
      </c>
      <c r="E136" t="e">
        <f>INDEX(#REF!,MATCH(Transactions12[[#This Row],[Time]],#REF!,0))</f>
        <v>#REF!</v>
      </c>
      <c r="F136" t="e">
        <f>VLOOKUP(Transactions12[[#This Row],[Flavor]],#REF!,2,0)</f>
        <v>#REF!</v>
      </c>
    </row>
    <row r="137" spans="1:6">
      <c r="A137" t="s">
        <v>22</v>
      </c>
      <c r="B137" t="s">
        <v>20</v>
      </c>
      <c r="C137" t="s">
        <v>14</v>
      </c>
      <c r="D137">
        <v>1</v>
      </c>
      <c r="E137" t="e">
        <f>INDEX(#REF!,MATCH(Transactions12[[#This Row],[Time]],#REF!,0))</f>
        <v>#REF!</v>
      </c>
      <c r="F137" t="e">
        <f>VLOOKUP(Transactions12[[#This Row],[Flavor]],#REF!,2,0)</f>
        <v>#REF!</v>
      </c>
    </row>
    <row r="138" spans="1:6">
      <c r="A138" t="s">
        <v>22</v>
      </c>
      <c r="B138" t="s">
        <v>9</v>
      </c>
      <c r="C138" t="s">
        <v>10</v>
      </c>
      <c r="D138">
        <v>1</v>
      </c>
      <c r="E138" t="e">
        <f>INDEX(#REF!,MATCH(Transactions12[[#This Row],[Time]],#REF!,0))</f>
        <v>#REF!</v>
      </c>
      <c r="F138" t="e">
        <f>VLOOKUP(Transactions12[[#This Row],[Flavor]],#REF!,2,0)</f>
        <v>#REF!</v>
      </c>
    </row>
    <row r="139" spans="1:6">
      <c r="A139" t="s">
        <v>4</v>
      </c>
      <c r="B139" t="s">
        <v>9</v>
      </c>
      <c r="C139" t="s">
        <v>14</v>
      </c>
      <c r="D139">
        <v>1</v>
      </c>
      <c r="E139" t="e">
        <f>INDEX(#REF!,MATCH(Transactions12[[#This Row],[Time]],#REF!,0))</f>
        <v>#REF!</v>
      </c>
      <c r="F139" t="e">
        <f>VLOOKUP(Transactions12[[#This Row],[Flavor]],#REF!,2,0)</f>
        <v>#REF!</v>
      </c>
    </row>
    <row r="140" spans="1:6">
      <c r="A140" s="1" t="s">
        <v>19</v>
      </c>
      <c r="B140" s="1" t="s">
        <v>5</v>
      </c>
      <c r="C140" s="1" t="s">
        <v>14</v>
      </c>
      <c r="D140" s="1">
        <v>2</v>
      </c>
      <c r="E140" s="8" t="e">
        <f>INDEX(#REF!,MATCH(Transactions12[[#This Row],[Time]],#REF!,0))</f>
        <v>#REF!</v>
      </c>
      <c r="F140" s="8" t="e">
        <f>VLOOKUP(Transactions12[[#This Row],[Flavor]],#REF!,2,0)</f>
        <v>#REF!</v>
      </c>
    </row>
    <row r="141" spans="1:6">
      <c r="A141" s="1" t="s">
        <v>21</v>
      </c>
      <c r="B141" s="1" t="s">
        <v>9</v>
      </c>
      <c r="C141" s="1" t="s">
        <v>10</v>
      </c>
      <c r="D141" s="1">
        <v>1</v>
      </c>
      <c r="E141" s="8" t="e">
        <f>INDEX(#REF!,MATCH(Transactions12[[#This Row],[Time]],#REF!,0))</f>
        <v>#REF!</v>
      </c>
      <c r="F141" s="8" t="e">
        <f>VLOOKUP(Transactions12[[#This Row],[Flavor]],#REF!,2,0)</f>
        <v>#REF!</v>
      </c>
    </row>
    <row r="142" spans="1:6">
      <c r="A142" s="1" t="s">
        <v>22</v>
      </c>
      <c r="B142" s="1" t="s">
        <v>13</v>
      </c>
      <c r="C142" s="1" t="s">
        <v>14</v>
      </c>
      <c r="D142" s="1">
        <v>1</v>
      </c>
      <c r="E142" s="8" t="e">
        <f>INDEX(#REF!,MATCH(Transactions12[[#This Row],[Time]],#REF!,0))</f>
        <v>#REF!</v>
      </c>
      <c r="F142" s="8" t="e">
        <f>VLOOKUP(Transactions12[[#This Row],[Flavor]],#REF!,2,0)</f>
        <v>#REF!</v>
      </c>
    </row>
    <row r="143" spans="1:6">
      <c r="A143" s="1" t="s">
        <v>24</v>
      </c>
      <c r="B143" s="1" t="s">
        <v>17</v>
      </c>
      <c r="C143" s="1" t="s">
        <v>10</v>
      </c>
      <c r="D143" s="1">
        <v>3</v>
      </c>
      <c r="E143" s="8" t="e">
        <f>INDEX(#REF!,MATCH(Transactions12[[#This Row],[Time]],#REF!,0))</f>
        <v>#REF!</v>
      </c>
      <c r="F143" s="8" t="e">
        <f>VLOOKUP(Transactions12[[#This Row],[Flavor]],#REF!,2,0)</f>
        <v>#REF!</v>
      </c>
    </row>
    <row r="144" spans="1:6">
      <c r="A144" s="1" t="s">
        <v>26</v>
      </c>
      <c r="B144" s="1" t="s">
        <v>20</v>
      </c>
      <c r="C144" s="1" t="s">
        <v>14</v>
      </c>
      <c r="D144" s="1">
        <v>1</v>
      </c>
      <c r="E144" s="8" t="e">
        <f>INDEX(#REF!,MATCH(Transactions12[[#This Row],[Time]],#REF!,0))</f>
        <v>#REF!</v>
      </c>
      <c r="F144" s="8" t="e">
        <f>VLOOKUP(Transactions12[[#This Row],[Flavor]],#REF!,2,0)</f>
        <v>#REF!</v>
      </c>
    </row>
    <row r="145" spans="1:6">
      <c r="A145" s="1" t="s">
        <v>27</v>
      </c>
      <c r="B145" s="1" t="s">
        <v>9</v>
      </c>
      <c r="C145" s="1" t="s">
        <v>10</v>
      </c>
      <c r="D145" s="1">
        <v>2</v>
      </c>
      <c r="E145" s="8" t="e">
        <f>INDEX(#REF!,MATCH(Transactions12[[#This Row],[Time]],#REF!,0))</f>
        <v>#REF!</v>
      </c>
      <c r="F145" s="8" t="e">
        <f>VLOOKUP(Transactions12[[#This Row],[Flavor]],#REF!,2,0)</f>
        <v>#REF!</v>
      </c>
    </row>
    <row r="146" spans="1:6">
      <c r="A146" s="1" t="s">
        <v>12</v>
      </c>
      <c r="B146" s="1" t="s">
        <v>13</v>
      </c>
      <c r="C146" s="1" t="s">
        <v>14</v>
      </c>
      <c r="D146" s="1">
        <v>2</v>
      </c>
      <c r="E146" s="8" t="e">
        <f>INDEX(#REF!,MATCH(Transactions12[[#This Row],[Time]],#REF!,0))</f>
        <v>#REF!</v>
      </c>
      <c r="F146" s="8" t="e">
        <f>VLOOKUP(Transactions12[[#This Row],[Flavor]],#REF!,2,0)</f>
        <v>#REF!</v>
      </c>
    </row>
    <row r="147" spans="1:6">
      <c r="A147" s="1" t="s">
        <v>16</v>
      </c>
      <c r="B147" s="1" t="s">
        <v>17</v>
      </c>
      <c r="C147" s="1" t="s">
        <v>6</v>
      </c>
      <c r="D147" s="1">
        <v>1</v>
      </c>
      <c r="E147" s="8" t="e">
        <f>INDEX(#REF!,MATCH(Transactions12[[#This Row],[Time]],#REF!,0))</f>
        <v>#REF!</v>
      </c>
      <c r="F147" s="8" t="e">
        <f>VLOOKUP(Transactions12[[#This Row],[Flavor]],#REF!,2,0)</f>
        <v>#REF!</v>
      </c>
    </row>
    <row r="148" spans="1:6">
      <c r="A148" s="1" t="s">
        <v>21</v>
      </c>
      <c r="B148" s="1" t="s">
        <v>9</v>
      </c>
      <c r="C148" s="1" t="s">
        <v>10</v>
      </c>
      <c r="D148" s="1">
        <v>1</v>
      </c>
      <c r="E148" s="8" t="e">
        <f>INDEX(#REF!,MATCH(Transactions12[[#This Row],[Time]],#REF!,0))</f>
        <v>#REF!</v>
      </c>
      <c r="F148" s="8" t="e">
        <f>VLOOKUP(Transactions12[[#This Row],[Flavor]],#REF!,2,0)</f>
        <v>#REF!</v>
      </c>
    </row>
    <row r="149" spans="1:6">
      <c r="A149" s="1" t="s">
        <v>22</v>
      </c>
      <c r="B149" s="1" t="s">
        <v>9</v>
      </c>
      <c r="C149" s="1" t="s">
        <v>14</v>
      </c>
      <c r="D149" s="1">
        <v>1</v>
      </c>
      <c r="E149" s="8" t="e">
        <f>INDEX(#REF!,MATCH(Transactions12[[#This Row],[Time]],#REF!,0))</f>
        <v>#REF!</v>
      </c>
      <c r="F149" s="8" t="e">
        <f>VLOOKUP(Transactions12[[#This Row],[Flavor]],#REF!,2,0)</f>
        <v>#REF!</v>
      </c>
    </row>
    <row r="150" spans="1:6">
      <c r="A150" s="1" t="s">
        <v>22</v>
      </c>
      <c r="B150" s="1" t="s">
        <v>9</v>
      </c>
      <c r="C150" s="1" t="s">
        <v>10</v>
      </c>
      <c r="D150" s="1">
        <v>1</v>
      </c>
      <c r="E150" s="8" t="e">
        <f>INDEX(#REF!,MATCH(Transactions12[[#This Row],[Time]],#REF!,0))</f>
        <v>#REF!</v>
      </c>
      <c r="F150" s="8" t="e">
        <f>VLOOKUP(Transactions12[[#This Row],[Flavor]],#REF!,2,0)</f>
        <v>#REF!</v>
      </c>
    </row>
    <row r="151" spans="1:6">
      <c r="A151" s="1" t="s">
        <v>4</v>
      </c>
      <c r="B151" s="1" t="s">
        <v>20</v>
      </c>
      <c r="C151" s="1" t="s">
        <v>6</v>
      </c>
      <c r="D151" s="1">
        <v>1</v>
      </c>
      <c r="E151" s="8" t="e">
        <f>INDEX(#REF!,MATCH(Transactions12[[#This Row],[Time]],#REF!,0))</f>
        <v>#REF!</v>
      </c>
      <c r="F151" s="8" t="e">
        <f>VLOOKUP(Transactions12[[#This Row],[Flavor]],#REF!,2,0)</f>
        <v>#REF!</v>
      </c>
    </row>
    <row r="152" spans="1:6">
      <c r="A152" s="1" t="s">
        <v>30</v>
      </c>
      <c r="B152" s="1" t="s">
        <v>20</v>
      </c>
      <c r="C152" s="1" t="s">
        <v>14</v>
      </c>
      <c r="D152" s="1">
        <v>1</v>
      </c>
      <c r="E152" s="8" t="e">
        <f>INDEX(#REF!,MATCH(Transactions12[[#This Row],[Time]],#REF!,0))</f>
        <v>#REF!</v>
      </c>
      <c r="F152" s="8" t="e">
        <f>VLOOKUP(Transactions12[[#This Row],[Flavor]],#REF!,2,0)</f>
        <v>#REF!</v>
      </c>
    </row>
    <row r="153" spans="1:6">
      <c r="A153" s="1" t="s">
        <v>4</v>
      </c>
      <c r="B153" s="1" t="s">
        <v>9</v>
      </c>
      <c r="C153" s="1" t="s">
        <v>10</v>
      </c>
      <c r="D153" s="1">
        <v>2</v>
      </c>
      <c r="E153" s="8" t="e">
        <f>INDEX(#REF!,MATCH(Transactions12[[#This Row],[Time]],#REF!,0))</f>
        <v>#REF!</v>
      </c>
      <c r="F153" s="8" t="e">
        <f>VLOOKUP(Transactions12[[#This Row],[Flavor]],#REF!,2,0)</f>
        <v>#REF!</v>
      </c>
    </row>
    <row r="154" spans="1:6">
      <c r="A154" s="1" t="s">
        <v>30</v>
      </c>
      <c r="B154" s="1" t="s">
        <v>20</v>
      </c>
      <c r="C154" s="1" t="s">
        <v>14</v>
      </c>
      <c r="D154" s="1">
        <v>1</v>
      </c>
      <c r="E154" s="8" t="e">
        <f>INDEX(#REF!,MATCH(Transactions12[[#This Row],[Time]],#REF!,0))</f>
        <v>#REF!</v>
      </c>
      <c r="F154" s="8" t="e">
        <f>VLOOKUP(Transactions12[[#This Row],[Flavor]],#REF!,2,0)</f>
        <v>#REF!</v>
      </c>
    </row>
    <row r="155" spans="1:6">
      <c r="A155" s="1" t="s">
        <v>30</v>
      </c>
      <c r="B155" s="1" t="s">
        <v>20</v>
      </c>
      <c r="C155" s="1" t="s">
        <v>10</v>
      </c>
      <c r="D155" s="1">
        <v>1</v>
      </c>
      <c r="E155" s="8" t="e">
        <f>INDEX(#REF!,MATCH(Transactions12[[#This Row],[Time]],#REF!,0))</f>
        <v>#REF!</v>
      </c>
      <c r="F155" s="8" t="e">
        <f>VLOOKUP(Transactions12[[#This Row],[Flavor]],#REF!,2,0)</f>
        <v>#REF!</v>
      </c>
    </row>
    <row r="156" spans="1:6">
      <c r="A156" s="1" t="s">
        <v>30</v>
      </c>
      <c r="B156" s="1" t="s">
        <v>9</v>
      </c>
      <c r="C156" s="1" t="s">
        <v>14</v>
      </c>
      <c r="D156" s="1">
        <v>1</v>
      </c>
      <c r="E156" s="8" t="e">
        <f>INDEX(#REF!,MATCH(Transactions12[[#This Row],[Time]],#REF!,0))</f>
        <v>#REF!</v>
      </c>
      <c r="F156" s="8" t="e">
        <f>VLOOKUP(Transactions12[[#This Row],[Flavor]],#REF!,2,0)</f>
        <v>#REF!</v>
      </c>
    </row>
  </sheetData>
  <pageMargins left="0.7" right="0.7" top="0.75" bottom="0.75" header="0.3" footer="0.3"/>
  <drawing r:id="rId3"/>
  <tableParts count="1">
    <tablePart r:id="rId4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48B8CC-6CAD-4A9F-BF1D-BCA9829E5984}">
  <sheetPr>
    <tabColor theme="5" tint="0.79998168889431442"/>
  </sheetPr>
  <dimension ref="B1:F40"/>
  <sheetViews>
    <sheetView topLeftCell="B1" workbookViewId="0">
      <selection activeCell="J30" sqref="J30"/>
    </sheetView>
  </sheetViews>
  <sheetFormatPr defaultRowHeight="15"/>
  <cols>
    <col min="2" max="2" width="21.28515625" bestFit="1" customWidth="1"/>
    <col min="3" max="3" width="6.85546875" bestFit="1" customWidth="1"/>
    <col min="4" max="4" width="8.85546875" bestFit="1" customWidth="1"/>
    <col min="5" max="5" width="31.7109375" bestFit="1" customWidth="1"/>
    <col min="6" max="6" width="34.5703125" customWidth="1"/>
    <col min="9" max="9" width="9.7109375" customWidth="1"/>
    <col min="10" max="10" width="22.5703125" customWidth="1"/>
    <col min="12" max="12" width="22.5703125" customWidth="1"/>
    <col min="13" max="13" width="34.5703125" customWidth="1"/>
    <col min="16" max="16" width="58" customWidth="1"/>
  </cols>
  <sheetData>
    <row r="1" spans="2:6">
      <c r="B1" s="2" t="s">
        <v>33</v>
      </c>
      <c r="C1" s="2" t="s">
        <v>215</v>
      </c>
      <c r="D1" s="2" t="s">
        <v>216</v>
      </c>
      <c r="E1" s="2" t="s">
        <v>217</v>
      </c>
      <c r="F1" s="2" t="s">
        <v>303</v>
      </c>
    </row>
    <row r="2" spans="2:6">
      <c r="B2" t="s">
        <v>264</v>
      </c>
      <c r="C2">
        <v>26</v>
      </c>
      <c r="D2" t="s">
        <v>218</v>
      </c>
      <c r="E2" t="s">
        <v>219</v>
      </c>
      <c r="F2" t="str">
        <f>RIGHT(Table113[[#This Row],[ Email Address]],LEN(Table113[[#This Row],[ Email Address]])-FIND("@",Table113[[#This Row],[ Email Address]]))</f>
        <v>fakeemail.com</v>
      </c>
    </row>
    <row r="3" spans="2:6">
      <c r="B3" t="s">
        <v>265</v>
      </c>
      <c r="C3">
        <v>31</v>
      </c>
      <c r="D3" t="s">
        <v>220</v>
      </c>
      <c r="E3" t="s">
        <v>221</v>
      </c>
      <c r="F3" t="str">
        <f>RIGHT(Table113[[#This Row],[ Email Address]],LEN(Table113[[#This Row],[ Email Address]])-FIND("@",Table113[[#This Row],[ Email Address]]))</f>
        <v>fakeemail.bogus.gov</v>
      </c>
    </row>
    <row r="4" spans="2:6">
      <c r="B4" t="s">
        <v>266</v>
      </c>
      <c r="C4">
        <v>49</v>
      </c>
      <c r="D4" t="s">
        <v>218</v>
      </c>
      <c r="E4" t="s">
        <v>222</v>
      </c>
      <c r="F4" t="str">
        <f>RIGHT(Table113[[#This Row],[ Email Address]],LEN(Table113[[#This Row],[ Email Address]])-FIND("@",Table113[[#This Row],[ Email Address]]))</f>
        <v>not_real.co</v>
      </c>
    </row>
    <row r="5" spans="2:6">
      <c r="B5" t="s">
        <v>267</v>
      </c>
      <c r="C5">
        <v>43</v>
      </c>
      <c r="D5" t="s">
        <v>223</v>
      </c>
      <c r="E5" t="s">
        <v>224</v>
      </c>
      <c r="F5" t="str">
        <f>RIGHT(Table113[[#This Row],[ Email Address]],LEN(Table113[[#This Row],[ Email Address]])-FIND("@",Table113[[#This Row],[ Email Address]]))</f>
        <v>fake_company.ca</v>
      </c>
    </row>
    <row r="6" spans="2:6">
      <c r="B6" t="s">
        <v>268</v>
      </c>
      <c r="C6">
        <v>29</v>
      </c>
      <c r="D6" t="s">
        <v>225</v>
      </c>
      <c r="E6" t="s">
        <v>226</v>
      </c>
      <c r="F6" t="str">
        <f>RIGHT(Table113[[#This Row],[ Email Address]],LEN(Table113[[#This Row],[ Email Address]])-FIND("@",Table113[[#This Row],[ Email Address]]))</f>
        <v>fakeemail.com</v>
      </c>
    </row>
    <row r="7" spans="2:6">
      <c r="B7" t="s">
        <v>269</v>
      </c>
      <c r="C7">
        <v>40</v>
      </c>
      <c r="D7" t="s">
        <v>227</v>
      </c>
      <c r="E7" t="s">
        <v>228</v>
      </c>
      <c r="F7" t="str">
        <f>RIGHT(Table113[[#This Row],[ Email Address]],LEN(Table113[[#This Row],[ Email Address]])-FIND("@",Table113[[#This Row],[ Email Address]]))</f>
        <v>fakeemail.com</v>
      </c>
    </row>
    <row r="8" spans="2:6">
      <c r="B8" t="s">
        <v>270</v>
      </c>
      <c r="C8" t="s">
        <v>229</v>
      </c>
      <c r="D8" t="s">
        <v>220</v>
      </c>
      <c r="E8" t="s">
        <v>230</v>
      </c>
      <c r="F8" t="str">
        <f>RIGHT(Table113[[#This Row],[ Email Address]],LEN(Table113[[#This Row],[ Email Address]])-FIND("@",Table113[[#This Row],[ Email Address]]))</f>
        <v>fakeemail.com</v>
      </c>
    </row>
    <row r="9" spans="2:6">
      <c r="B9" t="s">
        <v>271</v>
      </c>
      <c r="C9">
        <v>42</v>
      </c>
      <c r="D9" t="s">
        <v>227</v>
      </c>
      <c r="E9" t="s">
        <v>231</v>
      </c>
      <c r="F9" t="str">
        <f>RIGHT(Table113[[#This Row],[ Email Address]],LEN(Table113[[#This Row],[ Email Address]])-FIND("@",Table113[[#This Row],[ Email Address]]))</f>
        <v>not.real.me</v>
      </c>
    </row>
    <row r="10" spans="2:6">
      <c r="B10" t="s">
        <v>272</v>
      </c>
      <c r="C10">
        <v>56</v>
      </c>
      <c r="D10" t="s">
        <v>227</v>
      </c>
      <c r="E10" t="s">
        <v>232</v>
      </c>
      <c r="F10" t="str">
        <f>RIGHT(Table113[[#This Row],[ Email Address]],LEN(Table113[[#This Row],[ Email Address]])-FIND("@",Table113[[#This Row],[ Email Address]]))</f>
        <v>fakeemail.bogus.gov</v>
      </c>
    </row>
    <row r="11" spans="2:6">
      <c r="B11" t="s">
        <v>273</v>
      </c>
      <c r="C11">
        <v>31</v>
      </c>
      <c r="D11" t="s">
        <v>227</v>
      </c>
      <c r="E11" t="s">
        <v>233</v>
      </c>
      <c r="F11" t="str">
        <f>RIGHT(Table113[[#This Row],[ Email Address]],LEN(Table113[[#This Row],[ Email Address]])-FIND("@",Table113[[#This Row],[ Email Address]]))</f>
        <v>not.real.me</v>
      </c>
    </row>
    <row r="12" spans="2:6">
      <c r="B12" t="s">
        <v>274</v>
      </c>
      <c r="C12">
        <v>30</v>
      </c>
      <c r="D12" t="s">
        <v>220</v>
      </c>
      <c r="E12" t="s">
        <v>234</v>
      </c>
      <c r="F12" t="str">
        <f>RIGHT(Table113[[#This Row],[ Email Address]],LEN(Table113[[#This Row],[ Email Address]])-FIND("@",Table113[[#This Row],[ Email Address]]))</f>
        <v>fakeemail.bogus.gov</v>
      </c>
    </row>
    <row r="13" spans="2:6">
      <c r="B13" t="s">
        <v>275</v>
      </c>
      <c r="C13" t="s">
        <v>229</v>
      </c>
      <c r="D13" t="s">
        <v>223</v>
      </c>
      <c r="E13" t="s">
        <v>235</v>
      </c>
      <c r="F13" t="str">
        <f>RIGHT(Table113[[#This Row],[ Email Address]],LEN(Table113[[#This Row],[ Email Address]])-FIND("@",Table113[[#This Row],[ Email Address]]))</f>
        <v>fakeemail.com</v>
      </c>
    </row>
    <row r="14" spans="2:6">
      <c r="B14" t="s">
        <v>276</v>
      </c>
      <c r="C14">
        <v>20</v>
      </c>
      <c r="D14" t="s">
        <v>218</v>
      </c>
      <c r="E14" t="s">
        <v>236</v>
      </c>
      <c r="F14" t="str">
        <f>RIGHT(Table113[[#This Row],[ Email Address]],LEN(Table113[[#This Row],[ Email Address]])-FIND("@",Table113[[#This Row],[ Email Address]]))</f>
        <v>fakeemail.bogus.gov</v>
      </c>
    </row>
    <row r="15" spans="2:6">
      <c r="B15" t="s">
        <v>277</v>
      </c>
      <c r="C15">
        <v>46</v>
      </c>
      <c r="D15" t="s">
        <v>223</v>
      </c>
      <c r="E15" t="s">
        <v>237</v>
      </c>
      <c r="F15" t="str">
        <f>RIGHT(Table113[[#This Row],[ Email Address]],LEN(Table113[[#This Row],[ Email Address]])-FIND("@",Table113[[#This Row],[ Email Address]]))</f>
        <v>phoney.gov</v>
      </c>
    </row>
    <row r="16" spans="2:6">
      <c r="B16" t="s">
        <v>278</v>
      </c>
      <c r="C16">
        <v>48</v>
      </c>
      <c r="D16" t="s">
        <v>225</v>
      </c>
      <c r="E16" t="s">
        <v>238</v>
      </c>
      <c r="F16" t="str">
        <f>RIGHT(Table113[[#This Row],[ Email Address]],LEN(Table113[[#This Row],[ Email Address]])-FIND("@",Table113[[#This Row],[ Email Address]]))</f>
        <v>phoney.gov</v>
      </c>
    </row>
    <row r="17" spans="2:6">
      <c r="B17" t="s">
        <v>279</v>
      </c>
      <c r="C17">
        <v>61</v>
      </c>
      <c r="D17" t="s">
        <v>225</v>
      </c>
      <c r="E17" t="s">
        <v>239</v>
      </c>
      <c r="F17" t="str">
        <f>RIGHT(Table113[[#This Row],[ Email Address]],LEN(Table113[[#This Row],[ Email Address]])-FIND("@",Table113[[#This Row],[ Email Address]]))</f>
        <v>not.real.data.com</v>
      </c>
    </row>
    <row r="18" spans="2:6">
      <c r="B18" t="s">
        <v>280</v>
      </c>
      <c r="C18">
        <v>31</v>
      </c>
      <c r="D18" t="s">
        <v>240</v>
      </c>
      <c r="E18" t="s">
        <v>241</v>
      </c>
      <c r="F18" t="str">
        <f>RIGHT(Table113[[#This Row],[ Email Address]],LEN(Table113[[#This Row],[ Email Address]])-FIND("@",Table113[[#This Row],[ Email Address]]))</f>
        <v>fake.com</v>
      </c>
    </row>
    <row r="19" spans="2:6">
      <c r="B19" t="s">
        <v>281</v>
      </c>
      <c r="C19">
        <v>26</v>
      </c>
      <c r="D19" t="s">
        <v>240</v>
      </c>
      <c r="E19" t="s">
        <v>242</v>
      </c>
      <c r="F19" t="str">
        <f>RIGHT(Table113[[#This Row],[ Email Address]],LEN(Table113[[#This Row],[ Email Address]])-FIND("@",Table113[[#This Row],[ Email Address]]))</f>
        <v>not.real.tv</v>
      </c>
    </row>
    <row r="20" spans="2:6">
      <c r="B20" t="s">
        <v>282</v>
      </c>
      <c r="C20">
        <v>33</v>
      </c>
      <c r="D20" t="s">
        <v>225</v>
      </c>
      <c r="E20" t="s">
        <v>243</v>
      </c>
      <c r="F20" t="str">
        <f>RIGHT(Table113[[#This Row],[ Email Address]],LEN(Table113[[#This Row],[ Email Address]])-FIND("@",Table113[[#This Row],[ Email Address]]))</f>
        <v>not_real.co</v>
      </c>
    </row>
    <row r="21" spans="2:6">
      <c r="B21" t="s">
        <v>283</v>
      </c>
      <c r="C21">
        <v>42</v>
      </c>
      <c r="D21" t="s">
        <v>240</v>
      </c>
      <c r="E21" t="s">
        <v>244</v>
      </c>
      <c r="F21" t="str">
        <f>RIGHT(Table113[[#This Row],[ Email Address]],LEN(Table113[[#This Row],[ Email Address]])-FIND("@",Table113[[#This Row],[ Email Address]]))</f>
        <v>fake_company.ca</v>
      </c>
    </row>
    <row r="22" spans="2:6">
      <c r="B22" t="s">
        <v>284</v>
      </c>
      <c r="C22">
        <v>51</v>
      </c>
      <c r="D22" t="s">
        <v>225</v>
      </c>
      <c r="E22" t="s">
        <v>245</v>
      </c>
      <c r="F22" t="str">
        <f>RIGHT(Table113[[#This Row],[ Email Address]],LEN(Table113[[#This Row],[ Email Address]])-FIND("@",Table113[[#This Row],[ Email Address]]))</f>
        <v>fakeemail.com</v>
      </c>
    </row>
    <row r="23" spans="2:6">
      <c r="B23" t="s">
        <v>285</v>
      </c>
      <c r="C23" t="s">
        <v>229</v>
      </c>
      <c r="D23" t="s">
        <v>240</v>
      </c>
      <c r="E23" t="s">
        <v>246</v>
      </c>
      <c r="F23" t="str">
        <f>RIGHT(Table113[[#This Row],[ Email Address]],LEN(Table113[[#This Row],[ Email Address]])-FIND("@",Table113[[#This Row],[ Email Address]]))</f>
        <v>fakeemail.com</v>
      </c>
    </row>
    <row r="24" spans="2:6">
      <c r="B24" t="s">
        <v>286</v>
      </c>
      <c r="C24">
        <v>30</v>
      </c>
      <c r="D24" t="s">
        <v>218</v>
      </c>
      <c r="E24" t="s">
        <v>247</v>
      </c>
      <c r="F24" t="str">
        <f>RIGHT(Table113[[#This Row],[ Email Address]],LEN(Table113[[#This Row],[ Email Address]])-FIND("@",Table113[[#This Row],[ Email Address]]))</f>
        <v>not.real.tv</v>
      </c>
    </row>
    <row r="25" spans="2:6">
      <c r="B25" t="s">
        <v>287</v>
      </c>
      <c r="C25">
        <v>19</v>
      </c>
      <c r="D25" t="s">
        <v>223</v>
      </c>
      <c r="E25" t="s">
        <v>248</v>
      </c>
      <c r="F25" t="str">
        <f>RIGHT(Table113[[#This Row],[ Email Address]],LEN(Table113[[#This Row],[ Email Address]])-FIND("@",Table113[[#This Row],[ Email Address]]))</f>
        <v>not.real.me</v>
      </c>
    </row>
    <row r="26" spans="2:6">
      <c r="B26" t="s">
        <v>288</v>
      </c>
      <c r="C26">
        <v>35</v>
      </c>
      <c r="D26" t="s">
        <v>218</v>
      </c>
      <c r="E26" t="s">
        <v>249</v>
      </c>
      <c r="F26" t="str">
        <f>RIGHT(Table113[[#This Row],[ Email Address]],LEN(Table113[[#This Row],[ Email Address]])-FIND("@",Table113[[#This Row],[ Email Address]]))</f>
        <v>not.real.me</v>
      </c>
    </row>
    <row r="27" spans="2:6">
      <c r="B27" t="s">
        <v>289</v>
      </c>
      <c r="C27">
        <v>45</v>
      </c>
      <c r="D27" t="s">
        <v>223</v>
      </c>
      <c r="E27" t="s">
        <v>250</v>
      </c>
      <c r="F27" t="str">
        <f>RIGHT(Table113[[#This Row],[ Email Address]],LEN(Table113[[#This Row],[ Email Address]])-FIND("@",Table113[[#This Row],[ Email Address]]))</f>
        <v>fakeemail.bogus.gov</v>
      </c>
    </row>
    <row r="28" spans="2:6">
      <c r="B28" t="s">
        <v>290</v>
      </c>
      <c r="C28" t="s">
        <v>229</v>
      </c>
      <c r="D28" t="s">
        <v>225</v>
      </c>
      <c r="E28" t="s">
        <v>251</v>
      </c>
      <c r="F28" t="str">
        <f>RIGHT(Table113[[#This Row],[ Email Address]],LEN(Table113[[#This Row],[ Email Address]])-FIND("@",Table113[[#This Row],[ Email Address]]))</f>
        <v>phoney.gov</v>
      </c>
    </row>
    <row r="29" spans="2:6">
      <c r="B29" t="s">
        <v>291</v>
      </c>
      <c r="C29">
        <v>56</v>
      </c>
      <c r="D29" t="s">
        <v>240</v>
      </c>
      <c r="E29" t="s">
        <v>252</v>
      </c>
      <c r="F29" t="str">
        <f>RIGHT(Table113[[#This Row],[ Email Address]],LEN(Table113[[#This Row],[ Email Address]])-FIND("@",Table113[[#This Row],[ Email Address]]))</f>
        <v>not.real.me</v>
      </c>
    </row>
    <row r="30" spans="2:6">
      <c r="B30" t="s">
        <v>292</v>
      </c>
      <c r="C30">
        <v>26</v>
      </c>
      <c r="D30" t="s">
        <v>240</v>
      </c>
      <c r="E30" t="s">
        <v>253</v>
      </c>
      <c r="F30" t="str">
        <f>RIGHT(Table113[[#This Row],[ Email Address]],LEN(Table113[[#This Row],[ Email Address]])-FIND("@",Table113[[#This Row],[ Email Address]]))</f>
        <v>not.real.me</v>
      </c>
    </row>
    <row r="31" spans="2:6">
      <c r="B31" t="s">
        <v>293</v>
      </c>
      <c r="C31">
        <v>54</v>
      </c>
      <c r="D31" t="s">
        <v>227</v>
      </c>
      <c r="E31" t="s">
        <v>254</v>
      </c>
      <c r="F31" t="str">
        <f>RIGHT(Table113[[#This Row],[ Email Address]],LEN(Table113[[#This Row],[ Email Address]])-FIND("@",Table113[[#This Row],[ Email Address]]))</f>
        <v>not.real.me</v>
      </c>
    </row>
    <row r="32" spans="2:6">
      <c r="B32" t="s">
        <v>294</v>
      </c>
      <c r="C32">
        <v>55</v>
      </c>
      <c r="D32" t="s">
        <v>227</v>
      </c>
      <c r="E32" t="s">
        <v>255</v>
      </c>
      <c r="F32" t="str">
        <f>RIGHT(Table113[[#This Row],[ Email Address]],LEN(Table113[[#This Row],[ Email Address]])-FIND("@",Table113[[#This Row],[ Email Address]]))</f>
        <v>not.real.me</v>
      </c>
    </row>
    <row r="33" spans="2:6">
      <c r="B33" t="s">
        <v>295</v>
      </c>
      <c r="C33">
        <v>35</v>
      </c>
      <c r="D33" t="s">
        <v>220</v>
      </c>
      <c r="E33" t="s">
        <v>256</v>
      </c>
      <c r="F33" t="str">
        <f>RIGHT(Table113[[#This Row],[ Email Address]],LEN(Table113[[#This Row],[ Email Address]])-FIND("@",Table113[[#This Row],[ Email Address]]))</f>
        <v>not.real.me</v>
      </c>
    </row>
    <row r="34" spans="2:6">
      <c r="B34" t="s">
        <v>296</v>
      </c>
      <c r="C34">
        <v>45</v>
      </c>
      <c r="D34" t="s">
        <v>227</v>
      </c>
      <c r="E34" t="s">
        <v>257</v>
      </c>
      <c r="F34" t="str">
        <f>RIGHT(Table113[[#This Row],[ Email Address]],LEN(Table113[[#This Row],[ Email Address]])-FIND("@",Table113[[#This Row],[ Email Address]]))</f>
        <v>fakeemail.com</v>
      </c>
    </row>
    <row r="35" spans="2:6">
      <c r="B35" t="s">
        <v>297</v>
      </c>
      <c r="C35">
        <v>22</v>
      </c>
      <c r="D35" t="s">
        <v>220</v>
      </c>
      <c r="E35" t="s">
        <v>258</v>
      </c>
      <c r="F35" t="str">
        <f>RIGHT(Table113[[#This Row],[ Email Address]],LEN(Table113[[#This Row],[ Email Address]])-FIND("@",Table113[[#This Row],[ Email Address]]))</f>
        <v>fakeemail.com</v>
      </c>
    </row>
    <row r="36" spans="2:6">
      <c r="B36" t="s">
        <v>298</v>
      </c>
      <c r="C36" t="s">
        <v>229</v>
      </c>
      <c r="D36" t="s">
        <v>218</v>
      </c>
      <c r="E36" t="s">
        <v>259</v>
      </c>
      <c r="F36" t="str">
        <f>RIGHT(Table113[[#This Row],[ Email Address]],LEN(Table113[[#This Row],[ Email Address]])-FIND("@",Table113[[#This Row],[ Email Address]]))</f>
        <v>not.real.data.com</v>
      </c>
    </row>
    <row r="37" spans="2:6">
      <c r="B37" t="s">
        <v>299</v>
      </c>
      <c r="C37" t="s">
        <v>229</v>
      </c>
      <c r="D37" t="s">
        <v>223</v>
      </c>
      <c r="E37" t="s">
        <v>260</v>
      </c>
      <c r="F37" t="str">
        <f>RIGHT(Table113[[#This Row],[ Email Address]],LEN(Table113[[#This Row],[ Email Address]])-FIND("@",Table113[[#This Row],[ Email Address]]))</f>
        <v>fake.com</v>
      </c>
    </row>
    <row r="38" spans="2:6">
      <c r="B38" t="s">
        <v>300</v>
      </c>
      <c r="C38" t="s">
        <v>229</v>
      </c>
      <c r="D38" t="s">
        <v>220</v>
      </c>
      <c r="E38" t="s">
        <v>261</v>
      </c>
      <c r="F38" t="str">
        <f>RIGHT(Table113[[#This Row],[ Email Address]],LEN(Table113[[#This Row],[ Email Address]])-FIND("@",Table113[[#This Row],[ Email Address]]))</f>
        <v>not.real.tv</v>
      </c>
    </row>
    <row r="39" spans="2:6">
      <c r="B39" t="s">
        <v>301</v>
      </c>
      <c r="C39">
        <v>59</v>
      </c>
      <c r="D39" t="s">
        <v>220</v>
      </c>
      <c r="E39" t="s">
        <v>262</v>
      </c>
      <c r="F39" t="str">
        <f>RIGHT(Table113[[#This Row],[ Email Address]],LEN(Table113[[#This Row],[ Email Address]])-FIND("@",Table113[[#This Row],[ Email Address]]))</f>
        <v>false.ca</v>
      </c>
    </row>
    <row r="40" spans="2:6">
      <c r="B40" t="s">
        <v>302</v>
      </c>
      <c r="C40">
        <v>31</v>
      </c>
      <c r="D40" t="s">
        <v>227</v>
      </c>
      <c r="E40" t="s">
        <v>263</v>
      </c>
      <c r="F40" t="str">
        <f>RIGHT(Table113[[#This Row],[ Email Address]],LEN(Table113[[#This Row],[ Email Address]])-FIND("@",Table113[[#This Row],[ Email Address]]))</f>
        <v>fameemail.org</v>
      </c>
    </row>
  </sheetData>
  <pageMargins left="0.7" right="0.7" top="0.75" bottom="0.75" header="0.3" footer="0.3"/>
  <pageSetup orientation="portrait" horizontalDpi="360" verticalDpi="360" r:id="rId1"/>
  <drawing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9A78A6-A4F0-40EC-9CD9-B319F4EFA679}">
  <dimension ref="B1:P54"/>
  <sheetViews>
    <sheetView showGridLines="0" tabSelected="1" zoomScaleNormal="100" workbookViewId="0">
      <selection activeCell="O17" sqref="O17"/>
    </sheetView>
  </sheetViews>
  <sheetFormatPr defaultRowHeight="15"/>
  <cols>
    <col min="2" max="2" width="12.85546875" customWidth="1"/>
    <col min="4" max="4" width="10.7109375" bestFit="1" customWidth="1"/>
    <col min="5" max="5" width="9.85546875" customWidth="1"/>
    <col min="6" max="6" width="5" customWidth="1"/>
    <col min="7" max="7" width="2.85546875" customWidth="1"/>
    <col min="8" max="8" width="4.7109375" customWidth="1"/>
    <col min="9" max="9" width="11" customWidth="1"/>
    <col min="10" max="10" width="8.140625" bestFit="1" customWidth="1"/>
    <col min="11" max="11" width="11.42578125" customWidth="1"/>
    <col min="12" max="12" width="9.85546875" customWidth="1"/>
    <col min="15" max="15" width="11.85546875" bestFit="1" customWidth="1"/>
    <col min="16" max="16" width="8.85546875" style="4"/>
  </cols>
  <sheetData>
    <row r="1" spans="2:12" ht="18">
      <c r="B1" s="3" t="s">
        <v>31</v>
      </c>
      <c r="I1" s="3" t="s">
        <v>32</v>
      </c>
    </row>
    <row r="3" spans="2:12">
      <c r="B3" t="s">
        <v>33</v>
      </c>
      <c r="C3" t="s">
        <v>34</v>
      </c>
      <c r="D3" t="s">
        <v>35</v>
      </c>
      <c r="E3" t="s">
        <v>36</v>
      </c>
      <c r="I3" t="s">
        <v>33</v>
      </c>
      <c r="J3" t="s">
        <v>37</v>
      </c>
      <c r="K3" t="s">
        <v>38</v>
      </c>
      <c r="L3" t="s">
        <v>36</v>
      </c>
    </row>
    <row r="4" spans="2:12">
      <c r="B4" t="s">
        <v>39</v>
      </c>
      <c r="C4" s="4" t="s">
        <v>40</v>
      </c>
      <c r="D4" t="s">
        <v>41</v>
      </c>
      <c r="I4" t="s">
        <v>42</v>
      </c>
      <c r="J4" t="s">
        <v>43</v>
      </c>
      <c r="K4" t="s">
        <v>44</v>
      </c>
    </row>
    <row r="5" spans="2:12">
      <c r="B5" t="s">
        <v>45</v>
      </c>
      <c r="C5" s="4" t="s">
        <v>46</v>
      </c>
      <c r="D5" t="s">
        <v>47</v>
      </c>
      <c r="E5" t="s">
        <v>48</v>
      </c>
      <c r="I5" t="s">
        <v>49</v>
      </c>
      <c r="J5" t="s">
        <v>50</v>
      </c>
      <c r="K5" t="s">
        <v>51</v>
      </c>
      <c r="L5" t="s">
        <v>48</v>
      </c>
    </row>
    <row r="6" spans="2:12">
      <c r="B6" t="s">
        <v>52</v>
      </c>
      <c r="C6" t="s">
        <v>53</v>
      </c>
      <c r="D6" t="s">
        <v>54</v>
      </c>
      <c r="I6" t="s">
        <v>55</v>
      </c>
      <c r="J6" t="s">
        <v>56</v>
      </c>
      <c r="K6" t="s">
        <v>44</v>
      </c>
    </row>
    <row r="7" spans="2:12">
      <c r="B7" t="s">
        <v>57</v>
      </c>
      <c r="C7" t="s">
        <v>58</v>
      </c>
      <c r="D7" t="s">
        <v>47</v>
      </c>
      <c r="I7" t="s">
        <v>59</v>
      </c>
      <c r="J7" t="s">
        <v>60</v>
      </c>
      <c r="K7" t="s">
        <v>44</v>
      </c>
    </row>
    <row r="8" spans="2:12">
      <c r="B8" t="s">
        <v>61</v>
      </c>
      <c r="C8" t="s">
        <v>62</v>
      </c>
      <c r="D8" t="s">
        <v>47</v>
      </c>
      <c r="I8" t="s">
        <v>57</v>
      </c>
      <c r="J8" t="s">
        <v>58</v>
      </c>
      <c r="K8" t="s">
        <v>44</v>
      </c>
    </row>
    <row r="9" spans="2:12">
      <c r="B9" t="s">
        <v>61</v>
      </c>
      <c r="C9" t="s">
        <v>63</v>
      </c>
      <c r="D9" t="s">
        <v>54</v>
      </c>
      <c r="E9" t="s">
        <v>48</v>
      </c>
      <c r="I9" t="s">
        <v>64</v>
      </c>
      <c r="J9" t="s">
        <v>65</v>
      </c>
      <c r="K9" t="s">
        <v>44</v>
      </c>
      <c r="L9" t="s">
        <v>48</v>
      </c>
    </row>
    <row r="10" spans="2:12">
      <c r="B10" t="s">
        <v>42</v>
      </c>
      <c r="C10" t="s">
        <v>43</v>
      </c>
      <c r="D10" t="s">
        <v>41</v>
      </c>
      <c r="E10" t="s">
        <v>48</v>
      </c>
      <c r="I10" t="s">
        <v>66</v>
      </c>
      <c r="J10" t="s">
        <v>67</v>
      </c>
      <c r="K10" t="s">
        <v>51</v>
      </c>
    </row>
    <row r="11" spans="2:12">
      <c r="B11" t="s">
        <v>68</v>
      </c>
      <c r="C11" t="s">
        <v>69</v>
      </c>
      <c r="D11" t="s">
        <v>41</v>
      </c>
      <c r="I11" t="s">
        <v>70</v>
      </c>
      <c r="J11" t="s">
        <v>71</v>
      </c>
      <c r="K11" t="s">
        <v>51</v>
      </c>
    </row>
    <row r="12" spans="2:12">
      <c r="B12" t="s">
        <v>61</v>
      </c>
      <c r="C12" t="s">
        <v>72</v>
      </c>
      <c r="D12" t="s">
        <v>47</v>
      </c>
      <c r="I12" t="s">
        <v>73</v>
      </c>
      <c r="J12" s="4" t="s">
        <v>74</v>
      </c>
      <c r="K12" t="s">
        <v>44</v>
      </c>
    </row>
    <row r="13" spans="2:12">
      <c r="B13" t="s">
        <v>75</v>
      </c>
      <c r="C13" s="4" t="s">
        <v>76</v>
      </c>
      <c r="D13" t="s">
        <v>77</v>
      </c>
      <c r="I13" t="s">
        <v>78</v>
      </c>
      <c r="J13" s="4" t="s">
        <v>79</v>
      </c>
      <c r="K13" t="s">
        <v>44</v>
      </c>
      <c r="L13" t="s">
        <v>48</v>
      </c>
    </row>
    <row r="14" spans="2:12">
      <c r="B14" t="s">
        <v>80</v>
      </c>
      <c r="C14" t="s">
        <v>81</v>
      </c>
      <c r="D14" t="s">
        <v>77</v>
      </c>
      <c r="I14" t="s">
        <v>82</v>
      </c>
      <c r="J14" s="4" t="s">
        <v>83</v>
      </c>
      <c r="K14" t="s">
        <v>84</v>
      </c>
    </row>
    <row r="15" spans="2:12">
      <c r="B15" t="s">
        <v>64</v>
      </c>
      <c r="C15" t="s">
        <v>85</v>
      </c>
      <c r="D15" t="s">
        <v>77</v>
      </c>
      <c r="E15" t="s">
        <v>48</v>
      </c>
      <c r="I15" t="s">
        <v>86</v>
      </c>
      <c r="J15" s="4" t="s">
        <v>87</v>
      </c>
      <c r="K15" t="s">
        <v>44</v>
      </c>
    </row>
    <row r="16" spans="2:12">
      <c r="B16" t="s">
        <v>64</v>
      </c>
      <c r="C16" t="s">
        <v>65</v>
      </c>
      <c r="D16" t="s">
        <v>54</v>
      </c>
      <c r="I16" t="s">
        <v>61</v>
      </c>
      <c r="J16" t="s">
        <v>88</v>
      </c>
      <c r="K16" t="s">
        <v>44</v>
      </c>
      <c r="L16" t="s">
        <v>48</v>
      </c>
    </row>
    <row r="17" spans="2:12">
      <c r="B17" t="s">
        <v>89</v>
      </c>
      <c r="C17" t="s">
        <v>90</v>
      </c>
      <c r="D17" t="s">
        <v>41</v>
      </c>
      <c r="E17" t="s">
        <v>48</v>
      </c>
      <c r="I17" t="s">
        <v>91</v>
      </c>
      <c r="J17" t="s">
        <v>92</v>
      </c>
      <c r="K17" t="s">
        <v>51</v>
      </c>
    </row>
    <row r="18" spans="2:12">
      <c r="B18" t="s">
        <v>49</v>
      </c>
      <c r="C18" t="s">
        <v>50</v>
      </c>
      <c r="D18" t="s">
        <v>47</v>
      </c>
      <c r="I18" t="s">
        <v>93</v>
      </c>
      <c r="J18" t="s">
        <v>94</v>
      </c>
      <c r="K18" t="s">
        <v>51</v>
      </c>
      <c r="L18" t="s">
        <v>48</v>
      </c>
    </row>
    <row r="19" spans="2:12">
      <c r="B19" t="s">
        <v>95</v>
      </c>
      <c r="C19" t="s">
        <v>96</v>
      </c>
      <c r="D19" t="s">
        <v>77</v>
      </c>
      <c r="I19" t="s">
        <v>97</v>
      </c>
      <c r="J19" t="s">
        <v>98</v>
      </c>
      <c r="K19" t="s">
        <v>51</v>
      </c>
      <c r="L19" t="s">
        <v>48</v>
      </c>
    </row>
    <row r="20" spans="2:12">
      <c r="B20" t="s">
        <v>61</v>
      </c>
      <c r="C20" t="s">
        <v>99</v>
      </c>
      <c r="D20" t="s">
        <v>77</v>
      </c>
      <c r="I20" t="s">
        <v>61</v>
      </c>
      <c r="J20" t="s">
        <v>100</v>
      </c>
      <c r="K20" t="s">
        <v>44</v>
      </c>
    </row>
    <row r="21" spans="2:12">
      <c r="B21" t="s">
        <v>101</v>
      </c>
      <c r="C21" t="s">
        <v>102</v>
      </c>
      <c r="D21" t="s">
        <v>54</v>
      </c>
      <c r="I21" t="s">
        <v>61</v>
      </c>
      <c r="J21" t="s">
        <v>63</v>
      </c>
    </row>
    <row r="22" spans="2:12">
      <c r="B22" t="s">
        <v>103</v>
      </c>
      <c r="C22" t="s">
        <v>104</v>
      </c>
      <c r="D22" t="s">
        <v>77</v>
      </c>
      <c r="E22" t="s">
        <v>48</v>
      </c>
      <c r="I22" t="s">
        <v>105</v>
      </c>
      <c r="J22" t="s">
        <v>106</v>
      </c>
      <c r="K22" t="s">
        <v>44</v>
      </c>
    </row>
    <row r="23" spans="2:12">
      <c r="B23" t="s">
        <v>107</v>
      </c>
      <c r="C23" t="s">
        <v>108</v>
      </c>
      <c r="D23" t="s">
        <v>54</v>
      </c>
      <c r="E23" t="s">
        <v>48</v>
      </c>
      <c r="I23" t="s">
        <v>89</v>
      </c>
      <c r="J23" t="s">
        <v>90</v>
      </c>
      <c r="K23" t="s">
        <v>51</v>
      </c>
    </row>
    <row r="24" spans="2:12">
      <c r="B24" t="s">
        <v>52</v>
      </c>
      <c r="C24" s="4" t="s">
        <v>109</v>
      </c>
      <c r="D24" t="s">
        <v>54</v>
      </c>
      <c r="E24" t="s">
        <v>48</v>
      </c>
      <c r="I24" t="s">
        <v>110</v>
      </c>
      <c r="J24" s="4" t="s">
        <v>111</v>
      </c>
      <c r="K24" t="s">
        <v>44</v>
      </c>
    </row>
    <row r="25" spans="2:12">
      <c r="B25" t="s">
        <v>112</v>
      </c>
      <c r="C25" s="4" t="s">
        <v>113</v>
      </c>
      <c r="D25" t="s">
        <v>77</v>
      </c>
      <c r="I25" t="s">
        <v>114</v>
      </c>
      <c r="J25" s="4" t="s">
        <v>115</v>
      </c>
      <c r="K25" t="s">
        <v>44</v>
      </c>
    </row>
    <row r="26" spans="2:12">
      <c r="B26" t="s">
        <v>116</v>
      </c>
      <c r="C26" s="4" t="s">
        <v>117</v>
      </c>
      <c r="D26" t="s">
        <v>77</v>
      </c>
      <c r="I26" t="s">
        <v>118</v>
      </c>
      <c r="J26" t="s">
        <v>119</v>
      </c>
    </row>
    <row r="27" spans="2:12">
      <c r="B27" t="s">
        <v>120</v>
      </c>
      <c r="C27" t="s">
        <v>121</v>
      </c>
      <c r="D27" t="s">
        <v>54</v>
      </c>
      <c r="I27" t="s">
        <v>122</v>
      </c>
      <c r="J27" t="s">
        <v>123</v>
      </c>
      <c r="K27" t="s">
        <v>84</v>
      </c>
    </row>
    <row r="28" spans="2:12">
      <c r="B28" t="s">
        <v>124</v>
      </c>
      <c r="C28" t="s">
        <v>125</v>
      </c>
      <c r="D28" t="s">
        <v>54</v>
      </c>
      <c r="I28" t="s">
        <v>105</v>
      </c>
      <c r="J28" t="s">
        <v>126</v>
      </c>
      <c r="K28" t="s">
        <v>44</v>
      </c>
      <c r="L28" t="s">
        <v>48</v>
      </c>
    </row>
    <row r="29" spans="2:12">
      <c r="B29" t="s">
        <v>105</v>
      </c>
      <c r="C29" s="4" t="s">
        <v>127</v>
      </c>
      <c r="D29" t="s">
        <v>41</v>
      </c>
      <c r="E29" t="s">
        <v>48</v>
      </c>
      <c r="I29" t="s">
        <v>105</v>
      </c>
      <c r="J29" t="s">
        <v>128</v>
      </c>
      <c r="K29" t="s">
        <v>51</v>
      </c>
    </row>
    <row r="30" spans="2:12">
      <c r="B30" t="s">
        <v>89</v>
      </c>
      <c r="C30" t="s">
        <v>129</v>
      </c>
      <c r="D30" t="s">
        <v>77</v>
      </c>
      <c r="I30" t="s">
        <v>120</v>
      </c>
      <c r="J30" t="s">
        <v>121</v>
      </c>
      <c r="K30" t="s">
        <v>51</v>
      </c>
      <c r="L30" t="s">
        <v>48</v>
      </c>
    </row>
    <row r="31" spans="2:12">
      <c r="B31" t="s">
        <v>105</v>
      </c>
      <c r="C31" t="s">
        <v>128</v>
      </c>
      <c r="I31" t="s">
        <v>80</v>
      </c>
      <c r="J31" t="s">
        <v>81</v>
      </c>
      <c r="K31" t="s">
        <v>44</v>
      </c>
    </row>
    <row r="32" spans="2:12">
      <c r="B32" t="s">
        <v>105</v>
      </c>
      <c r="C32" t="s">
        <v>106</v>
      </c>
      <c r="I32" t="s">
        <v>130</v>
      </c>
      <c r="J32" t="s">
        <v>131</v>
      </c>
      <c r="K32" t="s">
        <v>44</v>
      </c>
    </row>
    <row r="33" spans="2:12">
      <c r="B33" t="s">
        <v>132</v>
      </c>
      <c r="C33" t="s">
        <v>133</v>
      </c>
      <c r="D33" t="s">
        <v>54</v>
      </c>
      <c r="I33" t="s">
        <v>64</v>
      </c>
      <c r="J33" t="s">
        <v>85</v>
      </c>
      <c r="K33" t="s">
        <v>51</v>
      </c>
    </row>
    <row r="34" spans="2:12">
      <c r="B34" t="s">
        <v>134</v>
      </c>
      <c r="C34" t="s">
        <v>135</v>
      </c>
      <c r="D34" t="s">
        <v>54</v>
      </c>
      <c r="I34" t="s">
        <v>132</v>
      </c>
      <c r="J34" t="s">
        <v>133</v>
      </c>
      <c r="K34" t="s">
        <v>51</v>
      </c>
    </row>
    <row r="35" spans="2:12">
      <c r="B35" t="s">
        <v>59</v>
      </c>
      <c r="C35" t="s">
        <v>60</v>
      </c>
      <c r="D35" t="s">
        <v>41</v>
      </c>
      <c r="I35" t="s">
        <v>136</v>
      </c>
      <c r="J35" t="s">
        <v>137</v>
      </c>
      <c r="K35" t="s">
        <v>51</v>
      </c>
      <c r="L35" t="s">
        <v>48</v>
      </c>
    </row>
    <row r="36" spans="2:12">
      <c r="B36" t="s">
        <v>118</v>
      </c>
      <c r="C36" t="s">
        <v>119</v>
      </c>
      <c r="D36" t="s">
        <v>54</v>
      </c>
      <c r="E36" t="s">
        <v>48</v>
      </c>
      <c r="I36" t="s">
        <v>68</v>
      </c>
      <c r="J36" t="s">
        <v>69</v>
      </c>
      <c r="K36" t="s">
        <v>44</v>
      </c>
      <c r="L36" t="s">
        <v>48</v>
      </c>
    </row>
    <row r="37" spans="2:12">
      <c r="B37" t="s">
        <v>138</v>
      </c>
      <c r="C37" s="4" t="s">
        <v>139</v>
      </c>
      <c r="D37" t="s">
        <v>77</v>
      </c>
      <c r="I37" t="s">
        <v>134</v>
      </c>
      <c r="J37" t="s">
        <v>135</v>
      </c>
      <c r="K37" t="s">
        <v>44</v>
      </c>
    </row>
    <row r="38" spans="2:12">
      <c r="B38" t="s">
        <v>140</v>
      </c>
      <c r="C38" t="s">
        <v>141</v>
      </c>
      <c r="D38" t="s">
        <v>77</v>
      </c>
      <c r="I38" t="s">
        <v>142</v>
      </c>
      <c r="J38" t="s">
        <v>143</v>
      </c>
      <c r="L38" t="s">
        <v>48</v>
      </c>
    </row>
    <row r="39" spans="2:12">
      <c r="B39" t="s">
        <v>61</v>
      </c>
      <c r="C39" t="s">
        <v>88</v>
      </c>
      <c r="D39" t="s">
        <v>41</v>
      </c>
      <c r="I39" t="s">
        <v>144</v>
      </c>
      <c r="J39" t="s">
        <v>145</v>
      </c>
      <c r="K39" t="s">
        <v>44</v>
      </c>
    </row>
    <row r="40" spans="2:12">
      <c r="B40" t="s">
        <v>146</v>
      </c>
      <c r="C40" t="s">
        <v>147</v>
      </c>
      <c r="D40" t="s">
        <v>54</v>
      </c>
      <c r="I40" t="s">
        <v>148</v>
      </c>
      <c r="J40" t="s">
        <v>149</v>
      </c>
      <c r="K40" t="s">
        <v>44</v>
      </c>
    </row>
    <row r="41" spans="2:12">
      <c r="B41" t="s">
        <v>150</v>
      </c>
      <c r="C41" t="s">
        <v>151</v>
      </c>
      <c r="D41" t="s">
        <v>54</v>
      </c>
      <c r="I41" t="s">
        <v>152</v>
      </c>
      <c r="J41" t="s">
        <v>153</v>
      </c>
      <c r="K41" t="s">
        <v>44</v>
      </c>
    </row>
    <row r="42" spans="2:12">
      <c r="B42" t="s">
        <v>61</v>
      </c>
      <c r="C42" s="4" t="s">
        <v>154</v>
      </c>
      <c r="D42" t="s">
        <v>54</v>
      </c>
      <c r="E42" t="s">
        <v>48</v>
      </c>
      <c r="I42" t="s">
        <v>155</v>
      </c>
      <c r="J42" t="s">
        <v>156</v>
      </c>
      <c r="K42" t="s">
        <v>44</v>
      </c>
    </row>
    <row r="43" spans="2:12">
      <c r="B43" t="s">
        <v>157</v>
      </c>
      <c r="C43" s="4" t="s">
        <v>158</v>
      </c>
      <c r="D43" t="s">
        <v>41</v>
      </c>
      <c r="I43" t="s">
        <v>61</v>
      </c>
      <c r="J43" t="s">
        <v>99</v>
      </c>
      <c r="K43" t="s">
        <v>51</v>
      </c>
      <c r="L43" t="s">
        <v>48</v>
      </c>
    </row>
    <row r="44" spans="2:12">
      <c r="B44" t="s">
        <v>159</v>
      </c>
      <c r="C44" t="s">
        <v>160</v>
      </c>
      <c r="D44" t="s">
        <v>77</v>
      </c>
      <c r="I44" t="s">
        <v>95</v>
      </c>
      <c r="J44" t="s">
        <v>96</v>
      </c>
      <c r="K44" t="s">
        <v>44</v>
      </c>
    </row>
    <row r="45" spans="2:12">
      <c r="B45" t="s">
        <v>97</v>
      </c>
      <c r="C45" t="s">
        <v>98</v>
      </c>
      <c r="D45" t="s">
        <v>54</v>
      </c>
      <c r="I45" t="s">
        <v>124</v>
      </c>
      <c r="J45" t="s">
        <v>125</v>
      </c>
      <c r="K45" t="s">
        <v>44</v>
      </c>
      <c r="L45" t="s">
        <v>48</v>
      </c>
    </row>
    <row r="46" spans="2:12">
      <c r="B46" t="s">
        <v>130</v>
      </c>
      <c r="C46" t="s">
        <v>131</v>
      </c>
      <c r="D46" t="s">
        <v>54</v>
      </c>
      <c r="E46" t="s">
        <v>48</v>
      </c>
      <c r="I46" t="s">
        <v>61</v>
      </c>
      <c r="J46" t="s">
        <v>72</v>
      </c>
      <c r="K46" t="s">
        <v>84</v>
      </c>
    </row>
    <row r="47" spans="2:12">
      <c r="B47" t="s">
        <v>161</v>
      </c>
      <c r="C47" t="s">
        <v>162</v>
      </c>
      <c r="D47" t="s">
        <v>54</v>
      </c>
      <c r="I47" t="s">
        <v>52</v>
      </c>
      <c r="J47" t="s">
        <v>53</v>
      </c>
      <c r="K47" t="s">
        <v>44</v>
      </c>
    </row>
    <row r="48" spans="2:12">
      <c r="B48" t="s">
        <v>105</v>
      </c>
      <c r="C48" t="s">
        <v>126</v>
      </c>
      <c r="D48" t="s">
        <v>77</v>
      </c>
      <c r="E48" t="s">
        <v>48</v>
      </c>
    </row>
    <row r="49" spans="2:5">
      <c r="B49" t="s">
        <v>136</v>
      </c>
      <c r="C49" t="s">
        <v>137</v>
      </c>
      <c r="D49" t="s">
        <v>41</v>
      </c>
    </row>
    <row r="50" spans="2:5">
      <c r="B50" t="s">
        <v>163</v>
      </c>
      <c r="C50" s="4" t="s">
        <v>164</v>
      </c>
      <c r="D50" t="s">
        <v>41</v>
      </c>
    </row>
    <row r="51" spans="2:5">
      <c r="B51" t="s">
        <v>165</v>
      </c>
      <c r="C51" t="s">
        <v>166</v>
      </c>
      <c r="D51" t="s">
        <v>54</v>
      </c>
      <c r="E51" t="s">
        <v>48</v>
      </c>
    </row>
    <row r="52" spans="2:5">
      <c r="B52" t="s">
        <v>167</v>
      </c>
      <c r="C52" t="s">
        <v>168</v>
      </c>
      <c r="D52" t="s">
        <v>41</v>
      </c>
    </row>
    <row r="53" spans="2:5">
      <c r="B53" t="s">
        <v>169</v>
      </c>
      <c r="C53" t="s">
        <v>170</v>
      </c>
      <c r="D53" t="s">
        <v>41</v>
      </c>
    </row>
    <row r="54" spans="2:5">
      <c r="B54" t="s">
        <v>171</v>
      </c>
      <c r="C54" t="s">
        <v>172</v>
      </c>
      <c r="D54" t="s">
        <v>77</v>
      </c>
    </row>
  </sheetData>
  <pageMargins left="0.7" right="0.7" top="0.75" bottom="0.75" header="0.3" footer="0.3"/>
  <tableParts count="2">
    <tablePart r:id="rId1"/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D58E24-0B97-41DE-995C-8970CE2DE3CC}">
  <sheetPr>
    <tabColor theme="5" tint="0.79998168889431442"/>
  </sheetPr>
  <dimension ref="B2:L97"/>
  <sheetViews>
    <sheetView workbookViewId="0">
      <selection activeCell="M4" sqref="M4"/>
    </sheetView>
  </sheetViews>
  <sheetFormatPr defaultRowHeight="15"/>
  <cols>
    <col min="2" max="2" width="5.85546875" bestFit="1" customWidth="1"/>
    <col min="3" max="3" width="10.42578125" bestFit="1" customWidth="1"/>
    <col min="6" max="6" width="5.7109375" bestFit="1" customWidth="1"/>
    <col min="7" max="7" width="6.140625" bestFit="1" customWidth="1"/>
    <col min="8" max="8" width="7.28515625" bestFit="1" customWidth="1"/>
    <col min="9" max="9" width="6.85546875" bestFit="1" customWidth="1"/>
    <col min="11" max="11" width="18.28515625" bestFit="1" customWidth="1"/>
    <col min="12" max="12" width="16" bestFit="1" customWidth="1"/>
  </cols>
  <sheetData>
    <row r="2" spans="2:12">
      <c r="B2" s="7" t="s">
        <v>34</v>
      </c>
      <c r="C2" s="7" t="s">
        <v>308</v>
      </c>
      <c r="F2" s="28" t="s">
        <v>34</v>
      </c>
      <c r="G2" s="29" t="s">
        <v>3</v>
      </c>
      <c r="H2" s="30" t="s">
        <v>33</v>
      </c>
      <c r="I2" s="28" t="s">
        <v>35</v>
      </c>
      <c r="J2" s="28" t="s">
        <v>38</v>
      </c>
      <c r="K2" s="28" t="s">
        <v>306</v>
      </c>
      <c r="L2" s="28" t="s">
        <v>307</v>
      </c>
    </row>
    <row r="3" spans="2:12">
      <c r="B3" s="25" t="s">
        <v>40</v>
      </c>
      <c r="C3" s="26" t="s">
        <v>304</v>
      </c>
      <c r="F3" s="26" t="s">
        <v>53</v>
      </c>
      <c r="G3" s="26">
        <f t="shared" ref="G3:G28" si="0">COUNTIFS($B$3:$B$97,$F3)</f>
        <v>2</v>
      </c>
      <c r="H3" s="26" t="str">
        <f>INDEX(Table16[Name],MATCH($F3,Table16[ID],0))</f>
        <v>Kevin</v>
      </c>
      <c r="I3" s="26" t="str">
        <f>VLOOKUP($F3,Table16[[#All],[ID]:[Retake?]],2,0)</f>
        <v>Central</v>
      </c>
      <c r="J3" s="26" t="str">
        <f>VLOOKUP($F3,Table2[[Code]:[Retake?]],2,0)</f>
        <v>Full Time</v>
      </c>
      <c r="K3" s="31">
        <f>VLOOKUP($F3,Table16[[#All],[ID]:[Retake?]],3,0)</f>
        <v>0</v>
      </c>
      <c r="L3" s="31">
        <f>VLOOKUP($F3,Table2[[Code]:[Retake?]],3,0)</f>
        <v>0</v>
      </c>
    </row>
    <row r="4" spans="2:12">
      <c r="B4" s="25" t="s">
        <v>46</v>
      </c>
      <c r="C4" s="26" t="s">
        <v>304</v>
      </c>
      <c r="F4" s="26" t="s">
        <v>58</v>
      </c>
      <c r="G4" s="26">
        <f t="shared" si="0"/>
        <v>2</v>
      </c>
      <c r="H4" s="26" t="str">
        <f>INDEX(Table16[Name],MATCH($F4,Table16[ID],0))</f>
        <v>Phyllis</v>
      </c>
      <c r="I4" s="26" t="str">
        <f>VLOOKUP($F4,Table16[[#All],[ID]:[Retake?]],2,0)</f>
        <v>East</v>
      </c>
      <c r="J4" s="26" t="str">
        <f>VLOOKUP($F4,Table2[[Code]:[Retake?]],2,0)</f>
        <v>Full Time</v>
      </c>
      <c r="K4" s="31">
        <f>VLOOKUP($F4,Table16[[#All],[ID]:[Retake?]],3,0)</f>
        <v>0</v>
      </c>
      <c r="L4" s="31">
        <f>VLOOKUP($F4,Table2[[Code]:[Retake?]],3,0)</f>
        <v>0</v>
      </c>
    </row>
    <row r="5" spans="2:12">
      <c r="B5" s="27" t="s">
        <v>53</v>
      </c>
      <c r="C5" s="26" t="s">
        <v>304</v>
      </c>
      <c r="F5" s="26" t="s">
        <v>63</v>
      </c>
      <c r="G5" s="26">
        <f t="shared" si="0"/>
        <v>2</v>
      </c>
      <c r="H5" s="26" t="str">
        <f>INDEX(Table16[Name],MATCH($F5,Table16[ID],0))</f>
        <v>John</v>
      </c>
      <c r="I5" s="26" t="str">
        <f>VLOOKUP($F5,Table16[[#All],[ID]:[Retake?]],2,0)</f>
        <v>Central</v>
      </c>
      <c r="J5" s="26">
        <f>VLOOKUP($F5,Table2[[Code]:[Retake?]],2,0)</f>
        <v>0</v>
      </c>
      <c r="K5" s="31" t="str">
        <f>VLOOKUP($F5,Table16[[#All],[ID]:[Retake?]],3,0)</f>
        <v>Y</v>
      </c>
      <c r="L5" s="31">
        <f>VLOOKUP($F5,Table2[[Code]:[Retake?]],3,0)</f>
        <v>0</v>
      </c>
    </row>
    <row r="6" spans="2:12">
      <c r="B6" s="27" t="s">
        <v>58</v>
      </c>
      <c r="C6" s="26" t="s">
        <v>304</v>
      </c>
      <c r="F6" s="26" t="s">
        <v>43</v>
      </c>
      <c r="G6" s="26">
        <f t="shared" si="0"/>
        <v>2</v>
      </c>
      <c r="H6" s="26" t="str">
        <f>INDEX(Table16[Name],MATCH($F6,Table16[ID],0))</f>
        <v>Rhonda</v>
      </c>
      <c r="I6" s="26" t="str">
        <f>VLOOKUP($F6,Table16[[#All],[ID]:[Retake?]],2,0)</f>
        <v>North</v>
      </c>
      <c r="J6" s="26" t="str">
        <f>VLOOKUP($F6,Table2[[Code]:[Retake?]],2,0)</f>
        <v>Full Time</v>
      </c>
      <c r="K6" s="31" t="str">
        <f>VLOOKUP($F6,Table16[[#All],[ID]:[Retake?]],3,0)</f>
        <v>Y</v>
      </c>
      <c r="L6" s="31">
        <f>VLOOKUP($F6,Table2[[Code]:[Retake?]],3,0)</f>
        <v>0</v>
      </c>
    </row>
    <row r="7" spans="2:12">
      <c r="B7" s="27" t="s">
        <v>62</v>
      </c>
      <c r="C7" s="26" t="s">
        <v>304</v>
      </c>
      <c r="F7" s="26" t="s">
        <v>69</v>
      </c>
      <c r="G7" s="26">
        <f t="shared" si="0"/>
        <v>2</v>
      </c>
      <c r="H7" s="26" t="str">
        <f>INDEX(Table16[Name],MATCH($F7,Table16[ID],0))</f>
        <v>Larry</v>
      </c>
      <c r="I7" s="26" t="str">
        <f>VLOOKUP($F7,Table16[[#All],[ID]:[Retake?]],2,0)</f>
        <v>North</v>
      </c>
      <c r="J7" s="26" t="str">
        <f>VLOOKUP($F7,Table2[[Code]:[Retake?]],2,0)</f>
        <v>Full Time</v>
      </c>
      <c r="K7" s="31">
        <f>VLOOKUP($F7,Table16[[#All],[ID]:[Retake?]],3,0)</f>
        <v>0</v>
      </c>
      <c r="L7" s="31" t="str">
        <f>VLOOKUP($F7,Table2[[Code]:[Retake?]],3,0)</f>
        <v>Y</v>
      </c>
    </row>
    <row r="8" spans="2:12">
      <c r="B8" s="27" t="s">
        <v>63</v>
      </c>
      <c r="C8" s="26" t="s">
        <v>304</v>
      </c>
      <c r="F8" s="26" t="s">
        <v>72</v>
      </c>
      <c r="G8" s="26">
        <f t="shared" si="0"/>
        <v>2</v>
      </c>
      <c r="H8" s="26" t="str">
        <f>INDEX(Table16[Name],MATCH($F8,Table16[ID],0))</f>
        <v>John</v>
      </c>
      <c r="I8" s="26" t="str">
        <f>VLOOKUP($F8,Table16[[#All],[ID]:[Retake?]],2,0)</f>
        <v>East</v>
      </c>
      <c r="J8" s="26" t="str">
        <f>VLOOKUP($F8,Table2[[Code]:[Retake?]],2,0)</f>
        <v>Intern</v>
      </c>
      <c r="K8" s="31">
        <f>VLOOKUP($F8,Table16[[#All],[ID]:[Retake?]],3,0)</f>
        <v>0</v>
      </c>
      <c r="L8" s="31">
        <f>VLOOKUP($F8,Table2[[Code]:[Retake?]],3,0)</f>
        <v>0</v>
      </c>
    </row>
    <row r="9" spans="2:12">
      <c r="B9" s="27" t="s">
        <v>43</v>
      </c>
      <c r="C9" s="26" t="s">
        <v>304</v>
      </c>
      <c r="F9" s="26" t="s">
        <v>81</v>
      </c>
      <c r="G9" s="26">
        <f t="shared" si="0"/>
        <v>2</v>
      </c>
      <c r="H9" s="26" t="str">
        <f>INDEX(Table16[Name],MATCH($F9,Table16[ID],0))</f>
        <v>Amita</v>
      </c>
      <c r="I9" s="26" t="str">
        <f>VLOOKUP($F9,Table16[[#All],[ID]:[Retake?]],2,0)</f>
        <v>West</v>
      </c>
      <c r="J9" s="26" t="str">
        <f>VLOOKUP($F9,Table2[[Code]:[Retake?]],2,0)</f>
        <v>Full Time</v>
      </c>
      <c r="K9" s="31">
        <f>VLOOKUP($F9,Table16[[#All],[ID]:[Retake?]],3,0)</f>
        <v>0</v>
      </c>
      <c r="L9" s="31">
        <f>VLOOKUP($F9,Table2[[Code]:[Retake?]],3,0)</f>
        <v>0</v>
      </c>
    </row>
    <row r="10" spans="2:12">
      <c r="B10" s="27" t="s">
        <v>69</v>
      </c>
      <c r="C10" s="26" t="s">
        <v>304</v>
      </c>
      <c r="F10" s="26" t="s">
        <v>85</v>
      </c>
      <c r="G10" s="26">
        <f t="shared" si="0"/>
        <v>2</v>
      </c>
      <c r="H10" s="26" t="str">
        <f>INDEX(Table16[Name],MATCH($F10,Table16[ID],0))</f>
        <v>James</v>
      </c>
      <c r="I10" s="26" t="str">
        <f>VLOOKUP($F10,Table16[[#All],[ID]:[Retake?]],2,0)</f>
        <v>West</v>
      </c>
      <c r="J10" s="26" t="str">
        <f>VLOOKUP($F10,Table2[[Code]:[Retake?]],2,0)</f>
        <v>Part Time</v>
      </c>
      <c r="K10" s="31" t="str">
        <f>VLOOKUP($F10,Table16[[#All],[ID]:[Retake?]],3,0)</f>
        <v>Y</v>
      </c>
      <c r="L10" s="31">
        <f>VLOOKUP($F10,Table2[[Code]:[Retake?]],3,0)</f>
        <v>0</v>
      </c>
    </row>
    <row r="11" spans="2:12">
      <c r="B11" s="27" t="s">
        <v>72</v>
      </c>
      <c r="C11" s="26" t="s">
        <v>304</v>
      </c>
      <c r="F11" s="26" t="s">
        <v>65</v>
      </c>
      <c r="G11" s="26">
        <f t="shared" si="0"/>
        <v>2</v>
      </c>
      <c r="H11" s="26" t="str">
        <f>INDEX(Table16[Name],MATCH($F11,Table16[ID],0))</f>
        <v>James</v>
      </c>
      <c r="I11" s="26" t="str">
        <f>VLOOKUP($F11,Table16[[#All],[ID]:[Retake?]],2,0)</f>
        <v>Central</v>
      </c>
      <c r="J11" s="26" t="str">
        <f>VLOOKUP($F11,Table2[[Code]:[Retake?]],2,0)</f>
        <v>Full Time</v>
      </c>
      <c r="K11" s="31">
        <f>VLOOKUP($F11,Table16[[#All],[ID]:[Retake?]],3,0)</f>
        <v>0</v>
      </c>
      <c r="L11" s="31" t="str">
        <f>VLOOKUP($F11,Table2[[Code]:[Retake?]],3,0)</f>
        <v>Y</v>
      </c>
    </row>
    <row r="12" spans="2:12">
      <c r="B12" s="25" t="s">
        <v>76</v>
      </c>
      <c r="C12" s="26" t="s">
        <v>304</v>
      </c>
      <c r="F12" s="26" t="s">
        <v>90</v>
      </c>
      <c r="G12" s="26">
        <f t="shared" si="0"/>
        <v>2</v>
      </c>
      <c r="H12" s="26" t="str">
        <f>INDEX(Table16[Name],MATCH($F12,Table16[ID],0))</f>
        <v>Melissa</v>
      </c>
      <c r="I12" s="26" t="str">
        <f>VLOOKUP($F12,Table16[[#All],[ID]:[Retake?]],2,0)</f>
        <v>North</v>
      </c>
      <c r="J12" s="26" t="str">
        <f>VLOOKUP($F12,Table2[[Code]:[Retake?]],2,0)</f>
        <v>Part Time</v>
      </c>
      <c r="K12" s="31" t="str">
        <f>VLOOKUP($F12,Table16[[#All],[ID]:[Retake?]],3,0)</f>
        <v>Y</v>
      </c>
      <c r="L12" s="31">
        <f>VLOOKUP($F12,Table2[[Code]:[Retake?]],3,0)</f>
        <v>0</v>
      </c>
    </row>
    <row r="13" spans="2:12">
      <c r="B13" s="27" t="s">
        <v>81</v>
      </c>
      <c r="C13" s="26" t="s">
        <v>304</v>
      </c>
      <c r="F13" s="26" t="s">
        <v>50</v>
      </c>
      <c r="G13" s="26">
        <f t="shared" si="0"/>
        <v>2</v>
      </c>
      <c r="H13" s="26" t="str">
        <f>INDEX(Table16[Name],MATCH($F13,Table16[ID],0))</f>
        <v>Steph</v>
      </c>
      <c r="I13" s="26" t="str">
        <f>VLOOKUP($F13,Table16[[#All],[ID]:[Retake?]],2,0)</f>
        <v>East</v>
      </c>
      <c r="J13" s="26" t="str">
        <f>VLOOKUP($F13,Table2[[Code]:[Retake?]],2,0)</f>
        <v>Part Time</v>
      </c>
      <c r="K13" s="31">
        <f>VLOOKUP($F13,Table16[[#All],[ID]:[Retake?]],3,0)</f>
        <v>0</v>
      </c>
      <c r="L13" s="31" t="str">
        <f>VLOOKUP($F13,Table2[[Code]:[Retake?]],3,0)</f>
        <v>Y</v>
      </c>
    </row>
    <row r="14" spans="2:12">
      <c r="B14" s="27" t="s">
        <v>85</v>
      </c>
      <c r="C14" s="26" t="s">
        <v>304</v>
      </c>
      <c r="F14" s="26" t="s">
        <v>96</v>
      </c>
      <c r="G14" s="26">
        <f t="shared" si="0"/>
        <v>2</v>
      </c>
      <c r="H14" s="26" t="str">
        <f>INDEX(Table16[Name],MATCH($F14,Table16[ID],0))</f>
        <v>Mel</v>
      </c>
      <c r="I14" s="26" t="str">
        <f>VLOOKUP($F14,Table16[[#All],[ID]:[Retake?]],2,0)</f>
        <v>West</v>
      </c>
      <c r="J14" s="26" t="str">
        <f>VLOOKUP($F14,Table2[[Code]:[Retake?]],2,0)</f>
        <v>Full Time</v>
      </c>
      <c r="K14" s="31">
        <f>VLOOKUP($F14,Table16[[#All],[ID]:[Retake?]],3,0)</f>
        <v>0</v>
      </c>
      <c r="L14" s="31">
        <f>VLOOKUP($F14,Table2[[Code]:[Retake?]],3,0)</f>
        <v>0</v>
      </c>
    </row>
    <row r="15" spans="2:12">
      <c r="B15" s="27" t="s">
        <v>65</v>
      </c>
      <c r="C15" s="26" t="s">
        <v>304</v>
      </c>
      <c r="F15" s="26" t="s">
        <v>99</v>
      </c>
      <c r="G15" s="26">
        <f t="shared" si="0"/>
        <v>2</v>
      </c>
      <c r="H15" s="26" t="str">
        <f>INDEX(Table16[Name],MATCH($F15,Table16[ID],0))</f>
        <v>John</v>
      </c>
      <c r="I15" s="26" t="str">
        <f>VLOOKUP($F15,Table16[[#All],[ID]:[Retake?]],2,0)</f>
        <v>West</v>
      </c>
      <c r="J15" s="26" t="str">
        <f>VLOOKUP($F15,Table2[[Code]:[Retake?]],2,0)</f>
        <v>Part Time</v>
      </c>
      <c r="K15" s="31">
        <f>VLOOKUP($F15,Table16[[#All],[ID]:[Retake?]],3,0)</f>
        <v>0</v>
      </c>
      <c r="L15" s="31" t="str">
        <f>VLOOKUP($F15,Table2[[Code]:[Retake?]],3,0)</f>
        <v>Y</v>
      </c>
    </row>
    <row r="16" spans="2:12">
      <c r="B16" s="27" t="s">
        <v>90</v>
      </c>
      <c r="C16" s="26" t="s">
        <v>304</v>
      </c>
      <c r="F16" s="26" t="s">
        <v>121</v>
      </c>
      <c r="G16" s="26">
        <f t="shared" si="0"/>
        <v>2</v>
      </c>
      <c r="H16" s="26" t="str">
        <f>INDEX(Table16[Name],MATCH($F16,Table16[ID],0))</f>
        <v>Dayton</v>
      </c>
      <c r="I16" s="26" t="str">
        <f>VLOOKUP($F16,Table16[[#All],[ID]:[Retake?]],2,0)</f>
        <v>Central</v>
      </c>
      <c r="J16" s="26" t="str">
        <f>VLOOKUP($F16,Table2[[Code]:[Retake?]],2,0)</f>
        <v>Part Time</v>
      </c>
      <c r="K16" s="31">
        <f>VLOOKUP($F16,Table16[[#All],[ID]:[Retake?]],3,0)</f>
        <v>0</v>
      </c>
      <c r="L16" s="31" t="str">
        <f>VLOOKUP($F16,Table2[[Code]:[Retake?]],3,0)</f>
        <v>Y</v>
      </c>
    </row>
    <row r="17" spans="2:12">
      <c r="B17" s="27" t="s">
        <v>50</v>
      </c>
      <c r="C17" s="26" t="s">
        <v>304</v>
      </c>
      <c r="F17" s="26" t="s">
        <v>125</v>
      </c>
      <c r="G17" s="26">
        <f t="shared" si="0"/>
        <v>2</v>
      </c>
      <c r="H17" s="26" t="str">
        <f>INDEX(Table16[Name],MATCH($F17,Table16[ID],0))</f>
        <v>Gil</v>
      </c>
      <c r="I17" s="26" t="str">
        <f>VLOOKUP($F17,Table16[[#All],[ID]:[Retake?]],2,0)</f>
        <v>Central</v>
      </c>
      <c r="J17" s="26" t="str">
        <f>VLOOKUP($F17,Table2[[Code]:[Retake?]],2,0)</f>
        <v>Full Time</v>
      </c>
      <c r="K17" s="31">
        <f>VLOOKUP($F17,Table16[[#All],[ID]:[Retake?]],3,0)</f>
        <v>0</v>
      </c>
      <c r="L17" s="31" t="str">
        <f>VLOOKUP($F17,Table2[[Code]:[Retake?]],3,0)</f>
        <v>Y</v>
      </c>
    </row>
    <row r="18" spans="2:12">
      <c r="B18" s="27" t="s">
        <v>96</v>
      </c>
      <c r="C18" s="26" t="s">
        <v>304</v>
      </c>
      <c r="F18" s="26" t="s">
        <v>128</v>
      </c>
      <c r="G18" s="26">
        <f t="shared" si="0"/>
        <v>2</v>
      </c>
      <c r="H18" s="26" t="str">
        <f>INDEX(Table16[Name],MATCH($F18,Table16[ID],0))</f>
        <v>Stacy</v>
      </c>
      <c r="I18" s="26">
        <f>VLOOKUP($F18,Table16[[#All],[ID]:[Retake?]],2,0)</f>
        <v>0</v>
      </c>
      <c r="J18" s="26" t="str">
        <f>VLOOKUP($F18,Table2[[Code]:[Retake?]],2,0)</f>
        <v>Part Time</v>
      </c>
      <c r="K18" s="31">
        <f>VLOOKUP($F18,Table16[[#All],[ID]:[Retake?]],3,0)</f>
        <v>0</v>
      </c>
      <c r="L18" s="31">
        <f>VLOOKUP($F18,Table2[[Code]:[Retake?]],3,0)</f>
        <v>0</v>
      </c>
    </row>
    <row r="19" spans="2:12">
      <c r="B19" s="27" t="s">
        <v>99</v>
      </c>
      <c r="C19" s="26" t="s">
        <v>304</v>
      </c>
      <c r="F19" s="26" t="s">
        <v>106</v>
      </c>
      <c r="G19" s="26">
        <f t="shared" si="0"/>
        <v>2</v>
      </c>
      <c r="H19" s="26" t="str">
        <f>INDEX(Table16[Name],MATCH($F19,Table16[ID],0))</f>
        <v>Stacy</v>
      </c>
      <c r="I19" s="26">
        <f>VLOOKUP($F19,Table16[[#All],[ID]:[Retake?]],2,0)</f>
        <v>0</v>
      </c>
      <c r="J19" s="26" t="str">
        <f>VLOOKUP($F19,Table2[[Code]:[Retake?]],2,0)</f>
        <v>Full Time</v>
      </c>
      <c r="K19" s="31">
        <f>VLOOKUP($F19,Table16[[#All],[ID]:[Retake?]],3,0)</f>
        <v>0</v>
      </c>
      <c r="L19" s="31">
        <f>VLOOKUP($F19,Table2[[Code]:[Retake?]],3,0)</f>
        <v>0</v>
      </c>
    </row>
    <row r="20" spans="2:12">
      <c r="B20" s="27" t="s">
        <v>102</v>
      </c>
      <c r="C20" s="26" t="s">
        <v>304</v>
      </c>
      <c r="F20" s="26" t="s">
        <v>133</v>
      </c>
      <c r="G20" s="26">
        <f t="shared" si="0"/>
        <v>2</v>
      </c>
      <c r="H20" s="26" t="str">
        <f>INDEX(Table16[Name],MATCH($F20,Table16[ID],0))</f>
        <v>Justine</v>
      </c>
      <c r="I20" s="26" t="str">
        <f>VLOOKUP($F20,Table16[[#All],[ID]:[Retake?]],2,0)</f>
        <v>Central</v>
      </c>
      <c r="J20" s="26" t="str">
        <f>VLOOKUP($F20,Table2[[Code]:[Retake?]],2,0)</f>
        <v>Part Time</v>
      </c>
      <c r="K20" s="31">
        <f>VLOOKUP($F20,Table16[[#All],[ID]:[Retake?]],3,0)</f>
        <v>0</v>
      </c>
      <c r="L20" s="31">
        <f>VLOOKUP($F20,Table2[[Code]:[Retake?]],3,0)</f>
        <v>0</v>
      </c>
    </row>
    <row r="21" spans="2:12">
      <c r="B21" s="27" t="s">
        <v>104</v>
      </c>
      <c r="C21" s="26" t="s">
        <v>304</v>
      </c>
      <c r="F21" s="26" t="s">
        <v>135</v>
      </c>
      <c r="G21" s="26">
        <f t="shared" si="0"/>
        <v>2</v>
      </c>
      <c r="H21" s="26" t="str">
        <f>INDEX(Table16[Name],MATCH($F21,Table16[ID],0))</f>
        <v>Renee</v>
      </c>
      <c r="I21" s="26" t="str">
        <f>VLOOKUP($F21,Table16[[#All],[ID]:[Retake?]],2,0)</f>
        <v>Central</v>
      </c>
      <c r="J21" s="26" t="str">
        <f>VLOOKUP($F21,Table2[[Code]:[Retake?]],2,0)</f>
        <v>Full Time</v>
      </c>
      <c r="K21" s="31">
        <f>VLOOKUP($F21,Table16[[#All],[ID]:[Retake?]],3,0)</f>
        <v>0</v>
      </c>
      <c r="L21" s="31">
        <f>VLOOKUP($F21,Table2[[Code]:[Retake?]],3,0)</f>
        <v>0</v>
      </c>
    </row>
    <row r="22" spans="2:12">
      <c r="B22" s="27" t="s">
        <v>108</v>
      </c>
      <c r="C22" s="26" t="s">
        <v>304</v>
      </c>
      <c r="F22" s="26" t="s">
        <v>60</v>
      </c>
      <c r="G22" s="26">
        <f t="shared" si="0"/>
        <v>2</v>
      </c>
      <c r="H22" s="26" t="str">
        <f>INDEX(Table16[Name],MATCH($F22,Table16[ID],0))</f>
        <v>Niam</v>
      </c>
      <c r="I22" s="26" t="str">
        <f>VLOOKUP($F22,Table16[[#All],[ID]:[Retake?]],2,0)</f>
        <v>North</v>
      </c>
      <c r="J22" s="26" t="str">
        <f>VLOOKUP($F22,Table2[[Code]:[Retake?]],2,0)</f>
        <v>Full Time</v>
      </c>
      <c r="K22" s="31">
        <f>VLOOKUP($F22,Table16[[#All],[ID]:[Retake?]],3,0)</f>
        <v>0</v>
      </c>
      <c r="L22" s="31">
        <f>VLOOKUP($F22,Table2[[Code]:[Retake?]],3,0)</f>
        <v>0</v>
      </c>
    </row>
    <row r="23" spans="2:12">
      <c r="B23" s="25" t="s">
        <v>109</v>
      </c>
      <c r="C23" s="26" t="s">
        <v>304</v>
      </c>
      <c r="F23" s="26" t="s">
        <v>119</v>
      </c>
      <c r="G23" s="26">
        <f t="shared" si="0"/>
        <v>2</v>
      </c>
      <c r="H23" s="26" t="str">
        <f>INDEX(Table16[Name],MATCH($F23,Table16[ID],0))</f>
        <v>Noreen</v>
      </c>
      <c r="I23" s="26" t="str">
        <f>VLOOKUP($F23,Table16[[#All],[ID]:[Retake?]],2,0)</f>
        <v>Central</v>
      </c>
      <c r="J23" s="26">
        <f>VLOOKUP($F23,Table2[[Code]:[Retake?]],2,0)</f>
        <v>0</v>
      </c>
      <c r="K23" s="31" t="str">
        <f>VLOOKUP($F23,Table16[[#All],[ID]:[Retake?]],3,0)</f>
        <v>Y</v>
      </c>
      <c r="L23" s="31">
        <f>VLOOKUP($F23,Table2[[Code]:[Retake?]],3,0)</f>
        <v>0</v>
      </c>
    </row>
    <row r="24" spans="2:12">
      <c r="B24" s="25" t="s">
        <v>113</v>
      </c>
      <c r="C24" s="26" t="s">
        <v>304</v>
      </c>
      <c r="F24" s="26" t="s">
        <v>88</v>
      </c>
      <c r="G24" s="26">
        <f t="shared" si="0"/>
        <v>2</v>
      </c>
      <c r="H24" s="26" t="str">
        <f>INDEX(Table16[Name],MATCH($F24,Table16[ID],0))</f>
        <v>John</v>
      </c>
      <c r="I24" s="26" t="str">
        <f>VLOOKUP($F24,Table16[[#All],[ID]:[Retake?]],2,0)</f>
        <v>North</v>
      </c>
      <c r="J24" s="26" t="str">
        <f>VLOOKUP($F24,Table2[[Code]:[Retake?]],2,0)</f>
        <v>Full Time</v>
      </c>
      <c r="K24" s="31">
        <f>VLOOKUP($F24,Table16[[#All],[ID]:[Retake?]],3,0)</f>
        <v>0</v>
      </c>
      <c r="L24" s="31" t="str">
        <f>VLOOKUP($F24,Table2[[Code]:[Retake?]],3,0)</f>
        <v>Y</v>
      </c>
    </row>
    <row r="25" spans="2:12">
      <c r="B25" s="25" t="s">
        <v>117</v>
      </c>
      <c r="C25" s="26" t="s">
        <v>304</v>
      </c>
      <c r="F25" s="26" t="s">
        <v>98</v>
      </c>
      <c r="G25" s="26">
        <f t="shared" si="0"/>
        <v>2</v>
      </c>
      <c r="H25" s="26" t="str">
        <f>INDEX(Table16[Name],MATCH($F25,Table16[ID],0))</f>
        <v>Raoul</v>
      </c>
      <c r="I25" s="26" t="str">
        <f>VLOOKUP($F25,Table16[[#All],[ID]:[Retake?]],2,0)</f>
        <v>Central</v>
      </c>
      <c r="J25" s="26" t="str">
        <f>VLOOKUP($F25,Table2[[Code]:[Retake?]],2,0)</f>
        <v>Part Time</v>
      </c>
      <c r="K25" s="31">
        <f>VLOOKUP($F25,Table16[[#All],[ID]:[Retake?]],3,0)</f>
        <v>0</v>
      </c>
      <c r="L25" s="31" t="str">
        <f>VLOOKUP($F25,Table2[[Code]:[Retake?]],3,0)</f>
        <v>Y</v>
      </c>
    </row>
    <row r="26" spans="2:12">
      <c r="B26" s="27" t="s">
        <v>121</v>
      </c>
      <c r="C26" s="26" t="s">
        <v>304</v>
      </c>
      <c r="F26" s="26" t="s">
        <v>131</v>
      </c>
      <c r="G26" s="26">
        <f t="shared" si="0"/>
        <v>2</v>
      </c>
      <c r="H26" s="26" t="str">
        <f>INDEX(Table16[Name],MATCH($F26,Table16[ID],0))</f>
        <v>Anita</v>
      </c>
      <c r="I26" s="26" t="str">
        <f>VLOOKUP($F26,Table16[[#All],[ID]:[Retake?]],2,0)</f>
        <v>Central</v>
      </c>
      <c r="J26" s="26" t="str">
        <f>VLOOKUP($F26,Table2[[Code]:[Retake?]],2,0)</f>
        <v>Full Time</v>
      </c>
      <c r="K26" s="31" t="str">
        <f>VLOOKUP($F26,Table16[[#All],[ID]:[Retake?]],3,0)</f>
        <v>Y</v>
      </c>
      <c r="L26" s="31">
        <f>VLOOKUP($F26,Table2[[Code]:[Retake?]],3,0)</f>
        <v>0</v>
      </c>
    </row>
    <row r="27" spans="2:12">
      <c r="B27" s="27" t="s">
        <v>125</v>
      </c>
      <c r="C27" s="26" t="s">
        <v>304</v>
      </c>
      <c r="F27" s="26" t="s">
        <v>126</v>
      </c>
      <c r="G27" s="26">
        <f t="shared" si="0"/>
        <v>2</v>
      </c>
      <c r="H27" s="26" t="str">
        <f>INDEX(Table16[Name],MATCH($F27,Table16[ID],0))</f>
        <v>Stacy</v>
      </c>
      <c r="I27" s="26" t="str">
        <f>VLOOKUP($F27,Table16[[#All],[ID]:[Retake?]],2,0)</f>
        <v>West</v>
      </c>
      <c r="J27" s="26" t="str">
        <f>VLOOKUP($F27,Table2[[Code]:[Retake?]],2,0)</f>
        <v>Full Time</v>
      </c>
      <c r="K27" s="31" t="str">
        <f>VLOOKUP($F27,Table16[[#All],[ID]:[Retake?]],3,0)</f>
        <v>Y</v>
      </c>
      <c r="L27" s="31" t="str">
        <f>VLOOKUP($F27,Table2[[Code]:[Retake?]],3,0)</f>
        <v>Y</v>
      </c>
    </row>
    <row r="28" spans="2:12">
      <c r="B28" s="25" t="s">
        <v>127</v>
      </c>
      <c r="C28" s="26" t="s">
        <v>304</v>
      </c>
      <c r="F28" s="26" t="s">
        <v>137</v>
      </c>
      <c r="G28" s="26">
        <f t="shared" si="0"/>
        <v>2</v>
      </c>
      <c r="H28" s="26" t="str">
        <f>INDEX(Table16[Name],MATCH($F28,Table16[ID],0))</f>
        <v>Justina</v>
      </c>
      <c r="I28" s="26" t="str">
        <f>VLOOKUP($F28,Table16[[#All],[ID]:[Retake?]],2,0)</f>
        <v>North</v>
      </c>
      <c r="J28" s="26" t="str">
        <f>VLOOKUP($F28,Table2[[Code]:[Retake?]],2,0)</f>
        <v>Part Time</v>
      </c>
      <c r="K28" s="31">
        <f>VLOOKUP($F28,Table16[[#All],[ID]:[Retake?]],3,0)</f>
        <v>0</v>
      </c>
      <c r="L28" s="31" t="str">
        <f>VLOOKUP($F28,Table2[[Code]:[Retake?]],3,0)</f>
        <v>Y</v>
      </c>
    </row>
    <row r="29" spans="2:12">
      <c r="B29" s="27" t="s">
        <v>129</v>
      </c>
      <c r="C29" s="26" t="s">
        <v>304</v>
      </c>
    </row>
    <row r="30" spans="2:12">
      <c r="B30" s="27" t="s">
        <v>128</v>
      </c>
      <c r="C30" s="26" t="s">
        <v>304</v>
      </c>
    </row>
    <row r="31" spans="2:12">
      <c r="B31" s="27" t="s">
        <v>106</v>
      </c>
      <c r="C31" s="26" t="s">
        <v>304</v>
      </c>
    </row>
    <row r="32" spans="2:12">
      <c r="B32" s="27" t="s">
        <v>133</v>
      </c>
      <c r="C32" s="26" t="s">
        <v>304</v>
      </c>
    </row>
    <row r="33" spans="2:3">
      <c r="B33" s="27" t="s">
        <v>135</v>
      </c>
      <c r="C33" s="26" t="s">
        <v>304</v>
      </c>
    </row>
    <row r="34" spans="2:3">
      <c r="B34" s="27" t="s">
        <v>60</v>
      </c>
      <c r="C34" s="26" t="s">
        <v>304</v>
      </c>
    </row>
    <row r="35" spans="2:3">
      <c r="B35" s="27" t="s">
        <v>119</v>
      </c>
      <c r="C35" s="26" t="s">
        <v>304</v>
      </c>
    </row>
    <row r="36" spans="2:3">
      <c r="B36" s="25" t="s">
        <v>139</v>
      </c>
      <c r="C36" s="26" t="s">
        <v>304</v>
      </c>
    </row>
    <row r="37" spans="2:3">
      <c r="B37" s="27" t="s">
        <v>141</v>
      </c>
      <c r="C37" s="26" t="s">
        <v>304</v>
      </c>
    </row>
    <row r="38" spans="2:3">
      <c r="B38" s="27" t="s">
        <v>88</v>
      </c>
      <c r="C38" s="26" t="s">
        <v>304</v>
      </c>
    </row>
    <row r="39" spans="2:3">
      <c r="B39" s="27" t="s">
        <v>147</v>
      </c>
      <c r="C39" s="26" t="s">
        <v>304</v>
      </c>
    </row>
    <row r="40" spans="2:3">
      <c r="B40" s="27" t="s">
        <v>151</v>
      </c>
      <c r="C40" s="26" t="s">
        <v>304</v>
      </c>
    </row>
    <row r="41" spans="2:3">
      <c r="B41" s="25" t="s">
        <v>154</v>
      </c>
      <c r="C41" s="26" t="s">
        <v>304</v>
      </c>
    </row>
    <row r="42" spans="2:3">
      <c r="B42" s="25" t="s">
        <v>158</v>
      </c>
      <c r="C42" s="26" t="s">
        <v>304</v>
      </c>
    </row>
    <row r="43" spans="2:3">
      <c r="B43" s="27" t="s">
        <v>160</v>
      </c>
      <c r="C43" s="26" t="s">
        <v>304</v>
      </c>
    </row>
    <row r="44" spans="2:3">
      <c r="B44" s="27" t="s">
        <v>98</v>
      </c>
      <c r="C44" s="26" t="s">
        <v>304</v>
      </c>
    </row>
    <row r="45" spans="2:3">
      <c r="B45" s="27" t="s">
        <v>131</v>
      </c>
      <c r="C45" s="26" t="s">
        <v>304</v>
      </c>
    </row>
    <row r="46" spans="2:3">
      <c r="B46" s="27" t="s">
        <v>162</v>
      </c>
      <c r="C46" s="26" t="s">
        <v>304</v>
      </c>
    </row>
    <row r="47" spans="2:3">
      <c r="B47" s="27" t="s">
        <v>126</v>
      </c>
      <c r="C47" s="26" t="s">
        <v>304</v>
      </c>
    </row>
    <row r="48" spans="2:3">
      <c r="B48" s="27" t="s">
        <v>137</v>
      </c>
      <c r="C48" s="26" t="s">
        <v>304</v>
      </c>
    </row>
    <row r="49" spans="2:3">
      <c r="B49" s="25" t="s">
        <v>164</v>
      </c>
      <c r="C49" s="26" t="s">
        <v>304</v>
      </c>
    </row>
    <row r="50" spans="2:3">
      <c r="B50" s="27" t="s">
        <v>166</v>
      </c>
      <c r="C50" s="26" t="s">
        <v>304</v>
      </c>
    </row>
    <row r="51" spans="2:3">
      <c r="B51" s="27" t="s">
        <v>168</v>
      </c>
      <c r="C51" s="26" t="s">
        <v>304</v>
      </c>
    </row>
    <row r="52" spans="2:3">
      <c r="B52" s="27" t="s">
        <v>170</v>
      </c>
      <c r="C52" s="26" t="s">
        <v>304</v>
      </c>
    </row>
    <row r="53" spans="2:3">
      <c r="B53" s="27" t="s">
        <v>172</v>
      </c>
      <c r="C53" s="26" t="s">
        <v>304</v>
      </c>
    </row>
    <row r="54" spans="2:3">
      <c r="B54" s="27" t="s">
        <v>43</v>
      </c>
      <c r="C54" s="26" t="s">
        <v>305</v>
      </c>
    </row>
    <row r="55" spans="2:3">
      <c r="B55" s="27" t="s">
        <v>50</v>
      </c>
      <c r="C55" s="26" t="s">
        <v>305</v>
      </c>
    </row>
    <row r="56" spans="2:3">
      <c r="B56" s="27" t="s">
        <v>56</v>
      </c>
      <c r="C56" s="26" t="s">
        <v>305</v>
      </c>
    </row>
    <row r="57" spans="2:3">
      <c r="B57" s="27" t="s">
        <v>60</v>
      </c>
      <c r="C57" s="26" t="s">
        <v>305</v>
      </c>
    </row>
    <row r="58" spans="2:3">
      <c r="B58" s="27" t="s">
        <v>58</v>
      </c>
      <c r="C58" s="26" t="s">
        <v>305</v>
      </c>
    </row>
    <row r="59" spans="2:3">
      <c r="B59" s="27" t="s">
        <v>65</v>
      </c>
      <c r="C59" s="26" t="s">
        <v>305</v>
      </c>
    </row>
    <row r="60" spans="2:3">
      <c r="B60" s="27" t="s">
        <v>67</v>
      </c>
      <c r="C60" s="26" t="s">
        <v>305</v>
      </c>
    </row>
    <row r="61" spans="2:3">
      <c r="B61" s="27" t="s">
        <v>71</v>
      </c>
      <c r="C61" s="26" t="s">
        <v>305</v>
      </c>
    </row>
    <row r="62" spans="2:3">
      <c r="B62" s="25" t="s">
        <v>74</v>
      </c>
      <c r="C62" s="26" t="s">
        <v>305</v>
      </c>
    </row>
    <row r="63" spans="2:3">
      <c r="B63" s="25" t="s">
        <v>79</v>
      </c>
      <c r="C63" s="26" t="s">
        <v>305</v>
      </c>
    </row>
    <row r="64" spans="2:3">
      <c r="B64" s="25" t="s">
        <v>83</v>
      </c>
      <c r="C64" s="26" t="s">
        <v>305</v>
      </c>
    </row>
    <row r="65" spans="2:3">
      <c r="B65" s="25" t="s">
        <v>87</v>
      </c>
      <c r="C65" s="26" t="s">
        <v>305</v>
      </c>
    </row>
    <row r="66" spans="2:3">
      <c r="B66" s="27" t="s">
        <v>88</v>
      </c>
      <c r="C66" s="26" t="s">
        <v>305</v>
      </c>
    </row>
    <row r="67" spans="2:3">
      <c r="B67" s="27" t="s">
        <v>92</v>
      </c>
      <c r="C67" s="26" t="s">
        <v>305</v>
      </c>
    </row>
    <row r="68" spans="2:3">
      <c r="B68" s="27" t="s">
        <v>94</v>
      </c>
      <c r="C68" s="26" t="s">
        <v>305</v>
      </c>
    </row>
    <row r="69" spans="2:3">
      <c r="B69" s="27" t="s">
        <v>98</v>
      </c>
      <c r="C69" s="26" t="s">
        <v>305</v>
      </c>
    </row>
    <row r="70" spans="2:3">
      <c r="B70" s="27" t="s">
        <v>100</v>
      </c>
      <c r="C70" s="26" t="s">
        <v>305</v>
      </c>
    </row>
    <row r="71" spans="2:3">
      <c r="B71" s="27" t="s">
        <v>63</v>
      </c>
      <c r="C71" s="26" t="s">
        <v>305</v>
      </c>
    </row>
    <row r="72" spans="2:3">
      <c r="B72" s="27" t="s">
        <v>106</v>
      </c>
      <c r="C72" s="26" t="s">
        <v>305</v>
      </c>
    </row>
    <row r="73" spans="2:3">
      <c r="B73" s="27" t="s">
        <v>90</v>
      </c>
      <c r="C73" s="26" t="s">
        <v>305</v>
      </c>
    </row>
    <row r="74" spans="2:3">
      <c r="B74" s="25" t="s">
        <v>111</v>
      </c>
      <c r="C74" s="26" t="s">
        <v>305</v>
      </c>
    </row>
    <row r="75" spans="2:3">
      <c r="B75" s="25" t="s">
        <v>115</v>
      </c>
      <c r="C75" s="26" t="s">
        <v>305</v>
      </c>
    </row>
    <row r="76" spans="2:3">
      <c r="B76" s="27" t="s">
        <v>119</v>
      </c>
      <c r="C76" s="26" t="s">
        <v>305</v>
      </c>
    </row>
    <row r="77" spans="2:3">
      <c r="B77" s="27" t="s">
        <v>123</v>
      </c>
      <c r="C77" s="26" t="s">
        <v>305</v>
      </c>
    </row>
    <row r="78" spans="2:3">
      <c r="B78" s="27" t="s">
        <v>126</v>
      </c>
      <c r="C78" s="26" t="s">
        <v>305</v>
      </c>
    </row>
    <row r="79" spans="2:3">
      <c r="B79" s="27" t="s">
        <v>128</v>
      </c>
      <c r="C79" s="26" t="s">
        <v>305</v>
      </c>
    </row>
    <row r="80" spans="2:3">
      <c r="B80" s="27" t="s">
        <v>121</v>
      </c>
      <c r="C80" s="26" t="s">
        <v>305</v>
      </c>
    </row>
    <row r="81" spans="2:3">
      <c r="B81" s="27" t="s">
        <v>81</v>
      </c>
      <c r="C81" s="26" t="s">
        <v>305</v>
      </c>
    </row>
    <row r="82" spans="2:3">
      <c r="B82" s="27" t="s">
        <v>131</v>
      </c>
      <c r="C82" s="26" t="s">
        <v>305</v>
      </c>
    </row>
    <row r="83" spans="2:3">
      <c r="B83" s="27" t="s">
        <v>85</v>
      </c>
      <c r="C83" s="26" t="s">
        <v>305</v>
      </c>
    </row>
    <row r="84" spans="2:3">
      <c r="B84" s="27" t="s">
        <v>133</v>
      </c>
      <c r="C84" s="26" t="s">
        <v>305</v>
      </c>
    </row>
    <row r="85" spans="2:3">
      <c r="B85" s="27" t="s">
        <v>137</v>
      </c>
      <c r="C85" s="26" t="s">
        <v>305</v>
      </c>
    </row>
    <row r="86" spans="2:3">
      <c r="B86" s="27" t="s">
        <v>69</v>
      </c>
      <c r="C86" s="26" t="s">
        <v>305</v>
      </c>
    </row>
    <row r="87" spans="2:3">
      <c r="B87" s="27" t="s">
        <v>135</v>
      </c>
      <c r="C87" s="26" t="s">
        <v>305</v>
      </c>
    </row>
    <row r="88" spans="2:3">
      <c r="B88" s="27" t="s">
        <v>143</v>
      </c>
      <c r="C88" s="26" t="s">
        <v>305</v>
      </c>
    </row>
    <row r="89" spans="2:3">
      <c r="B89" s="27" t="s">
        <v>145</v>
      </c>
      <c r="C89" s="26" t="s">
        <v>305</v>
      </c>
    </row>
    <row r="90" spans="2:3">
      <c r="B90" s="27" t="s">
        <v>149</v>
      </c>
      <c r="C90" s="26" t="s">
        <v>305</v>
      </c>
    </row>
    <row r="91" spans="2:3">
      <c r="B91" s="27" t="s">
        <v>153</v>
      </c>
      <c r="C91" s="26" t="s">
        <v>305</v>
      </c>
    </row>
    <row r="92" spans="2:3">
      <c r="B92" s="27" t="s">
        <v>156</v>
      </c>
      <c r="C92" s="26" t="s">
        <v>305</v>
      </c>
    </row>
    <row r="93" spans="2:3">
      <c r="B93" s="27" t="s">
        <v>99</v>
      </c>
      <c r="C93" s="26" t="s">
        <v>305</v>
      </c>
    </row>
    <row r="94" spans="2:3">
      <c r="B94" s="27" t="s">
        <v>96</v>
      </c>
      <c r="C94" s="26" t="s">
        <v>305</v>
      </c>
    </row>
    <row r="95" spans="2:3">
      <c r="B95" s="27" t="s">
        <v>125</v>
      </c>
      <c r="C95" s="26" t="s">
        <v>305</v>
      </c>
    </row>
    <row r="96" spans="2:3">
      <c r="B96" s="27" t="s">
        <v>72</v>
      </c>
      <c r="C96" s="26" t="s">
        <v>305</v>
      </c>
    </row>
    <row r="97" spans="2:3">
      <c r="B97" s="27" t="s">
        <v>53</v>
      </c>
      <c r="C97" s="26" t="s">
        <v>305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D86576-0535-4A75-91B8-ADF3A6371CA9}">
  <sheetPr>
    <tabColor theme="5" tint="0.79998168889431442"/>
  </sheetPr>
  <dimension ref="A1:V21"/>
  <sheetViews>
    <sheetView showGridLines="0" topLeftCell="O1" workbookViewId="0">
      <selection activeCell="Q9" sqref="Q9"/>
    </sheetView>
  </sheetViews>
  <sheetFormatPr defaultRowHeight="15"/>
  <cols>
    <col min="2" max="2" width="10.85546875" customWidth="1"/>
    <col min="3" max="3" width="13.5703125" bestFit="1" customWidth="1"/>
    <col min="4" max="4" width="9.85546875" customWidth="1"/>
    <col min="5" max="5" width="11" customWidth="1"/>
    <col min="6" max="6" width="10" bestFit="1" customWidth="1"/>
    <col min="7" max="10" width="9" bestFit="1" customWidth="1"/>
    <col min="11" max="11" width="9.28515625" customWidth="1"/>
    <col min="12" max="12" width="13" customWidth="1"/>
    <col min="13" max="13" width="11" bestFit="1" customWidth="1"/>
    <col min="14" max="14" width="10.85546875" customWidth="1"/>
    <col min="15" max="15" width="10" bestFit="1" customWidth="1"/>
    <col min="18" max="18" width="17.28515625" bestFit="1" customWidth="1"/>
    <col min="19" max="19" width="11.7109375" bestFit="1" customWidth="1"/>
    <col min="20" max="20" width="10.7109375" bestFit="1" customWidth="1"/>
    <col min="21" max="21" width="9.140625" bestFit="1" customWidth="1"/>
  </cols>
  <sheetData>
    <row r="1" spans="2:22">
      <c r="B1" t="s">
        <v>7</v>
      </c>
      <c r="C1" t="s">
        <v>173</v>
      </c>
      <c r="D1" t="s">
        <v>35</v>
      </c>
      <c r="E1" t="s">
        <v>174</v>
      </c>
      <c r="F1" t="s">
        <v>175</v>
      </c>
      <c r="G1" t="s">
        <v>176</v>
      </c>
      <c r="H1" t="s">
        <v>177</v>
      </c>
      <c r="I1" t="s">
        <v>178</v>
      </c>
      <c r="J1" t="s">
        <v>179</v>
      </c>
      <c r="K1" t="s">
        <v>180</v>
      </c>
      <c r="L1" t="s">
        <v>181</v>
      </c>
      <c r="M1" t="s">
        <v>182</v>
      </c>
      <c r="N1" t="s">
        <v>183</v>
      </c>
      <c r="O1" t="s">
        <v>309</v>
      </c>
      <c r="P1" t="s">
        <v>310</v>
      </c>
      <c r="R1" s="9" t="s">
        <v>312</v>
      </c>
      <c r="S1" s="10"/>
      <c r="T1" s="10"/>
      <c r="U1" s="10"/>
      <c r="V1" s="17"/>
    </row>
    <row r="2" spans="2:22">
      <c r="B2" t="s">
        <v>184</v>
      </c>
      <c r="C2" t="s">
        <v>185</v>
      </c>
      <c r="D2" t="s">
        <v>77</v>
      </c>
      <c r="E2" s="32">
        <v>47690</v>
      </c>
      <c r="F2" s="32">
        <v>74085</v>
      </c>
      <c r="G2" s="32">
        <v>37133</v>
      </c>
      <c r="H2" s="32">
        <v>34775</v>
      </c>
      <c r="I2" s="32">
        <v>46743</v>
      </c>
      <c r="J2" s="32">
        <v>75849</v>
      </c>
      <c r="K2" s="32">
        <v>88524</v>
      </c>
      <c r="L2" s="32">
        <v>28929</v>
      </c>
      <c r="M2" s="32">
        <v>57217</v>
      </c>
      <c r="N2" s="32">
        <v>47750</v>
      </c>
      <c r="O2" s="32">
        <f>SUM(Table1815[[#This Row],[January]:[October]])</f>
        <v>538695</v>
      </c>
      <c r="P2" s="32">
        <f>RANK(Table1815[[#This Row],[Total]],Table1815[Total],0)</f>
        <v>6</v>
      </c>
      <c r="R2" s="19" t="s">
        <v>311</v>
      </c>
      <c r="S2" s="5"/>
      <c r="T2" s="5"/>
      <c r="U2" s="5"/>
      <c r="V2" s="18"/>
    </row>
    <row r="3" spans="2:22">
      <c r="B3" t="s">
        <v>184</v>
      </c>
      <c r="C3" t="s">
        <v>186</v>
      </c>
      <c r="D3" t="s">
        <v>54</v>
      </c>
      <c r="E3" s="32">
        <v>73586</v>
      </c>
      <c r="F3" s="32">
        <v>43831</v>
      </c>
      <c r="G3" s="32">
        <v>51988</v>
      </c>
      <c r="H3" s="32">
        <v>73218</v>
      </c>
      <c r="I3" s="32">
        <v>49204</v>
      </c>
      <c r="J3" s="32">
        <v>49968</v>
      </c>
      <c r="K3" s="32">
        <v>51261</v>
      </c>
      <c r="L3" s="32">
        <v>70899</v>
      </c>
      <c r="M3" s="32">
        <v>61495</v>
      </c>
      <c r="N3" s="32">
        <v>84358</v>
      </c>
      <c r="O3" s="32">
        <f>SUM(Table1815[[#This Row],[January]:[October]])</f>
        <v>609808</v>
      </c>
      <c r="P3" s="32">
        <f>RANK(Table1815[[#This Row],[Total]],Table1815[Total],0)</f>
        <v>3</v>
      </c>
      <c r="R3" s="19" t="s">
        <v>310</v>
      </c>
      <c r="S3" s="12" t="s">
        <v>173</v>
      </c>
      <c r="T3" s="12" t="s">
        <v>7</v>
      </c>
      <c r="U3" s="5" t="s">
        <v>309</v>
      </c>
      <c r="V3" s="18"/>
    </row>
    <row r="4" spans="2:22">
      <c r="B4" t="s">
        <v>187</v>
      </c>
      <c r="C4" t="s">
        <v>54</v>
      </c>
      <c r="D4" t="s">
        <v>54</v>
      </c>
      <c r="E4" s="32">
        <v>56629</v>
      </c>
      <c r="F4" s="32">
        <v>12569</v>
      </c>
      <c r="G4" s="32">
        <v>55897</v>
      </c>
      <c r="H4" s="32">
        <v>46330</v>
      </c>
      <c r="I4" s="32">
        <v>59658</v>
      </c>
      <c r="J4" s="32">
        <v>63941</v>
      </c>
      <c r="K4" s="32">
        <v>50221</v>
      </c>
      <c r="L4" s="32">
        <v>31112</v>
      </c>
      <c r="M4" s="32">
        <v>54786</v>
      </c>
      <c r="N4" s="32">
        <v>87482</v>
      </c>
      <c r="O4" s="32">
        <f>SUM(Table1815[[#This Row],[January]:[October]])</f>
        <v>518625</v>
      </c>
      <c r="P4" s="32">
        <f>RANK(Table1815[[#This Row],[Total]],Table1815[Total],0)</f>
        <v>7</v>
      </c>
      <c r="R4" s="35">
        <v>1</v>
      </c>
      <c r="S4" s="36" t="s">
        <v>208</v>
      </c>
      <c r="T4" s="36" t="s">
        <v>207</v>
      </c>
      <c r="U4" s="37">
        <v>727653</v>
      </c>
      <c r="V4" s="18"/>
    </row>
    <row r="5" spans="2:22">
      <c r="B5" t="s">
        <v>187</v>
      </c>
      <c r="C5" t="s">
        <v>188</v>
      </c>
      <c r="D5" t="s">
        <v>77</v>
      </c>
      <c r="E5" s="32">
        <v>70385</v>
      </c>
      <c r="F5" s="32">
        <v>33330</v>
      </c>
      <c r="G5" s="32">
        <v>33490</v>
      </c>
      <c r="H5" s="32">
        <v>15619</v>
      </c>
      <c r="I5" s="32">
        <v>29504</v>
      </c>
      <c r="J5" s="32">
        <v>44520</v>
      </c>
      <c r="K5" s="32">
        <v>59383</v>
      </c>
      <c r="L5" s="32">
        <v>20893</v>
      </c>
      <c r="M5" s="32">
        <v>90235</v>
      </c>
      <c r="N5" s="32">
        <v>73862</v>
      </c>
      <c r="O5" s="32">
        <f>SUM(Table1815[[#This Row],[January]:[October]])</f>
        <v>471221</v>
      </c>
      <c r="P5" s="32">
        <f>RANK(Table1815[[#This Row],[Total]],Table1815[Total],0)</f>
        <v>11</v>
      </c>
      <c r="R5" s="38">
        <v>2</v>
      </c>
      <c r="S5" s="5" t="s">
        <v>194</v>
      </c>
      <c r="T5" s="5" t="s">
        <v>193</v>
      </c>
      <c r="U5" s="34">
        <v>628217</v>
      </c>
      <c r="V5" s="18"/>
    </row>
    <row r="6" spans="2:22">
      <c r="B6" t="s">
        <v>189</v>
      </c>
      <c r="C6" t="s">
        <v>190</v>
      </c>
      <c r="D6" t="s">
        <v>47</v>
      </c>
      <c r="E6" s="32">
        <v>40690</v>
      </c>
      <c r="F6" s="32">
        <v>34178</v>
      </c>
      <c r="G6" s="32">
        <v>84373</v>
      </c>
      <c r="H6" s="32">
        <v>53503</v>
      </c>
      <c r="I6" s="32">
        <v>30556</v>
      </c>
      <c r="J6" s="32">
        <v>31051</v>
      </c>
      <c r="K6" s="32">
        <v>17293</v>
      </c>
      <c r="L6" s="32">
        <v>66843</v>
      </c>
      <c r="M6" s="32">
        <v>64963</v>
      </c>
      <c r="N6" s="32">
        <v>59031</v>
      </c>
      <c r="O6" s="32">
        <f>SUM(Table1815[[#This Row],[January]:[October]])</f>
        <v>482481</v>
      </c>
      <c r="P6" s="32">
        <f>RANK(Table1815[[#This Row],[Total]],Table1815[Total],0)</f>
        <v>9</v>
      </c>
      <c r="R6" s="38">
        <v>3</v>
      </c>
      <c r="S6" s="5" t="s">
        <v>186</v>
      </c>
      <c r="T6" s="5" t="s">
        <v>184</v>
      </c>
      <c r="U6" s="34">
        <v>609808</v>
      </c>
      <c r="V6" s="18"/>
    </row>
    <row r="7" spans="2:22">
      <c r="B7" t="s">
        <v>73</v>
      </c>
      <c r="C7" t="s">
        <v>191</v>
      </c>
      <c r="D7" t="s">
        <v>192</v>
      </c>
      <c r="E7" s="32">
        <v>64273</v>
      </c>
      <c r="F7" s="32">
        <v>109861</v>
      </c>
      <c r="G7" s="32">
        <v>36632</v>
      </c>
      <c r="H7" s="32">
        <v>53226</v>
      </c>
      <c r="I7" s="32">
        <v>69505</v>
      </c>
      <c r="J7" s="32">
        <v>53457</v>
      </c>
      <c r="K7" s="32">
        <v>46069</v>
      </c>
      <c r="L7" s="32">
        <v>64578</v>
      </c>
      <c r="M7" s="32">
        <v>44976</v>
      </c>
      <c r="N7" s="32">
        <v>61554</v>
      </c>
      <c r="O7" s="32">
        <f>SUM(Table1815[[#This Row],[January]:[October]])</f>
        <v>604131</v>
      </c>
      <c r="P7" s="32">
        <f>RANK(Table1815[[#This Row],[Total]],Table1815[Total],0)</f>
        <v>5</v>
      </c>
      <c r="R7" s="38">
        <v>4</v>
      </c>
      <c r="S7" s="5" t="s">
        <v>195</v>
      </c>
      <c r="T7" s="5" t="s">
        <v>193</v>
      </c>
      <c r="U7" s="34">
        <v>607302</v>
      </c>
      <c r="V7" s="18"/>
    </row>
    <row r="8" spans="2:22">
      <c r="B8" t="s">
        <v>193</v>
      </c>
      <c r="C8" t="s">
        <v>194</v>
      </c>
      <c r="D8" t="s">
        <v>47</v>
      </c>
      <c r="E8" s="32">
        <v>42331</v>
      </c>
      <c r="F8" s="32">
        <v>101430</v>
      </c>
      <c r="G8" s="32">
        <v>38863</v>
      </c>
      <c r="H8" s="32">
        <v>70963</v>
      </c>
      <c r="I8" s="32">
        <v>32463</v>
      </c>
      <c r="J8" s="32">
        <v>73201</v>
      </c>
      <c r="K8" s="32">
        <v>54220</v>
      </c>
      <c r="L8" s="32">
        <v>107920</v>
      </c>
      <c r="M8" s="32">
        <v>33765</v>
      </c>
      <c r="N8" s="32">
        <v>73061</v>
      </c>
      <c r="O8" s="32">
        <f>SUM(Table1815[[#This Row],[January]:[October]])</f>
        <v>628217</v>
      </c>
      <c r="P8" s="32">
        <f>RANK(Table1815[[#This Row],[Total]],Table1815[Total],0)</f>
        <v>2</v>
      </c>
      <c r="R8" s="38">
        <v>5</v>
      </c>
      <c r="S8" s="5" t="s">
        <v>191</v>
      </c>
      <c r="T8" s="5" t="s">
        <v>73</v>
      </c>
      <c r="U8" s="34">
        <v>604131</v>
      </c>
      <c r="V8" s="18"/>
    </row>
    <row r="9" spans="2:22">
      <c r="B9" t="s">
        <v>193</v>
      </c>
      <c r="C9" t="s">
        <v>195</v>
      </c>
      <c r="D9" t="s">
        <v>77</v>
      </c>
      <c r="E9" s="32">
        <v>56356</v>
      </c>
      <c r="F9" s="32">
        <v>86123</v>
      </c>
      <c r="G9" s="32">
        <v>65810</v>
      </c>
      <c r="H9" s="32">
        <v>48033</v>
      </c>
      <c r="I9" s="32">
        <v>73832</v>
      </c>
      <c r="J9" s="32">
        <v>47563</v>
      </c>
      <c r="K9" s="32">
        <v>11287</v>
      </c>
      <c r="L9" s="32">
        <v>101794</v>
      </c>
      <c r="M9" s="32">
        <v>52355</v>
      </c>
      <c r="N9" s="32">
        <v>64149</v>
      </c>
      <c r="O9" s="32">
        <f>SUM(Table1815[[#This Row],[January]:[October]])</f>
        <v>607302</v>
      </c>
      <c r="P9" s="32">
        <f>RANK(Table1815[[#This Row],[Total]],Table1815[Total],0)</f>
        <v>4</v>
      </c>
      <c r="R9" s="38">
        <v>6</v>
      </c>
      <c r="S9" s="5" t="s">
        <v>185</v>
      </c>
      <c r="T9" s="5" t="s">
        <v>184</v>
      </c>
      <c r="U9" s="34">
        <v>538695</v>
      </c>
      <c r="V9" s="18"/>
    </row>
    <row r="10" spans="2:22">
      <c r="B10" t="s">
        <v>196</v>
      </c>
      <c r="C10" t="s">
        <v>197</v>
      </c>
      <c r="D10" t="s">
        <v>54</v>
      </c>
      <c r="E10" s="32">
        <v>77787</v>
      </c>
      <c r="F10" s="32">
        <v>34797</v>
      </c>
      <c r="G10" s="32">
        <v>23704</v>
      </c>
      <c r="H10" s="32">
        <v>57918</v>
      </c>
      <c r="I10" s="32">
        <v>44188</v>
      </c>
      <c r="J10" s="32">
        <v>66470</v>
      </c>
      <c r="K10" s="32">
        <v>44439</v>
      </c>
      <c r="L10" s="32">
        <v>21241</v>
      </c>
      <c r="M10" s="32">
        <v>37364</v>
      </c>
      <c r="N10" s="32">
        <v>70527</v>
      </c>
      <c r="O10" s="32">
        <f>SUM(Table1815[[#This Row],[January]:[October]])</f>
        <v>478435</v>
      </c>
      <c r="P10" s="32">
        <f>RANK(Table1815[[#This Row],[Total]],Table1815[Total],0)</f>
        <v>10</v>
      </c>
      <c r="R10" s="38">
        <v>7</v>
      </c>
      <c r="S10" s="5" t="s">
        <v>54</v>
      </c>
      <c r="T10" s="5" t="s">
        <v>187</v>
      </c>
      <c r="U10" s="34">
        <v>518625</v>
      </c>
      <c r="V10" s="18"/>
    </row>
    <row r="11" spans="2:22">
      <c r="B11" t="s">
        <v>198</v>
      </c>
      <c r="C11" t="s">
        <v>199</v>
      </c>
      <c r="D11" t="s">
        <v>47</v>
      </c>
      <c r="E11" s="32">
        <v>39700</v>
      </c>
      <c r="F11" s="32">
        <v>50012</v>
      </c>
      <c r="G11" s="32">
        <v>37038</v>
      </c>
      <c r="H11" s="32">
        <v>25627</v>
      </c>
      <c r="I11" s="32">
        <v>29442</v>
      </c>
      <c r="J11" s="32">
        <v>28802</v>
      </c>
      <c r="K11" s="32">
        <v>30075</v>
      </c>
      <c r="L11" s="32">
        <v>29119</v>
      </c>
      <c r="M11" s="32">
        <v>37286</v>
      </c>
      <c r="N11" s="32">
        <v>23670</v>
      </c>
      <c r="O11" s="32">
        <f>SUM(Table1815[[#This Row],[January]:[October]])</f>
        <v>330771</v>
      </c>
      <c r="P11" s="32">
        <f>RANK(Table1815[[#This Row],[Total]],Table1815[Total],0)</f>
        <v>16</v>
      </c>
      <c r="R11" s="38">
        <v>8</v>
      </c>
      <c r="S11" s="5" t="s">
        <v>201</v>
      </c>
      <c r="T11" s="5" t="s">
        <v>198</v>
      </c>
      <c r="U11" s="34">
        <v>494947</v>
      </c>
      <c r="V11" s="18"/>
    </row>
    <row r="12" spans="2:22">
      <c r="B12" t="s">
        <v>198</v>
      </c>
      <c r="C12" t="s">
        <v>200</v>
      </c>
      <c r="D12" t="s">
        <v>54</v>
      </c>
      <c r="E12" s="32">
        <v>23939</v>
      </c>
      <c r="F12" s="32">
        <v>41000</v>
      </c>
      <c r="G12" s="32">
        <v>42331</v>
      </c>
      <c r="H12" s="32">
        <v>36000</v>
      </c>
      <c r="I12" s="32">
        <v>29655</v>
      </c>
      <c r="J12" s="32">
        <v>40616</v>
      </c>
      <c r="K12" s="32">
        <v>27708</v>
      </c>
      <c r="L12" s="32">
        <v>31244</v>
      </c>
      <c r="M12" s="32">
        <v>29581</v>
      </c>
      <c r="N12" s="32">
        <v>36055</v>
      </c>
      <c r="O12" s="32">
        <f>SUM(Table1815[[#This Row],[January]:[October]])</f>
        <v>338129</v>
      </c>
      <c r="P12" s="32">
        <f>RANK(Table1815[[#This Row],[Total]],Table1815[Total],0)</f>
        <v>15</v>
      </c>
      <c r="R12" s="38">
        <v>9</v>
      </c>
      <c r="S12" s="5" t="s">
        <v>190</v>
      </c>
      <c r="T12" s="5" t="s">
        <v>189</v>
      </c>
      <c r="U12" s="34">
        <v>482481</v>
      </c>
      <c r="V12" s="18"/>
    </row>
    <row r="13" spans="2:22">
      <c r="B13" t="s">
        <v>198</v>
      </c>
      <c r="C13" t="s">
        <v>201</v>
      </c>
      <c r="D13" t="s">
        <v>192</v>
      </c>
      <c r="E13" s="32">
        <v>85166</v>
      </c>
      <c r="F13" s="32">
        <v>41350</v>
      </c>
      <c r="G13" s="32">
        <v>45943</v>
      </c>
      <c r="H13" s="32">
        <v>49797</v>
      </c>
      <c r="I13" s="32">
        <v>57009</v>
      </c>
      <c r="J13" s="32">
        <v>17317</v>
      </c>
      <c r="K13" s="32">
        <v>28364</v>
      </c>
      <c r="L13" s="32">
        <v>38486</v>
      </c>
      <c r="M13" s="32">
        <v>32982</v>
      </c>
      <c r="N13" s="32">
        <v>98533</v>
      </c>
      <c r="O13" s="32">
        <f>SUM(Table1815[[#This Row],[January]:[October]])</f>
        <v>494947</v>
      </c>
      <c r="P13" s="32">
        <f>RANK(Table1815[[#This Row],[Total]],Table1815[Total],0)</f>
        <v>8</v>
      </c>
      <c r="R13" s="38">
        <v>10</v>
      </c>
      <c r="S13" s="5" t="s">
        <v>197</v>
      </c>
      <c r="T13" s="5" t="s">
        <v>196</v>
      </c>
      <c r="U13" s="34">
        <v>478435</v>
      </c>
      <c r="V13" s="18"/>
    </row>
    <row r="14" spans="2:22">
      <c r="B14" s="6" t="s">
        <v>202</v>
      </c>
      <c r="C14" s="6" t="s">
        <v>203</v>
      </c>
      <c r="D14" s="6" t="s">
        <v>41</v>
      </c>
      <c r="E14" s="33">
        <v>48033</v>
      </c>
      <c r="F14" s="33">
        <v>49204</v>
      </c>
      <c r="G14" s="33">
        <v>46283</v>
      </c>
      <c r="H14" s="33">
        <v>36853</v>
      </c>
      <c r="I14" s="33">
        <v>33903</v>
      </c>
      <c r="J14" s="33">
        <v>36137</v>
      </c>
      <c r="K14" s="33">
        <v>42204</v>
      </c>
      <c r="L14" s="33">
        <v>34320</v>
      </c>
      <c r="M14" s="33">
        <v>40791</v>
      </c>
      <c r="N14" s="33">
        <v>49771</v>
      </c>
      <c r="O14" s="34">
        <f>SUM(Table1815[[#This Row],[January]:[October]])</f>
        <v>417499</v>
      </c>
      <c r="P14" s="34">
        <f>RANK(Table1815[[#This Row],[Total]],Table1815[Total],0)</f>
        <v>12</v>
      </c>
      <c r="Q14" s="5"/>
      <c r="R14" s="38">
        <v>11</v>
      </c>
      <c r="S14" s="5" t="s">
        <v>188</v>
      </c>
      <c r="T14" s="5" t="s">
        <v>187</v>
      </c>
      <c r="U14" s="34">
        <v>471221</v>
      </c>
      <c r="V14" s="18"/>
    </row>
    <row r="15" spans="2:22">
      <c r="B15" s="6" t="s">
        <v>202</v>
      </c>
      <c r="C15" s="6" t="s">
        <v>204</v>
      </c>
      <c r="D15" s="6" t="s">
        <v>41</v>
      </c>
      <c r="E15" s="33">
        <v>43936</v>
      </c>
      <c r="F15" s="33">
        <v>49968</v>
      </c>
      <c r="G15" s="33">
        <v>35179</v>
      </c>
      <c r="H15" s="33">
        <v>35842</v>
      </c>
      <c r="I15" s="33">
        <v>30017</v>
      </c>
      <c r="J15" s="33">
        <v>46470</v>
      </c>
      <c r="K15" s="33">
        <v>33940</v>
      </c>
      <c r="L15" s="33">
        <v>40977</v>
      </c>
      <c r="M15" s="33">
        <v>39342</v>
      </c>
      <c r="N15" s="33">
        <v>38590</v>
      </c>
      <c r="O15" s="34">
        <f>SUM(Table1815[[#This Row],[January]:[October]])</f>
        <v>394261</v>
      </c>
      <c r="P15" s="34">
        <f>RANK(Table1815[[#This Row],[Total]],Table1815[Total],0)</f>
        <v>14</v>
      </c>
      <c r="Q15" s="5"/>
      <c r="R15" s="38">
        <v>12</v>
      </c>
      <c r="S15" s="5" t="s">
        <v>203</v>
      </c>
      <c r="T15" s="5" t="s">
        <v>202</v>
      </c>
      <c r="U15" s="34">
        <v>417499</v>
      </c>
      <c r="V15" s="18"/>
    </row>
    <row r="16" spans="2:22">
      <c r="B16" s="6" t="s">
        <v>205</v>
      </c>
      <c r="C16" s="6" t="s">
        <v>206</v>
      </c>
      <c r="D16" s="6" t="s">
        <v>41</v>
      </c>
      <c r="E16" s="33">
        <v>39795</v>
      </c>
      <c r="F16" s="33">
        <v>47666</v>
      </c>
      <c r="G16" s="33">
        <v>34610</v>
      </c>
      <c r="H16" s="33">
        <v>30681</v>
      </c>
      <c r="I16" s="33">
        <v>33079</v>
      </c>
      <c r="J16" s="33">
        <v>47607</v>
      </c>
      <c r="K16" s="33">
        <v>42506</v>
      </c>
      <c r="L16" s="33">
        <v>46039</v>
      </c>
      <c r="M16" s="33">
        <v>36902</v>
      </c>
      <c r="N16" s="33">
        <v>48002</v>
      </c>
      <c r="O16" s="34">
        <f>SUM(Table1815[[#This Row],[January]:[October]])</f>
        <v>406887</v>
      </c>
      <c r="P16" s="34">
        <f>RANK(Table1815[[#This Row],[Total]],Table1815[Total],0)</f>
        <v>13</v>
      </c>
      <c r="Q16" s="5"/>
      <c r="R16" s="38">
        <v>13</v>
      </c>
      <c r="S16" s="5" t="s">
        <v>206</v>
      </c>
      <c r="T16" s="5" t="s">
        <v>205</v>
      </c>
      <c r="U16" s="34">
        <v>406887</v>
      </c>
      <c r="V16" s="18"/>
    </row>
    <row r="17" spans="1:22">
      <c r="B17" s="6" t="s">
        <v>207</v>
      </c>
      <c r="C17" s="6" t="s">
        <v>208</v>
      </c>
      <c r="D17" s="6" t="s">
        <v>41</v>
      </c>
      <c r="E17" s="33">
        <v>80569</v>
      </c>
      <c r="F17" s="33">
        <v>71475</v>
      </c>
      <c r="G17" s="33">
        <v>63525</v>
      </c>
      <c r="H17" s="33">
        <v>82651</v>
      </c>
      <c r="I17" s="33">
        <v>77775</v>
      </c>
      <c r="J17" s="33">
        <v>74022</v>
      </c>
      <c r="K17" s="33">
        <v>65735</v>
      </c>
      <c r="L17" s="33">
        <v>66527</v>
      </c>
      <c r="M17" s="33">
        <v>67873</v>
      </c>
      <c r="N17" s="33">
        <v>77501</v>
      </c>
      <c r="O17" s="34">
        <f>SUM(Table1815[[#This Row],[January]:[October]])</f>
        <v>727653</v>
      </c>
      <c r="P17" s="34">
        <f>RANK(Table1815[[#This Row],[Total]],Table1815[Total],0)</f>
        <v>1</v>
      </c>
      <c r="Q17" s="5"/>
      <c r="R17" s="38">
        <v>14</v>
      </c>
      <c r="S17" s="5" t="s">
        <v>204</v>
      </c>
      <c r="T17" s="5" t="s">
        <v>202</v>
      </c>
      <c r="U17" s="34">
        <v>394261</v>
      </c>
      <c r="V17" s="18"/>
    </row>
    <row r="18" spans="1:22">
      <c r="A18" s="5"/>
      <c r="B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38">
        <v>15</v>
      </c>
      <c r="S18" s="5" t="s">
        <v>200</v>
      </c>
      <c r="T18" s="5" t="s">
        <v>198</v>
      </c>
      <c r="U18" s="34">
        <v>338129</v>
      </c>
      <c r="V18" s="18"/>
    </row>
    <row r="19" spans="1:22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35">
        <v>16</v>
      </c>
      <c r="S19" s="36" t="s">
        <v>199</v>
      </c>
      <c r="T19" s="36" t="s">
        <v>198</v>
      </c>
      <c r="U19" s="37">
        <v>330771</v>
      </c>
      <c r="V19" s="18"/>
    </row>
    <row r="20" spans="1:22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39" t="s">
        <v>210</v>
      </c>
      <c r="S20" s="16"/>
      <c r="T20" s="16"/>
      <c r="U20" s="40">
        <v>8049062</v>
      </c>
      <c r="V20" s="23"/>
    </row>
    <row r="21" spans="1:22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</row>
  </sheetData>
  <pageMargins left="0.7" right="0.7" top="0.75" bottom="0.75" header="0.3" footer="0.3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Exercise #2_Answer Key</vt:lpstr>
      <vt:lpstr>Exercise #3_Answer Key</vt:lpstr>
      <vt:lpstr>Exercise #4</vt:lpstr>
      <vt:lpstr>Exercise #4_Answer Key</vt:lpstr>
      <vt:lpstr>Exercise #5_Answer Key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Michaloudis</dc:creator>
  <cp:lastModifiedBy>Hong Wen Tai</cp:lastModifiedBy>
  <dcterms:created xsi:type="dcterms:W3CDTF">2016-11-24T15:31:22Z</dcterms:created>
  <dcterms:modified xsi:type="dcterms:W3CDTF">2019-08-15T09:29:03Z</dcterms:modified>
</cp:coreProperties>
</file>