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QC\"/>
    </mc:Choice>
  </mc:AlternateContent>
  <xr:revisionPtr revIDLastSave="0" documentId="13_ncr:1_{CC3D7B48-84CB-4E6A-ACCC-56C3B6193DD0}" xr6:coauthVersionLast="47" xr6:coauthVersionMax="47" xr10:uidLastSave="{00000000-0000-0000-0000-000000000000}"/>
  <bookViews>
    <workbookView xWindow="1275" yWindow="-120" windowWidth="27645" windowHeight="16440" tabRatio="979" firstSheet="2" activeTab="2" xr2:uid="{00000000-000D-0000-FFFF-FFFF00000000}"/>
  </bookViews>
  <sheets>
    <sheet name="Hour report" sheetId="26" state="hidden" r:id="rId1"/>
    <sheet name="Hour report-detailed" sheetId="25" state="hidden" r:id="rId2"/>
    <sheet name="Training_program_DataFactory" sheetId="13" r:id="rId3"/>
    <sheet name="Training_program_JAVA" sheetId="14" state="hidden" r:id="rId4"/>
    <sheet name="REF-WIZARD" sheetId="24" r:id="rId5"/>
    <sheet name="Training_program_JAVA_even" sheetId="7" state="hidden" r:id="rId6"/>
    <sheet name="Training_program_JAVA_Android" sheetId="19" state="hidden" r:id="rId7"/>
    <sheet name="Training_program_JAVA_iOS" sheetId="20" state="hidden" r:id="rId8"/>
    <sheet name="Training_program_SP" sheetId="10" state="hidden" r:id="rId9"/>
    <sheet name="Training_program_PHP" sheetId="21" state="hidden" r:id="rId10"/>
    <sheet name="Training_program_CRM" sheetId="17" state="hidden" r:id="rId11"/>
    <sheet name="TrainingProgram_Tester" sheetId="3" state="hidden" r:id="rId12"/>
    <sheet name="Training_program_SA" sheetId="4" state="hidden" r:id="rId13"/>
    <sheet name="Training_program_VIACAR" sheetId="8" state="hidden" r:id="rId14"/>
    <sheet name="On boarding global plan" sheetId="6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xlnm._FilterDatabase" localSheetId="0" hidden="1">'Hour report'!$B$3:$F$40</definedName>
    <definedName name="_xlnm._FilterDatabase" localSheetId="1" hidden="1">'Hour report-detailed'!$A$3:$E$90</definedName>
    <definedName name="_xlnm._FilterDatabase" localSheetId="10" hidden="1">Training_program_CRM!$A$3:$O$111</definedName>
    <definedName name="_xlnm._FilterDatabase" localSheetId="2" hidden="1">Training_program_DataFactory!$A$3:$P$38</definedName>
    <definedName name="_xlnm._FilterDatabase" localSheetId="3" hidden="1">Training_program_JAVA!$A$3:$O$75</definedName>
    <definedName name="_xlnm._FilterDatabase" localSheetId="12" hidden="1">Training_program_SA!$B$3:$J$36</definedName>
    <definedName name="_xlnm._FilterDatabase" localSheetId="8" hidden="1">Training_program_SP!$A$3:$O$105</definedName>
    <definedName name="_xlnm._FilterDatabase" localSheetId="13" hidden="1">Training_program_VIACAR!$B$3:$J$41</definedName>
    <definedName name="_xlnm._FilterDatabase" localSheetId="11" hidden="1">TrainingProgram_Tester!$B$3:$L$33</definedName>
    <definedName name="career">'[1]career config'!$C$13:$D$62</definedName>
    <definedName name="curre">[2]Sheet2!$A$1:$B$114</definedName>
    <definedName name="Developers">[3]Hypotheses!$C$3</definedName>
    <definedName name="dm_config">[4]sup_config!$E$3:$F$38</definedName>
    <definedName name="domain_career">'[1]career config'!$F$13:$G$28</definedName>
    <definedName name="english_class_his">#REF!</definedName>
    <definedName name="Freshers">[3]Hypotheses!$C$7</definedName>
    <definedName name="LearningPath">[5]LearningPath!$A$2:$A$10</definedName>
    <definedName name="level_config">[1]level_config!$A$1:$D$268</definedName>
    <definedName name="new_domain_config">'[1]new Domain config'!$A$4:$C$261</definedName>
    <definedName name="Newcomers">[3]Hypotheses!$C$2</definedName>
    <definedName name="_xlnm.Print_Area" localSheetId="12">Training_program_SA!$A$1:$L$37</definedName>
    <definedName name="_xlnm.Print_Area" localSheetId="13">Training_program_VIACAR!$A$1:$L$42</definedName>
    <definedName name="_xlnm.Print_Area" localSheetId="11">TrainingProgram_Tester!$A$1:$J$33</definedName>
    <definedName name="_xlnm.Print_Titles" localSheetId="0">'Hour report'!$3:$3</definedName>
    <definedName name="_xlnm.Print_Titles" localSheetId="1">'Hour report-detailed'!$3:$3</definedName>
    <definedName name="_xlnm.Print_Titles" localSheetId="10">Training_program_CRM!$3:$3</definedName>
    <definedName name="_xlnm.Print_Titles" localSheetId="2">Training_program_DataFactory!$3:$3</definedName>
    <definedName name="_xlnm.Print_Titles" localSheetId="3">Training_program_JAVA!$3:$3</definedName>
    <definedName name="_xlnm.Print_Titles" localSheetId="12">Training_program_SA!$1:$3</definedName>
    <definedName name="_xlnm.Print_Titles" localSheetId="8">Training_program_SP!$3:$3</definedName>
    <definedName name="_xlnm.Print_Titles" localSheetId="13">Training_program_VIACAR!$1:$3</definedName>
    <definedName name="_xlnm.Print_Titles" localSheetId="11">TrainingProgram_Tester!$1:$3</definedName>
    <definedName name="promo">[4]Promotion!$A$2:$D$43</definedName>
    <definedName name="Roles">[6]Updated_Roles!$A$3:$N$266</definedName>
    <definedName name="rolesourcedata">#REF!</definedName>
    <definedName name="sourcedata2">#REF!</definedName>
    <definedName name="sourdata">#REF!</definedName>
    <definedName name="speaking">'[2]Speaking 20%'!$A$2:$B$80</definedName>
    <definedName name="sup_config">[4]sup_config!$A$4:$B$268</definedName>
    <definedName name="temp">[4]level_config!$G$10:$H$15</definedName>
    <definedName name="Z_1659603B_AF12_45C9_AEE4_E9D2AFB4EC6C_.wvu.Cols" localSheetId="0" hidden="1">'Hour report'!#REF!</definedName>
    <definedName name="Z_1659603B_AF12_45C9_AEE4_E9D2AFB4EC6C_.wvu.Cols" localSheetId="1" hidden="1">'Hour report-detailed'!#REF!</definedName>
    <definedName name="Z_1659603B_AF12_45C9_AEE4_E9D2AFB4EC6C_.wvu.Cols" localSheetId="10" hidden="1">Training_program_CRM!$F:$F</definedName>
    <definedName name="Z_1659603B_AF12_45C9_AEE4_E9D2AFB4EC6C_.wvu.Cols" localSheetId="2" hidden="1">Training_program_DataFactory!$F:$F</definedName>
    <definedName name="Z_1659603B_AF12_45C9_AEE4_E9D2AFB4EC6C_.wvu.Cols" localSheetId="3" hidden="1">Training_program_JAVA!$F:$F</definedName>
    <definedName name="Z_1659603B_AF12_45C9_AEE4_E9D2AFB4EC6C_.wvu.Cols" localSheetId="8" hidden="1">Training_program_SP!$F:$F</definedName>
    <definedName name="Z_1659603B_AF12_45C9_AEE4_E9D2AFB4EC6C_.wvu.FilterData" localSheetId="0" hidden="1">'Hour report'!$B$3:$F$25</definedName>
    <definedName name="Z_1659603B_AF12_45C9_AEE4_E9D2AFB4EC6C_.wvu.FilterData" localSheetId="1" hidden="1">'Hour report-detailed'!$A$3:$E$66</definedName>
    <definedName name="Z_1659603B_AF12_45C9_AEE4_E9D2AFB4EC6C_.wvu.FilterData" localSheetId="10" hidden="1">Training_program_CRM!$A$3:$O$99</definedName>
    <definedName name="Z_1659603B_AF12_45C9_AEE4_E9D2AFB4EC6C_.wvu.FilterData" localSheetId="2" hidden="1">Training_program_DataFactory!$A$3:$O$3</definedName>
    <definedName name="Z_1659603B_AF12_45C9_AEE4_E9D2AFB4EC6C_.wvu.FilterData" localSheetId="3" hidden="1">Training_program_JAVA!$A$3:$O$75</definedName>
    <definedName name="Z_1659603B_AF12_45C9_AEE4_E9D2AFB4EC6C_.wvu.FilterData" localSheetId="12" hidden="1">Training_program_SA!$B$3:$J$36</definedName>
    <definedName name="Z_1659603B_AF12_45C9_AEE4_E9D2AFB4EC6C_.wvu.FilterData" localSheetId="8" hidden="1">Training_program_SP!$A$3:$O$93</definedName>
    <definedName name="Z_1659603B_AF12_45C9_AEE4_E9D2AFB4EC6C_.wvu.FilterData" localSheetId="11" hidden="1">TrainingProgram_Tester!$B$3:$L$33</definedName>
    <definedName name="Z_1659603B_AF12_45C9_AEE4_E9D2AFB4EC6C_.wvu.PrintArea" localSheetId="12" hidden="1">Training_program_SA!$A$1:$L$37</definedName>
    <definedName name="Z_1659603B_AF12_45C9_AEE4_E9D2AFB4EC6C_.wvu.PrintArea" localSheetId="11" hidden="1">TrainingProgram_Tester!$A$1:$M$34</definedName>
    <definedName name="Z_1659603B_AF12_45C9_AEE4_E9D2AFB4EC6C_.wvu.PrintTitles" localSheetId="0" hidden="1">'Hour report'!$3:$3</definedName>
    <definedName name="Z_1659603B_AF12_45C9_AEE4_E9D2AFB4EC6C_.wvu.PrintTitles" localSheetId="1" hidden="1">'Hour report-detailed'!$3:$3</definedName>
    <definedName name="Z_1659603B_AF12_45C9_AEE4_E9D2AFB4EC6C_.wvu.PrintTitles" localSheetId="10" hidden="1">Training_program_CRM!$3:$3</definedName>
    <definedName name="Z_1659603B_AF12_45C9_AEE4_E9D2AFB4EC6C_.wvu.PrintTitles" localSheetId="2" hidden="1">Training_program_DataFactory!$3:$3</definedName>
    <definedName name="Z_1659603B_AF12_45C9_AEE4_E9D2AFB4EC6C_.wvu.PrintTitles" localSheetId="3" hidden="1">Training_program_JAVA!$3:$3</definedName>
    <definedName name="Z_1659603B_AF12_45C9_AEE4_E9D2AFB4EC6C_.wvu.PrintTitles" localSheetId="12" hidden="1">Training_program_SA!$1:$3</definedName>
    <definedName name="Z_1659603B_AF12_45C9_AEE4_E9D2AFB4EC6C_.wvu.PrintTitles" localSheetId="8" hidden="1">Training_program_SP!$3:$3</definedName>
    <definedName name="Z_1659603B_AF12_45C9_AEE4_E9D2AFB4EC6C_.wvu.PrintTitles" localSheetId="11" hidden="1">TrainingProgram_Tester!$1:$3</definedName>
    <definedName name="Z_1659603B_AF12_45C9_AEE4_E9D2AFB4EC6C_.wvu.Rows" localSheetId="0" hidden="1">'Hour report'!$2:$2,'Hour report'!#REF!</definedName>
    <definedName name="Z_1659603B_AF12_45C9_AEE4_E9D2AFB4EC6C_.wvu.Rows" localSheetId="1" hidden="1">'Hour report-detailed'!$2:$2,'Hour report-detailed'!$67:$75</definedName>
    <definedName name="Z_1659603B_AF12_45C9_AEE4_E9D2AFB4EC6C_.wvu.Rows" localSheetId="10" hidden="1">Training_program_CRM!$2:$2,Training_program_CRM!$101:$110</definedName>
    <definedName name="Z_1659603B_AF12_45C9_AEE4_E9D2AFB4EC6C_.wvu.Rows" localSheetId="2" hidden="1">Training_program_DataFactory!$2:$2,Training_program_DataFactory!$4:$38</definedName>
    <definedName name="Z_1659603B_AF12_45C9_AEE4_E9D2AFB4EC6C_.wvu.Rows" localSheetId="3" hidden="1">Training_program_JAVA!$2:$2,Training_program_JAVA!$77:$86</definedName>
    <definedName name="Z_1659603B_AF12_45C9_AEE4_E9D2AFB4EC6C_.wvu.Rows" localSheetId="8" hidden="1">Training_program_SP!$2:$2,Training_program_SP!$95:$104</definedName>
    <definedName name="Z_7E1E3028_E5B4_4F03_AC04_6E74DDE3D64A_.wvu.FilterData" localSheetId="0" hidden="1">'Hour report'!$B$3:$F$25</definedName>
    <definedName name="Z_7E1E3028_E5B4_4F03_AC04_6E74DDE3D64A_.wvu.FilterData" localSheetId="1" hidden="1">'Hour report-detailed'!$A$3:$E$66</definedName>
    <definedName name="Z_7E1E3028_E5B4_4F03_AC04_6E74DDE3D64A_.wvu.FilterData" localSheetId="10" hidden="1">Training_program_CRM!$A$3:$O$99</definedName>
    <definedName name="Z_7E1E3028_E5B4_4F03_AC04_6E74DDE3D64A_.wvu.FilterData" localSheetId="2" hidden="1">Training_program_DataFactory!$A$3:$O$3</definedName>
    <definedName name="Z_7E1E3028_E5B4_4F03_AC04_6E74DDE3D64A_.wvu.FilterData" localSheetId="8" hidden="1">Training_program_SP!$A$3:$O$93</definedName>
    <definedName name="Z_B0D103FE_5C5A_4435_8857_3BF24A277D37_.wvu.Cols" localSheetId="0" hidden="1">'Hour report'!#REF!</definedName>
    <definedName name="Z_B0D103FE_5C5A_4435_8857_3BF24A277D37_.wvu.Cols" localSheetId="1" hidden="1">'Hour report-detailed'!#REF!</definedName>
    <definedName name="Z_B0D103FE_5C5A_4435_8857_3BF24A277D37_.wvu.Cols" localSheetId="10" hidden="1">Training_program_CRM!$F:$F</definedName>
    <definedName name="Z_B0D103FE_5C5A_4435_8857_3BF24A277D37_.wvu.Cols" localSheetId="2" hidden="1">Training_program_DataFactory!$F:$F</definedName>
    <definedName name="Z_B0D103FE_5C5A_4435_8857_3BF24A277D37_.wvu.Cols" localSheetId="3" hidden="1">Training_program_JAVA!$F:$F</definedName>
    <definedName name="Z_B0D103FE_5C5A_4435_8857_3BF24A277D37_.wvu.Cols" localSheetId="6" hidden="1">Training_program_JAVA_Android!$F:$F</definedName>
    <definedName name="Z_B0D103FE_5C5A_4435_8857_3BF24A277D37_.wvu.Cols" localSheetId="5" hidden="1">Training_program_JAVA_even!$F:$F</definedName>
    <definedName name="Z_B0D103FE_5C5A_4435_8857_3BF24A277D37_.wvu.Cols" localSheetId="7" hidden="1">Training_program_JAVA_iOS!$F:$F</definedName>
    <definedName name="Z_B0D103FE_5C5A_4435_8857_3BF24A277D37_.wvu.Cols" localSheetId="9" hidden="1">Training_program_PHP!$F:$F</definedName>
    <definedName name="Z_B0D103FE_5C5A_4435_8857_3BF24A277D37_.wvu.Cols" localSheetId="8" hidden="1">Training_program_SP!$F:$F</definedName>
    <definedName name="Z_B0D103FE_5C5A_4435_8857_3BF24A277D37_.wvu.FilterData" localSheetId="0" hidden="1">'Hour report'!$B$3:$F$26</definedName>
    <definedName name="Z_B0D103FE_5C5A_4435_8857_3BF24A277D37_.wvu.FilterData" localSheetId="1" hidden="1">'Hour report-detailed'!$A$3:$E$76</definedName>
    <definedName name="Z_B0D103FE_5C5A_4435_8857_3BF24A277D37_.wvu.FilterData" localSheetId="10" hidden="1">Training_program_CRM!$A$3:$O$111</definedName>
    <definedName name="Z_B0D103FE_5C5A_4435_8857_3BF24A277D37_.wvu.FilterData" localSheetId="2" hidden="1">Training_program_DataFactory!$A$3:$O$38</definedName>
    <definedName name="Z_B0D103FE_5C5A_4435_8857_3BF24A277D37_.wvu.FilterData" localSheetId="3" hidden="1">Training_program_JAVA!$A$3:$O$75</definedName>
    <definedName name="Z_B0D103FE_5C5A_4435_8857_3BF24A277D37_.wvu.FilterData" localSheetId="12" hidden="1">Training_program_SA!$B$3:$J$36</definedName>
    <definedName name="Z_B0D103FE_5C5A_4435_8857_3BF24A277D37_.wvu.FilterData" localSheetId="8" hidden="1">Training_program_SP!$A$3:$O$105</definedName>
    <definedName name="Z_B0D103FE_5C5A_4435_8857_3BF24A277D37_.wvu.FilterData" localSheetId="11" hidden="1">TrainingProgram_Tester!$B$3:$L$33</definedName>
    <definedName name="Z_B0D103FE_5C5A_4435_8857_3BF24A277D37_.wvu.PrintArea" localSheetId="12" hidden="1">Training_program_SA!$A$1:$L$37</definedName>
    <definedName name="Z_B0D103FE_5C5A_4435_8857_3BF24A277D37_.wvu.PrintArea" localSheetId="11" hidden="1">TrainingProgram_Tester!$A$1:$M$34</definedName>
    <definedName name="Z_B0D103FE_5C5A_4435_8857_3BF24A277D37_.wvu.PrintTitles" localSheetId="0" hidden="1">'Hour report'!$3:$3</definedName>
    <definedName name="Z_B0D103FE_5C5A_4435_8857_3BF24A277D37_.wvu.PrintTitles" localSheetId="1" hidden="1">'Hour report-detailed'!$3:$3</definedName>
    <definedName name="Z_B0D103FE_5C5A_4435_8857_3BF24A277D37_.wvu.PrintTitles" localSheetId="10" hidden="1">Training_program_CRM!$3:$3</definedName>
    <definedName name="Z_B0D103FE_5C5A_4435_8857_3BF24A277D37_.wvu.PrintTitles" localSheetId="2" hidden="1">Training_program_DataFactory!$3:$3</definedName>
    <definedName name="Z_B0D103FE_5C5A_4435_8857_3BF24A277D37_.wvu.PrintTitles" localSheetId="3" hidden="1">Training_program_JAVA!$3:$3</definedName>
    <definedName name="Z_B0D103FE_5C5A_4435_8857_3BF24A277D37_.wvu.PrintTitles" localSheetId="12" hidden="1">Training_program_SA!$1:$3</definedName>
    <definedName name="Z_B0D103FE_5C5A_4435_8857_3BF24A277D37_.wvu.PrintTitles" localSheetId="8" hidden="1">Training_program_SP!$3:$3</definedName>
    <definedName name="Z_B0D103FE_5C5A_4435_8857_3BF24A277D37_.wvu.PrintTitles" localSheetId="11" hidden="1">TrainingProgram_Tester!$1:$3</definedName>
    <definedName name="Z_B0D103FE_5C5A_4435_8857_3BF24A277D37_.wvu.Rows" localSheetId="0" hidden="1">'Hour report'!$2:$2</definedName>
    <definedName name="Z_B0D103FE_5C5A_4435_8857_3BF24A277D37_.wvu.Rows" localSheetId="1" hidden="1">'Hour report-detailed'!$2:$2</definedName>
    <definedName name="Z_B0D103FE_5C5A_4435_8857_3BF24A277D37_.wvu.Rows" localSheetId="10" hidden="1">Training_program_CRM!$2:$2</definedName>
    <definedName name="Z_B0D103FE_5C5A_4435_8857_3BF24A277D37_.wvu.Rows" localSheetId="2" hidden="1">Training_program_DataFactory!$2:$2</definedName>
    <definedName name="Z_B0D103FE_5C5A_4435_8857_3BF24A277D37_.wvu.Rows" localSheetId="3" hidden="1">Training_program_JAVA!$2:$2,Training_program_JAVA!$77:$86</definedName>
    <definedName name="Z_B0D103FE_5C5A_4435_8857_3BF24A277D37_.wvu.Rows" localSheetId="6" hidden="1">Training_program_JAVA_Android!$2:$2</definedName>
    <definedName name="Z_B0D103FE_5C5A_4435_8857_3BF24A277D37_.wvu.Rows" localSheetId="5" hidden="1">Training_program_JAVA_even!$2:$2</definedName>
    <definedName name="Z_B0D103FE_5C5A_4435_8857_3BF24A277D37_.wvu.Rows" localSheetId="7" hidden="1">Training_program_JAVA_iOS!$2:$2</definedName>
    <definedName name="Z_B0D103FE_5C5A_4435_8857_3BF24A277D37_.wvu.Rows" localSheetId="9" hidden="1">Training_program_PHP!$2:$2</definedName>
    <definedName name="Z_B0D103FE_5C5A_4435_8857_3BF24A277D37_.wvu.Rows" localSheetId="8" hidden="1">Training_program_SP!$2:$2</definedName>
    <definedName name="Z_CF8F5655_32C7_42AF_BCA2_09FDF785A9BE_.wvu.Cols" localSheetId="0" hidden="1">'Hour report'!#REF!</definedName>
    <definedName name="Z_CF8F5655_32C7_42AF_BCA2_09FDF785A9BE_.wvu.Cols" localSheetId="1" hidden="1">'Hour report-detailed'!#REF!</definedName>
    <definedName name="Z_CF8F5655_32C7_42AF_BCA2_09FDF785A9BE_.wvu.Cols" localSheetId="10" hidden="1">Training_program_CRM!$F:$F</definedName>
    <definedName name="Z_CF8F5655_32C7_42AF_BCA2_09FDF785A9BE_.wvu.Cols" localSheetId="2" hidden="1">Training_program_DataFactory!$F:$F</definedName>
    <definedName name="Z_CF8F5655_32C7_42AF_BCA2_09FDF785A9BE_.wvu.Cols" localSheetId="3" hidden="1">Training_program_JAVA!$F:$F</definedName>
    <definedName name="Z_CF8F5655_32C7_42AF_BCA2_09FDF785A9BE_.wvu.Cols" localSheetId="6" hidden="1">Training_program_JAVA_Android!$F:$F</definedName>
    <definedName name="Z_CF8F5655_32C7_42AF_BCA2_09FDF785A9BE_.wvu.Cols" localSheetId="5" hidden="1">Training_program_JAVA_even!$F:$F</definedName>
    <definedName name="Z_CF8F5655_32C7_42AF_BCA2_09FDF785A9BE_.wvu.Cols" localSheetId="7" hidden="1">Training_program_JAVA_iOS!$F:$F</definedName>
    <definedName name="Z_CF8F5655_32C7_42AF_BCA2_09FDF785A9BE_.wvu.Cols" localSheetId="9" hidden="1">Training_program_PHP!$F:$F</definedName>
    <definedName name="Z_CF8F5655_32C7_42AF_BCA2_09FDF785A9BE_.wvu.Cols" localSheetId="8" hidden="1">Training_program_SP!$F:$F</definedName>
    <definedName name="Z_CF8F5655_32C7_42AF_BCA2_09FDF785A9BE_.wvu.FilterData" localSheetId="0" hidden="1">'Hour report'!$B$3:$F$26</definedName>
    <definedName name="Z_CF8F5655_32C7_42AF_BCA2_09FDF785A9BE_.wvu.FilterData" localSheetId="1" hidden="1">'Hour report-detailed'!$A$3:$E$76</definedName>
    <definedName name="Z_CF8F5655_32C7_42AF_BCA2_09FDF785A9BE_.wvu.FilterData" localSheetId="10" hidden="1">Training_program_CRM!$A$3:$O$111</definedName>
    <definedName name="Z_CF8F5655_32C7_42AF_BCA2_09FDF785A9BE_.wvu.FilterData" localSheetId="2" hidden="1">Training_program_DataFactory!$A$3:$O$38</definedName>
    <definedName name="Z_CF8F5655_32C7_42AF_BCA2_09FDF785A9BE_.wvu.FilterData" localSheetId="3" hidden="1">Training_program_JAVA!$A$3:$O$75</definedName>
    <definedName name="Z_CF8F5655_32C7_42AF_BCA2_09FDF785A9BE_.wvu.FilterData" localSheetId="12" hidden="1">Training_program_SA!$B$3:$J$36</definedName>
    <definedName name="Z_CF8F5655_32C7_42AF_BCA2_09FDF785A9BE_.wvu.FilterData" localSheetId="8" hidden="1">Training_program_SP!$A$3:$O$105</definedName>
    <definedName name="Z_CF8F5655_32C7_42AF_BCA2_09FDF785A9BE_.wvu.FilterData" localSheetId="11" hidden="1">TrainingProgram_Tester!$B$3:$L$33</definedName>
    <definedName name="Z_CF8F5655_32C7_42AF_BCA2_09FDF785A9BE_.wvu.PrintArea" localSheetId="12" hidden="1">Training_program_SA!$A$1:$L$37</definedName>
    <definedName name="Z_CF8F5655_32C7_42AF_BCA2_09FDF785A9BE_.wvu.PrintArea" localSheetId="11" hidden="1">TrainingProgram_Tester!$A$1:$M$34</definedName>
    <definedName name="Z_CF8F5655_32C7_42AF_BCA2_09FDF785A9BE_.wvu.PrintTitles" localSheetId="0" hidden="1">'Hour report'!$3:$3</definedName>
    <definedName name="Z_CF8F5655_32C7_42AF_BCA2_09FDF785A9BE_.wvu.PrintTitles" localSheetId="1" hidden="1">'Hour report-detailed'!$3:$3</definedName>
    <definedName name="Z_CF8F5655_32C7_42AF_BCA2_09FDF785A9BE_.wvu.PrintTitles" localSheetId="10" hidden="1">Training_program_CRM!$3:$3</definedName>
    <definedName name="Z_CF8F5655_32C7_42AF_BCA2_09FDF785A9BE_.wvu.PrintTitles" localSheetId="2" hidden="1">Training_program_DataFactory!$3:$3</definedName>
    <definedName name="Z_CF8F5655_32C7_42AF_BCA2_09FDF785A9BE_.wvu.PrintTitles" localSheetId="3" hidden="1">Training_program_JAVA!$3:$3</definedName>
    <definedName name="Z_CF8F5655_32C7_42AF_BCA2_09FDF785A9BE_.wvu.PrintTitles" localSheetId="12" hidden="1">Training_program_SA!$1:$3</definedName>
    <definedName name="Z_CF8F5655_32C7_42AF_BCA2_09FDF785A9BE_.wvu.PrintTitles" localSheetId="8" hidden="1">Training_program_SP!$3:$3</definedName>
    <definedName name="Z_CF8F5655_32C7_42AF_BCA2_09FDF785A9BE_.wvu.PrintTitles" localSheetId="11" hidden="1">TrainingProgram_Tester!$1:$3</definedName>
    <definedName name="Z_CF8F5655_32C7_42AF_BCA2_09FDF785A9BE_.wvu.Rows" localSheetId="0" hidden="1">'Hour report'!$2:$2,'Hour report'!#REF!</definedName>
    <definedName name="Z_CF8F5655_32C7_42AF_BCA2_09FDF785A9BE_.wvu.Rows" localSheetId="1" hidden="1">'Hour report-detailed'!$2:$2,'Hour report-detailed'!$67:$75</definedName>
    <definedName name="Z_CF8F5655_32C7_42AF_BCA2_09FDF785A9BE_.wvu.Rows" localSheetId="10" hidden="1">Training_program_CRM!$2:$2,Training_program_CRM!$101:$110</definedName>
    <definedName name="Z_CF8F5655_32C7_42AF_BCA2_09FDF785A9BE_.wvu.Rows" localSheetId="2" hidden="1">Training_program_DataFactory!$2:$2,Training_program_DataFactory!$4:$38</definedName>
    <definedName name="Z_CF8F5655_32C7_42AF_BCA2_09FDF785A9BE_.wvu.Rows" localSheetId="3" hidden="1">Training_program_JAVA!$2:$2,Training_program_JAVA!$77:$86</definedName>
    <definedName name="Z_CF8F5655_32C7_42AF_BCA2_09FDF785A9BE_.wvu.Rows" localSheetId="6" hidden="1">Training_program_JAVA_Android!$2:$2</definedName>
    <definedName name="Z_CF8F5655_32C7_42AF_BCA2_09FDF785A9BE_.wvu.Rows" localSheetId="5" hidden="1">Training_program_JAVA_even!$2:$2</definedName>
    <definedName name="Z_CF8F5655_32C7_42AF_BCA2_09FDF785A9BE_.wvu.Rows" localSheetId="7" hidden="1">Training_program_JAVA_iOS!$2:$2</definedName>
    <definedName name="Z_CF8F5655_32C7_42AF_BCA2_09FDF785A9BE_.wvu.Rows" localSheetId="9" hidden="1">Training_program_PHP!$2:$2</definedName>
    <definedName name="Z_CF8F5655_32C7_42AF_BCA2_09FDF785A9BE_.wvu.Rows" localSheetId="8" hidden="1">Training_program_SP!$2:$2,Training_program_SP!$95:$104</definedName>
  </definedNames>
  <calcPr calcId="191029"/>
  <customWorkbookViews>
    <customWorkbookView name="Nguyen Ba Anh Thu, Ms - Personal View" guid="{CF8F5655-32C7-42AF-BCA2-09FDF785A9BE}" mergeInterval="0" personalView="1" maximized="1" windowWidth="1600" windowHeight="615" activeSheetId="3"/>
    <customWorkbookView name="Ha Chi Oai, Mr - Personal View" guid="{B0D103FE-5C5A-4435-8857-3BF24A277D37}" mergeInterval="0" personalView="1" maximized="1" windowWidth="1600" windowHeight="655" activeSheetId="1"/>
    <customWorkbookView name="Tran Trong Vu Vo, Mr - Personal View" guid="{1659603B-AF12-45C9-AEE4-E9D2AFB4EC6C}" mergeInterval="0" personalView="1" maximized="1" windowWidth="1600" windowHeight="687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3" i="13" l="1"/>
  <c r="G38" i="13" s="1"/>
  <c r="G34" i="13"/>
  <c r="G35" i="13"/>
  <c r="G36" i="13"/>
  <c r="G37" i="13"/>
  <c r="K1" i="13"/>
  <c r="G27" i="13" l="1"/>
  <c r="G21" i="13"/>
  <c r="G15" i="13"/>
  <c r="G20" i="13" s="1"/>
  <c r="G9" i="13"/>
  <c r="G14" i="13" s="1"/>
  <c r="G4" i="13"/>
  <c r="G25" i="13" l="1"/>
  <c r="G26" i="13"/>
  <c r="G29" i="13"/>
  <c r="G32" i="13"/>
  <c r="G22" i="13"/>
  <c r="G24" i="13" s="1"/>
  <c r="G23" i="13"/>
  <c r="G28" i="13"/>
  <c r="G30" i="13" s="1"/>
  <c r="G31" i="13"/>
  <c r="G17" i="13"/>
  <c r="G16" i="13"/>
  <c r="G18" i="13" s="1"/>
  <c r="G19" i="13"/>
  <c r="G13" i="13"/>
  <c r="G5" i="13"/>
  <c r="G6" i="13"/>
  <c r="G7" i="13"/>
  <c r="G8" i="13"/>
  <c r="G10" i="13"/>
  <c r="G12" i="13" s="1"/>
  <c r="G11" i="13"/>
  <c r="F19" i="26"/>
  <c r="F20" i="26" s="1"/>
  <c r="E19" i="26"/>
  <c r="E20" i="26" s="1"/>
  <c r="E21" i="26" s="1"/>
  <c r="F25" i="26"/>
  <c r="E25" i="26"/>
  <c r="D16" i="25"/>
  <c r="F21" i="26" l="1"/>
  <c r="G73" i="17"/>
  <c r="G75" i="17" s="1"/>
  <c r="G77" i="17" s="1"/>
  <c r="G79" i="17" s="1"/>
  <c r="G81" i="17" s="1"/>
  <c r="G83" i="17" s="1"/>
  <c r="K72" i="17"/>
  <c r="K71" i="17"/>
  <c r="K70" i="17"/>
  <c r="K69" i="17"/>
  <c r="K68" i="17"/>
  <c r="K67" i="17"/>
  <c r="K66" i="17"/>
  <c r="K65" i="17"/>
  <c r="K63" i="17"/>
  <c r="G59" i="17"/>
  <c r="G62" i="17" s="1"/>
  <c r="G54" i="17"/>
  <c r="G57" i="17" s="1"/>
  <c r="G47" i="17"/>
  <c r="G53" i="17" s="1"/>
  <c r="G34" i="17"/>
  <c r="G37" i="17" s="1"/>
  <c r="G18" i="17"/>
  <c r="G30" i="17" s="1"/>
  <c r="G4" i="17"/>
  <c r="G17" i="17" s="1"/>
  <c r="H12" i="20"/>
  <c r="H21" i="21"/>
  <c r="H69" i="19"/>
  <c r="H8" i="20"/>
  <c r="H24" i="20"/>
  <c r="H68" i="19"/>
  <c r="H33" i="19"/>
  <c r="H44" i="19"/>
  <c r="H66" i="20"/>
  <c r="H10" i="20"/>
  <c r="H50" i="21"/>
  <c r="H17" i="19"/>
  <c r="H69" i="20"/>
  <c r="H52" i="20"/>
  <c r="H33" i="20"/>
  <c r="H8" i="19"/>
  <c r="H33" i="21"/>
  <c r="H48" i="21"/>
  <c r="H66" i="19"/>
  <c r="H34" i="19"/>
  <c r="H62" i="19"/>
  <c r="H64" i="19"/>
  <c r="H41" i="21"/>
  <c r="H14" i="19"/>
  <c r="H35" i="21"/>
  <c r="H74" i="19"/>
  <c r="H62" i="20"/>
  <c r="H19" i="20"/>
  <c r="H4" i="20"/>
  <c r="H28" i="20"/>
  <c r="H39" i="21"/>
  <c r="H39" i="20"/>
  <c r="H40" i="20"/>
  <c r="H10" i="21"/>
  <c r="H40" i="19"/>
  <c r="H64" i="20"/>
  <c r="H77" i="20"/>
  <c r="H56" i="19"/>
  <c r="H72" i="20"/>
  <c r="H44" i="21"/>
  <c r="H59" i="19"/>
  <c r="H37" i="20"/>
  <c r="H56" i="20"/>
  <c r="H14" i="21"/>
  <c r="H16" i="20"/>
  <c r="H25" i="21"/>
  <c r="H12" i="19"/>
  <c r="H17" i="20"/>
  <c r="H16" i="21"/>
  <c r="H4" i="19"/>
  <c r="H14" i="20"/>
  <c r="H77" i="19"/>
  <c r="H49" i="19"/>
  <c r="H34" i="20"/>
  <c r="H44" i="20"/>
  <c r="H57" i="19"/>
  <c r="H79" i="19"/>
  <c r="H32" i="21"/>
  <c r="H43" i="21"/>
  <c r="H36" i="20"/>
  <c r="H36" i="19"/>
  <c r="H17" i="21"/>
  <c r="H16" i="19"/>
  <c r="H8" i="21"/>
  <c r="H37" i="21"/>
  <c r="H72" i="19"/>
  <c r="H74" i="20"/>
  <c r="H57" i="20"/>
  <c r="H52" i="19"/>
  <c r="H22" i="19"/>
  <c r="H29" i="20"/>
  <c r="H28" i="21"/>
  <c r="H79" i="20"/>
  <c r="H20" i="21"/>
  <c r="H29" i="19"/>
  <c r="H37" i="19"/>
  <c r="H49" i="20"/>
  <c r="H26" i="20"/>
  <c r="H24" i="19"/>
  <c r="H46" i="21"/>
  <c r="H12" i="21"/>
  <c r="H52" i="21"/>
  <c r="H22" i="20"/>
  <c r="H28" i="19"/>
  <c r="H46" i="20"/>
  <c r="H4" i="21"/>
  <c r="H68" i="20"/>
  <c r="H10" i="19"/>
  <c r="H59" i="20"/>
  <c r="H26" i="19"/>
  <c r="H46" i="19"/>
  <c r="H39" i="19"/>
  <c r="H19" i="19"/>
  <c r="G25" i="17" l="1"/>
  <c r="G52" i="17"/>
  <c r="G23" i="17"/>
  <c r="G51" i="17"/>
  <c r="K64" i="17"/>
  <c r="G41" i="17"/>
  <c r="G11" i="17"/>
  <c r="G27" i="17"/>
  <c r="G33" i="17"/>
  <c r="G49" i="17"/>
  <c r="G5" i="17"/>
  <c r="G46" i="17"/>
  <c r="G9" i="17"/>
  <c r="G39" i="17"/>
  <c r="G58" i="17"/>
  <c r="G14" i="17"/>
  <c r="G43" i="17"/>
  <c r="G56" i="17"/>
  <c r="G61" i="17"/>
  <c r="K77" i="14" l="1"/>
  <c r="O5" i="14"/>
  <c r="K84" i="14" s="1"/>
  <c r="O4" i="14"/>
  <c r="K85" i="14" s="1"/>
  <c r="G4" i="14"/>
  <c r="G8" i="14" s="1"/>
  <c r="G10" i="14" s="1"/>
  <c r="G11" i="14" s="1"/>
  <c r="G13" i="14" s="1"/>
  <c r="G14" i="14" s="1"/>
  <c r="G15" i="14" s="1"/>
  <c r="G17" i="14" s="1"/>
  <c r="G20" i="14" s="1"/>
  <c r="G22" i="14" s="1"/>
  <c r="G23" i="14" s="1"/>
  <c r="G24" i="14" s="1"/>
  <c r="G25" i="14" s="1"/>
  <c r="G26" i="14" s="1"/>
  <c r="G30" i="14" s="1"/>
  <c r="G31" i="14" s="1"/>
  <c r="G33" i="14" s="1"/>
  <c r="G35" i="14" s="1"/>
  <c r="G36" i="14" s="1"/>
  <c r="G38" i="14" s="1"/>
  <c r="G41" i="14" s="1"/>
  <c r="G42" i="14" s="1"/>
  <c r="G45" i="14" s="1"/>
  <c r="G50" i="14" s="1"/>
  <c r="G51" i="14" s="1"/>
  <c r="G55" i="14" s="1"/>
  <c r="G58" i="14" s="1"/>
  <c r="G61" i="14" s="1"/>
  <c r="G62" i="14" s="1"/>
  <c r="G63" i="14" s="1"/>
  <c r="G64" i="14" s="1"/>
  <c r="G68" i="14" s="1"/>
  <c r="G69" i="14" s="1"/>
  <c r="G70" i="14" s="1"/>
  <c r="G73" i="14" s="1"/>
  <c r="G75" i="14" s="1"/>
  <c r="K82" i="14" l="1"/>
  <c r="K86" i="14"/>
  <c r="K79" i="14"/>
  <c r="K83" i="14"/>
  <c r="K80" i="14"/>
  <c r="K81" i="14"/>
  <c r="G51" i="10"/>
  <c r="G49" i="10"/>
  <c r="G47" i="10"/>
  <c r="G34" i="10"/>
  <c r="K78" i="14" l="1"/>
  <c r="G67" i="10" l="1"/>
  <c r="G69" i="10" s="1"/>
  <c r="G71" i="10" s="1"/>
  <c r="G73" i="10" s="1"/>
  <c r="G75" i="10" s="1"/>
  <c r="G77" i="10" s="1"/>
  <c r="K66" i="10"/>
  <c r="K65" i="10"/>
  <c r="K64" i="10"/>
  <c r="K63" i="10"/>
  <c r="K62" i="10"/>
  <c r="K61" i="10"/>
  <c r="K60" i="10"/>
  <c r="K59" i="10"/>
  <c r="K57" i="10"/>
  <c r="G52" i="10"/>
  <c r="G53" i="10" s="1"/>
  <c r="G54" i="10" s="1"/>
  <c r="G56" i="10" s="1"/>
  <c r="G39" i="10"/>
  <c r="G18" i="10"/>
  <c r="G30" i="10" s="1"/>
  <c r="G4" i="10"/>
  <c r="G9" i="10" s="1"/>
  <c r="G25" i="10" l="1"/>
  <c r="G23" i="10"/>
  <c r="G27" i="10"/>
  <c r="G33" i="10"/>
  <c r="K58" i="10"/>
  <c r="G14" i="10"/>
  <c r="G17" i="10"/>
  <c r="G11" i="10"/>
  <c r="G41" i="10"/>
  <c r="G5" i="10"/>
  <c r="G37" i="10"/>
  <c r="G46" i="10"/>
  <c r="G43" i="10"/>
  <c r="G87" i="7"/>
  <c r="G85" i="7"/>
  <c r="G83" i="7"/>
  <c r="G81" i="7"/>
  <c r="G79" i="7"/>
  <c r="G75" i="7"/>
  <c r="G74" i="7"/>
  <c r="G72" i="7"/>
  <c r="G70" i="7"/>
  <c r="G68" i="7"/>
  <c r="G65" i="7"/>
  <c r="G63" i="7"/>
  <c r="G61" i="7"/>
  <c r="G58" i="7"/>
  <c r="G54" i="7"/>
  <c r="G52" i="7"/>
  <c r="G49" i="7"/>
  <c r="G46" i="7"/>
  <c r="G45" i="7"/>
  <c r="G43" i="7"/>
  <c r="G41" i="7"/>
  <c r="G38" i="7"/>
  <c r="G36" i="7"/>
  <c r="G33" i="7"/>
  <c r="G32" i="7"/>
  <c r="G29" i="7"/>
  <c r="G27" i="7"/>
  <c r="G24" i="7"/>
  <c r="G22" i="7"/>
  <c r="G18" i="7"/>
  <c r="G17" i="7"/>
  <c r="G14" i="7"/>
  <c r="G8" i="7"/>
  <c r="G12" i="7"/>
  <c r="G10" i="7"/>
  <c r="G4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tc={1FD19FCE-29D6-4403-9E82-13C1570A0A47}</author>
    <author>tc={C3A4F8FF-CEF2-452A-AEB8-65A8F5E84432}</author>
  </authors>
  <commentList>
    <comment ref="I15" authorId="0" shapeId="0" xr:uid="{1FD19FCE-29D6-4403-9E82-13C1570A0A47}">
      <text>
        <t>[Threaded comment]
Your version of Excel allows you to read this threaded comment; however, any edits to it will get removed if the file is opened in a newer version of Excel. Learn more: https://go.microsoft.com/fwlink/?linkid=870924
Comment:
    What is the mission of these?</t>
      </text>
    </comment>
    <comment ref="I33" authorId="1" shapeId="0" xr:uid="{C3A4F8FF-CEF2-452A-AEB8-65A8F5E84432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to evaluate results of this project?</t>
      </text>
    </comment>
  </commentList>
</comments>
</file>

<file path=xl/sharedStrings.xml><?xml version="1.0" encoding="utf-8"?>
<sst xmlns="http://schemas.openxmlformats.org/spreadsheetml/2006/main" count="2778" uniqueCount="438">
  <si>
    <t xml:space="preserve">Sprint </t>
  </si>
  <si>
    <t>Week</t>
  </si>
  <si>
    <t>Objective</t>
  </si>
  <si>
    <t>Basics</t>
  </si>
  <si>
    <t>Control</t>
  </si>
  <si>
    <t>Topic</t>
  </si>
  <si>
    <t>Detail</t>
  </si>
  <si>
    <t>Front</t>
  </si>
  <si>
    <t>Back</t>
  </si>
  <si>
    <t>Q&amp;A</t>
  </si>
  <si>
    <t>Day</t>
  </si>
  <si>
    <t>Type</t>
  </si>
  <si>
    <t>Assessment</t>
  </si>
  <si>
    <t>Buffer</t>
  </si>
  <si>
    <t>JIRA</t>
  </si>
  <si>
    <t>Duration (h)</t>
  </si>
  <si>
    <t>Subversion</t>
  </si>
  <si>
    <t>Eclipse Debugging</t>
  </si>
  <si>
    <t>Self training</t>
  </si>
  <si>
    <t>Formal training</t>
  </si>
  <si>
    <t>C-S-04.1</t>
  </si>
  <si>
    <t>C-S-03.1</t>
  </si>
  <si>
    <t>E-T-26</t>
  </si>
  <si>
    <t>E-T-05</t>
  </si>
  <si>
    <t>ET2</t>
  </si>
  <si>
    <t>E-T-11</t>
  </si>
  <si>
    <t>E-T-06</t>
  </si>
  <si>
    <t>E-T-07</t>
  </si>
  <si>
    <t>Practice</t>
  </si>
  <si>
    <t>C-N-04.1</t>
  </si>
  <si>
    <t>C-N-02</t>
  </si>
  <si>
    <t>On-boarding program introduction</t>
  </si>
  <si>
    <t>AM</t>
  </si>
  <si>
    <t>PM</t>
  </si>
  <si>
    <t>Presentation</t>
  </si>
  <si>
    <t>1st presentation</t>
  </si>
  <si>
    <t>English Test</t>
  </si>
  <si>
    <t>1st presentation - Preparation</t>
  </si>
  <si>
    <t>Trainer</t>
  </si>
  <si>
    <t>Hours</t>
  </si>
  <si>
    <t>QAN</t>
  </si>
  <si>
    <t>NTA</t>
  </si>
  <si>
    <t>APL</t>
  </si>
  <si>
    <t>ATN</t>
  </si>
  <si>
    <t>PHD</t>
  </si>
  <si>
    <t>DHN</t>
  </si>
  <si>
    <t>QHD</t>
  </si>
  <si>
    <t>Total hours</t>
  </si>
  <si>
    <t>Trainer efforts</t>
  </si>
  <si>
    <t>HR</t>
  </si>
  <si>
    <t>QM</t>
  </si>
  <si>
    <t>Ref.</t>
  </si>
  <si>
    <t>Description</t>
  </si>
  <si>
    <t>Unit testing in JAVA - Exercise</t>
  </si>
  <si>
    <t>Budget</t>
  </si>
  <si>
    <t>JAVA 6</t>
  </si>
  <si>
    <t>ET1</t>
  </si>
  <si>
    <t>Coding best practices (for Web)</t>
  </si>
  <si>
    <t>CSS</t>
  </si>
  <si>
    <t>EB2</t>
  </si>
  <si>
    <t>EB1</t>
  </si>
  <si>
    <t xml:space="preserve"> </t>
  </si>
  <si>
    <t>E-T-12</t>
  </si>
  <si>
    <t>UI design &amp; Testing</t>
  </si>
  <si>
    <t>Pres.</t>
  </si>
  <si>
    <t>UI Implementation</t>
  </si>
  <si>
    <t>Tools &amp; Libraries</t>
  </si>
  <si>
    <t>Service Desgin &amp; Testing</t>
  </si>
  <si>
    <t>Service implementation</t>
  </si>
  <si>
    <t>Pilot project - Frontend - Test &amp; Correction</t>
  </si>
  <si>
    <t>Reading</t>
  </si>
  <si>
    <t>Coding best practices (formal)</t>
  </si>
  <si>
    <t>Introduction from coach</t>
  </si>
  <si>
    <t>JS</t>
  </si>
  <si>
    <t>SQL - Exercise</t>
  </si>
  <si>
    <r>
      <t>Exercises</t>
    </r>
    <r>
      <rPr>
        <sz val="12"/>
        <color theme="1"/>
        <rFont val="Calibri"/>
        <family val="2"/>
        <scheme val="minor"/>
      </rPr>
      <t xml:space="preserve">
</t>
    </r>
  </si>
  <si>
    <t>Coach</t>
  </si>
  <si>
    <t>Spring MVC</t>
  </si>
  <si>
    <t>To give the trainee the context / scope before doing the exercise</t>
  </si>
  <si>
    <t>JAVA - Exercise</t>
  </si>
  <si>
    <t>JAVA Important Classes - Exercise</t>
  </si>
  <si>
    <t>Exception handling - Exercises</t>
  </si>
  <si>
    <t>Design patterns - Exercises</t>
  </si>
  <si>
    <t>Check &amp; explain on Maven, Eclipse, JAVA - Exercise, JAVA Important Classes</t>
  </si>
  <si>
    <t>Check &amp; explain BKH</t>
  </si>
  <si>
    <t>Check out code from SVN, JIRA assignment</t>
  </si>
  <si>
    <t>Pilot project - Frontend - Setup &amp; Requirement clarification</t>
  </si>
  <si>
    <t>Pilot project - Frontend - Implementation</t>
  </si>
  <si>
    <t>Screen Live Test</t>
  </si>
  <si>
    <t>Pilot project - Frontend - Correction after Q&amp;A</t>
  </si>
  <si>
    <t>Application security - Exercises</t>
  </si>
  <si>
    <t>Surrogate key &amp; Concurrent update - Exercises</t>
  </si>
  <si>
    <t>OOP - Exercises</t>
  </si>
  <si>
    <t>EB4</t>
  </si>
  <si>
    <t>Pilot project - Backend - Correction after Q&amp;A</t>
  </si>
  <si>
    <t>Pilot project - Backend - Requirement clarification</t>
  </si>
  <si>
    <t>Pilot project - Backend - Implementation</t>
  </si>
  <si>
    <t>Review &amp; check + Code Inspection</t>
  </si>
  <si>
    <t>Hibernate</t>
  </si>
  <si>
    <t>Check &amp; explain BKH, Unit test, SQL</t>
  </si>
  <si>
    <t>Multi-tiers, Multilingual - Exercises</t>
  </si>
  <si>
    <t>Check Hibernate</t>
  </si>
  <si>
    <t>Pilot project - Backend - Test &amp; correction - Finalization</t>
  </si>
  <si>
    <t>Final Q&amp;A</t>
  </si>
  <si>
    <t>Coding convention</t>
  </si>
  <si>
    <t>Introdution</t>
  </si>
  <si>
    <t xml:space="preserve">Introduction exercise context for:
BKH - Concepts (Topic: Surrogate key &amp; Concurrent update, Application security)
</t>
  </si>
  <si>
    <t xml:space="preserve">Introduce exercise context for:
BKH - Concepts (Topic: Multi-tiers, Multilingual)
BKH - Programming (Topic: Exception handling &amp; Design patterns, OOP)
</t>
  </si>
  <si>
    <t>Setup environment - Maven</t>
  </si>
  <si>
    <t>Check &amp; explain Spring MVC, Coding convention</t>
  </si>
  <si>
    <t>CSS self-training point 1,2,4,6,8,9,12,14,16 with the exercises inside each topic mention in the link.</t>
  </si>
  <si>
    <t>JS self-training point 1, 2, 3, 4, 6, 7 + check point.</t>
  </si>
  <si>
    <t>R1</t>
  </si>
  <si>
    <t>JAVA Training on-boarding schedule</t>
  </si>
  <si>
    <t>Powerpoint &amp; word version</t>
  </si>
  <si>
    <t>Word version</t>
  </si>
  <si>
    <t>Date</t>
  </si>
  <si>
    <t>Entry Date</t>
  </si>
  <si>
    <t>MyELCA introduction III - Agile IT</t>
  </si>
  <si>
    <t xml:space="preserve">MyELCA introduction I - MyELCA </t>
  </si>
  <si>
    <t>MyELCA introduction II - QHB Introduction</t>
  </si>
  <si>
    <t>Review &amp; check Pilot project - Front end</t>
  </si>
  <si>
    <t>MinimumProgrammingPractices</t>
  </si>
  <si>
    <t>Read Self-training-JAVA6-12.doc (13.5h)
Point 1, 2, 3, 4, 5.</t>
  </si>
  <si>
    <t>Fresher</t>
  </si>
  <si>
    <t>Developer</t>
  </si>
  <si>
    <t>Tester</t>
  </si>
  <si>
    <t>Experienced</t>
  </si>
  <si>
    <t>Senior Developer</t>
  </si>
  <si>
    <t>Senior Tester</t>
  </si>
  <si>
    <t>Sprint</t>
  </si>
  <si>
    <t>Business</t>
  </si>
  <si>
    <t>Development</t>
  </si>
  <si>
    <t>Method</t>
  </si>
  <si>
    <t>COIN</t>
  </si>
  <si>
    <t>Review</t>
  </si>
  <si>
    <t>Exercises</t>
  </si>
  <si>
    <t>UI Design &amp; Testing</t>
  </si>
  <si>
    <t>Service Design &amp; Testing</t>
  </si>
  <si>
    <t>Service Implementation</t>
  </si>
  <si>
    <t>ERD / SQL</t>
  </si>
  <si>
    <t>Test Scenarios &amp; Data</t>
  </si>
  <si>
    <t>UI</t>
  </si>
  <si>
    <t>Service</t>
  </si>
  <si>
    <t>X-treme progr.</t>
  </si>
  <si>
    <t>Intro &amp; Concepts</t>
  </si>
  <si>
    <t>UI &amp; f(x) testing</t>
  </si>
  <si>
    <t>Scenarios &amp; Test plan</t>
  </si>
  <si>
    <t>Basic DB &amp; Test data</t>
  </si>
  <si>
    <t>Interface &amp; non-f(x) test</t>
  </si>
  <si>
    <t>Service testing</t>
  </si>
  <si>
    <t>Peer testing</t>
  </si>
  <si>
    <t>Adjustment</t>
  </si>
  <si>
    <t>Context</t>
  </si>
  <si>
    <t>Environments</t>
  </si>
  <si>
    <t>Techniques</t>
  </si>
  <si>
    <t>Integration</t>
  </si>
  <si>
    <t>on-project</t>
  </si>
  <si>
    <t>Check &amp; explain about Spring core</t>
  </si>
  <si>
    <t>SA on-boarding schedule (experienced)</t>
  </si>
  <si>
    <t>Remark</t>
  </si>
  <si>
    <t>REF</t>
  </si>
  <si>
    <t>Trainer/Coach</t>
  </si>
  <si>
    <t>1 - Adjustment</t>
  </si>
  <si>
    <t>Intro, basic concepts and method.</t>
  </si>
  <si>
    <t>Setup PC</t>
  </si>
  <si>
    <t>Task</t>
  </si>
  <si>
    <t>Time with trainee</t>
  </si>
  <si>
    <t>ELCA Introduction</t>
  </si>
  <si>
    <t>QHB + AgileIT: simple for newcomer (terms level)</t>
  </si>
  <si>
    <t>Introduction to On-boarding program</t>
  </si>
  <si>
    <t>Coaching</t>
  </si>
  <si>
    <t>Pre-testing</t>
  </si>
  <si>
    <r>
      <t xml:space="preserve">A day for experienced people
</t>
    </r>
    <r>
      <rPr>
        <sz val="11"/>
        <color theme="1"/>
        <rFont val="Calibri"/>
        <family val="2"/>
        <scheme val="minor"/>
      </rPr>
      <t>Requirements clarification -  exercise</t>
    </r>
  </si>
  <si>
    <r>
      <rPr>
        <b/>
        <sz val="11"/>
        <color theme="1"/>
        <rFont val="Calibri"/>
        <family val="2"/>
        <scheme val="minor"/>
      </rPr>
      <t>Self-reading:</t>
    </r>
    <r>
      <rPr>
        <sz val="11"/>
        <color theme="1"/>
        <rFont val="Calibri"/>
        <family val="2"/>
        <scheme val="minor"/>
      </rPr>
      <t xml:space="preserve"> QHB-LCA</t>
    </r>
  </si>
  <si>
    <r>
      <rPr>
        <b/>
        <sz val="11"/>
        <color theme="1"/>
        <rFont val="Calibri"/>
        <family val="2"/>
        <scheme val="minor"/>
      </rPr>
      <t>Self- reading:</t>
    </r>
    <r>
      <rPr>
        <sz val="11"/>
        <color theme="1"/>
        <rFont val="Calibri"/>
        <family val="2"/>
        <scheme val="minor"/>
      </rPr>
      <t xml:space="preserve"> PAL: Requirements and Testing</t>
    </r>
  </si>
  <si>
    <t>Requirements clarification using A090</t>
  </si>
  <si>
    <t>C-M-04.2.3</t>
  </si>
  <si>
    <r>
      <t xml:space="preserve">Self-reading: </t>
    </r>
    <r>
      <rPr>
        <sz val="11"/>
        <color theme="1"/>
        <rFont val="Calibri"/>
        <family val="2"/>
        <scheme val="minor"/>
      </rPr>
      <t>QHB-CM</t>
    </r>
  </si>
  <si>
    <r>
      <rPr>
        <b/>
        <sz val="11"/>
        <color theme="1"/>
        <rFont val="Calibri"/>
        <family val="2"/>
        <scheme val="minor"/>
      </rPr>
      <t>Self-reading</t>
    </r>
    <r>
      <rPr>
        <sz val="11"/>
        <color theme="1"/>
        <rFont val="Calibri"/>
        <family val="2"/>
        <scheme val="minor"/>
      </rPr>
      <t xml:space="preserve">: Testing at ELCA: self-reading A045, S29, S24, S25, S27, A043, A044 </t>
    </r>
  </si>
  <si>
    <t>C-M-03.1</t>
  </si>
  <si>
    <t>CTN</t>
  </si>
  <si>
    <r>
      <rPr>
        <b/>
        <sz val="11"/>
        <color theme="1"/>
        <rFont val="Calibri"/>
        <family val="2"/>
        <scheme val="minor"/>
      </rPr>
      <t>Study exercise context:</t>
    </r>
    <r>
      <rPr>
        <sz val="11"/>
        <color theme="1"/>
        <rFont val="Calibri"/>
        <family val="2"/>
        <scheme val="minor"/>
      </rPr>
      <t xml:space="preserve"> business and project context</t>
    </r>
  </si>
  <si>
    <r>
      <rPr>
        <b/>
        <sz val="11"/>
        <color theme="1"/>
        <rFont val="Calibri"/>
        <family val="2"/>
        <scheme val="minor"/>
      </rPr>
      <t>Self-reading:</t>
    </r>
    <r>
      <rPr>
        <sz val="11"/>
        <color theme="1"/>
        <rFont val="Calibri"/>
        <family val="2"/>
        <scheme val="minor"/>
      </rPr>
      <t xml:space="preserve"> Introduction to SRD - self reading: PAL</t>
    </r>
  </si>
  <si>
    <r>
      <rPr>
        <b/>
        <sz val="11"/>
        <color theme="1"/>
        <rFont val="Calibri"/>
        <family val="2"/>
        <scheme val="minor"/>
      </rPr>
      <t>Self-reading:</t>
    </r>
    <r>
      <rPr>
        <sz val="11"/>
        <color theme="1"/>
        <rFont val="Calibri"/>
        <family val="2"/>
        <scheme val="minor"/>
      </rPr>
      <t xml:space="preserve"> Operational scenarios and User Stories - self-reading</t>
    </r>
  </si>
  <si>
    <t xml:space="preserve">Requirements </t>
  </si>
  <si>
    <t>Learn legacy system</t>
  </si>
  <si>
    <t>CCPC</t>
  </si>
  <si>
    <r>
      <rPr>
        <b/>
        <sz val="11"/>
        <color theme="1"/>
        <rFont val="Calibri"/>
        <family val="2"/>
        <scheme val="minor"/>
      </rPr>
      <t xml:space="preserve">Exercise: </t>
    </r>
    <r>
      <rPr>
        <sz val="11"/>
        <color theme="1"/>
        <rFont val="Calibri"/>
        <family val="2"/>
        <scheme val="minor"/>
      </rPr>
      <t>Write SRD (business chapter)</t>
    </r>
  </si>
  <si>
    <t>Exercise: Write SRD (business chapter) Cont.</t>
  </si>
  <si>
    <r>
      <rPr>
        <b/>
        <sz val="11"/>
        <color theme="1"/>
        <rFont val="Calibri"/>
        <family val="2"/>
        <scheme val="minor"/>
      </rPr>
      <t>Exercise:</t>
    </r>
    <r>
      <rPr>
        <sz val="11"/>
        <color theme="1"/>
        <rFont val="Calibri"/>
        <family val="2"/>
        <scheme val="minor"/>
      </rPr>
      <t xml:space="preserve"> Write Operational scenarios</t>
    </r>
  </si>
  <si>
    <t>AM-PM</t>
  </si>
  <si>
    <r>
      <rPr>
        <b/>
        <sz val="11"/>
        <color theme="1"/>
        <rFont val="Calibri"/>
        <family val="2"/>
        <scheme val="minor"/>
      </rPr>
      <t xml:space="preserve">Exercise: </t>
    </r>
    <r>
      <rPr>
        <sz val="11"/>
        <color theme="1"/>
        <rFont val="Calibri"/>
        <family val="2"/>
        <scheme val="minor"/>
      </rPr>
      <t>Write User Stories</t>
    </r>
  </si>
  <si>
    <t>CCPC, US13-Event details</t>
  </si>
  <si>
    <t>Exercise: Write User Stories (cont)</t>
  </si>
  <si>
    <t>CCPC, US05-TimelineCalendar</t>
  </si>
  <si>
    <t>Prepare business presentation</t>
  </si>
  <si>
    <t>Buffer for necessary training (JIRA, My ELCA, QHB, English test)</t>
  </si>
  <si>
    <t>Testing</t>
  </si>
  <si>
    <r>
      <t xml:space="preserve">Exercise: </t>
    </r>
    <r>
      <rPr>
        <sz val="11"/>
        <color theme="1"/>
        <rFont val="Calibri"/>
        <family val="2"/>
        <scheme val="minor"/>
      </rPr>
      <t>Write test cases for User Story</t>
    </r>
  </si>
  <si>
    <r>
      <rPr>
        <b/>
        <sz val="11"/>
        <color theme="1"/>
        <rFont val="Calibri"/>
        <family val="2"/>
        <scheme val="minor"/>
      </rPr>
      <t xml:space="preserve">Exercise: </t>
    </r>
    <r>
      <rPr>
        <sz val="11"/>
        <color theme="1"/>
        <rFont val="Calibri"/>
        <family val="2"/>
        <scheme val="minor"/>
      </rPr>
      <t>Test admin screen</t>
    </r>
  </si>
  <si>
    <t>CCPC, All admin US,  svn763</t>
  </si>
  <si>
    <r>
      <rPr>
        <b/>
        <sz val="11"/>
        <color theme="1"/>
        <rFont val="Calibri"/>
        <family val="2"/>
        <scheme val="minor"/>
      </rPr>
      <t xml:space="preserve">Exercise: </t>
    </r>
    <r>
      <rPr>
        <sz val="11"/>
        <color theme="1"/>
        <rFont val="Calibri"/>
        <family val="2"/>
        <scheme val="minor"/>
      </rPr>
      <t>Test migration data</t>
    </r>
  </si>
  <si>
    <t>CCPC, svn271</t>
  </si>
  <si>
    <r>
      <rPr>
        <b/>
        <sz val="11"/>
        <color theme="1"/>
        <rFont val="Calibri"/>
        <family val="2"/>
        <scheme val="minor"/>
      </rPr>
      <t xml:space="preserve">Exercise: </t>
    </r>
    <r>
      <rPr>
        <sz val="11"/>
        <color theme="1"/>
        <rFont val="Calibri"/>
        <family val="2"/>
        <scheme val="minor"/>
      </rPr>
      <t>Test report</t>
    </r>
  </si>
  <si>
    <t>CCPC, svn1350</t>
  </si>
  <si>
    <t>Introduction to non-functional requriements and testing</t>
  </si>
  <si>
    <t>BLB</t>
  </si>
  <si>
    <t>Introduction to Jmeter. Record scenarios using Jmeter.</t>
  </si>
  <si>
    <t>Buffer for necessary training (JIRA, My ELCA)</t>
  </si>
  <si>
    <t>Tester on-boarding schedule (experienced)</t>
  </si>
  <si>
    <r>
      <rPr>
        <b/>
        <sz val="11"/>
        <color theme="1"/>
        <rFont val="Calibri"/>
        <family val="2"/>
        <scheme val="minor"/>
      </rPr>
      <t>Self-reading</t>
    </r>
    <r>
      <rPr>
        <sz val="11"/>
        <color theme="1"/>
        <rFont val="Calibri"/>
        <family val="2"/>
        <scheme val="minor"/>
      </rPr>
      <t>: QHB-LCA for Requirements and Testing</t>
    </r>
  </si>
  <si>
    <t>ATN/CTN</t>
  </si>
  <si>
    <t>Test cases writing (templates + techniques)</t>
  </si>
  <si>
    <t>Missing</t>
  </si>
  <si>
    <r>
      <rPr>
        <b/>
        <sz val="11"/>
        <color theme="1"/>
        <rFont val="Calibri"/>
        <family val="2"/>
        <scheme val="minor"/>
      </rPr>
      <t>Exercise (Unit test)</t>
    </r>
    <r>
      <rPr>
        <sz val="11"/>
        <color theme="1"/>
        <rFont val="Calibri"/>
        <family val="2"/>
        <scheme val="minor"/>
      </rPr>
      <t xml:space="preserve"> : UI guideline and testing</t>
    </r>
  </si>
  <si>
    <t>CCPC, svn 318</t>
  </si>
  <si>
    <t>CCPC US05, US06, US10</t>
  </si>
  <si>
    <r>
      <rPr>
        <b/>
        <sz val="11"/>
        <color theme="1"/>
        <rFont val="Calibri"/>
        <family val="2"/>
        <scheme val="minor"/>
      </rPr>
      <t>Exercise:</t>
    </r>
    <r>
      <rPr>
        <sz val="11"/>
        <color theme="1"/>
        <rFont val="Calibri"/>
        <family val="2"/>
        <scheme val="minor"/>
      </rPr>
      <t xml:space="preserve"> Testing execution and bugs reporting</t>
    </r>
  </si>
  <si>
    <t>Environment and test execution</t>
  </si>
  <si>
    <t>Read User Stories</t>
  </si>
  <si>
    <r>
      <t xml:space="preserve">Exercise: </t>
    </r>
    <r>
      <rPr>
        <sz val="11"/>
        <color theme="1"/>
        <rFont val="Calibri"/>
        <family val="2"/>
        <scheme val="minor"/>
      </rPr>
      <t>Write test cases for User Stories (reports)</t>
    </r>
  </si>
  <si>
    <t>CCPC, sprint 3</t>
  </si>
  <si>
    <t>CCPC, svn141</t>
  </si>
  <si>
    <t>CCPC, svn392</t>
  </si>
  <si>
    <t>Write ER diagram for the system</t>
  </si>
  <si>
    <t>Write SQL to generate test data</t>
  </si>
  <si>
    <t>CCPC, Event list</t>
  </si>
  <si>
    <t>Entry date</t>
  </si>
  <si>
    <t>MyELCA - MyELCA introduction I</t>
  </si>
  <si>
    <t>QHB Introduction - MyELCA introduction II</t>
  </si>
  <si>
    <t>Setup environment - Visual Studio, SQL Server, IIS</t>
  </si>
  <si>
    <t>VS Debugging</t>
  </si>
  <si>
    <t>E-T-31</t>
  </si>
  <si>
    <t>C#</t>
  </si>
  <si>
    <t>E-T-02</t>
  </si>
  <si>
    <t>C# - Exercise</t>
  </si>
  <si>
    <t>C# Important Classes - Exercise</t>
  </si>
  <si>
    <t>ASP.NET</t>
  </si>
  <si>
    <t>E-T-04</t>
  </si>
  <si>
    <t>Basic Design patterns - Exercises</t>
  </si>
  <si>
    <t>EB3</t>
  </si>
  <si>
    <t>Visa: HPA</t>
  </si>
  <si>
    <r>
      <t xml:space="preserve">Business introduction (1h)
</t>
    </r>
    <r>
      <rPr>
        <b/>
        <sz val="11"/>
        <color theme="1"/>
        <rFont val="Calibri"/>
        <family val="2"/>
        <scheme val="minor"/>
      </rPr>
      <t>Self-reading</t>
    </r>
    <r>
      <rPr>
        <sz val="11"/>
        <color theme="1"/>
        <rFont val="Calibri"/>
        <family val="2"/>
        <scheme val="minor"/>
      </rPr>
      <t xml:space="preserve">: Read OSC
</t>
    </r>
    <r>
      <rPr>
        <b/>
        <sz val="11"/>
        <color theme="1"/>
        <rFont val="Calibri"/>
        <family val="2"/>
        <scheme val="minor"/>
      </rPr>
      <t>Self-reading</t>
    </r>
    <r>
      <rPr>
        <sz val="11"/>
        <color theme="1"/>
        <rFont val="Calibri"/>
        <family val="2"/>
        <scheme val="minor"/>
      </rPr>
      <t>: Read implemented US</t>
    </r>
    <r>
      <rPr>
        <b/>
        <sz val="11"/>
        <color theme="1"/>
        <rFont val="Calibri"/>
        <family val="2"/>
        <scheme val="minor"/>
      </rPr>
      <t/>
    </r>
  </si>
  <si>
    <t>Expectation: business understanding</t>
  </si>
  <si>
    <r>
      <rPr>
        <b/>
        <sz val="11"/>
        <color theme="1"/>
        <rFont val="Calibri"/>
        <family val="2"/>
        <scheme val="minor"/>
      </rPr>
      <t>Exercise:</t>
    </r>
    <r>
      <rPr>
        <sz val="11"/>
        <color theme="1"/>
        <rFont val="Calibri"/>
        <family val="2"/>
        <scheme val="minor"/>
      </rPr>
      <t xml:space="preserve"> Test implemented US (screen live test, done test)</t>
    </r>
  </si>
  <si>
    <t>Expectation: system learning</t>
  </si>
  <si>
    <r>
      <rPr>
        <b/>
        <sz val="11"/>
        <color theme="1"/>
        <rFont val="Calibri"/>
        <family val="2"/>
        <scheme val="minor"/>
      </rPr>
      <t>Exercise:</t>
    </r>
    <r>
      <rPr>
        <sz val="11"/>
        <color theme="1"/>
        <rFont val="Calibri"/>
        <family val="2"/>
        <scheme val="minor"/>
      </rPr>
      <t xml:space="preserve"> Translate US1
</t>
    </r>
    <r>
      <rPr>
        <b/>
        <sz val="11"/>
        <color theme="1"/>
        <rFont val="Calibri"/>
        <family val="2"/>
        <scheme val="minor"/>
      </rPr>
      <t xml:space="preserve">Exercise: </t>
    </r>
    <r>
      <rPr>
        <sz val="11"/>
        <color theme="1"/>
        <rFont val="Calibri"/>
        <family val="2"/>
        <scheme val="minor"/>
      </rPr>
      <t>Requirements clarification using A090</t>
    </r>
  </si>
  <si>
    <t>Expectation: German &amp; clarification</t>
  </si>
  <si>
    <r>
      <rPr>
        <b/>
        <sz val="11"/>
        <color theme="1"/>
        <rFont val="Calibri"/>
        <family val="2"/>
        <scheme val="minor"/>
      </rPr>
      <t xml:space="preserve">Exercise: </t>
    </r>
    <r>
      <rPr>
        <sz val="11"/>
        <color theme="1"/>
        <rFont val="Calibri"/>
        <family val="2"/>
        <scheme val="minor"/>
      </rPr>
      <t>Write OSC for US1</t>
    </r>
  </si>
  <si>
    <t>Expectation: business writing</t>
  </si>
  <si>
    <r>
      <rPr>
        <b/>
        <sz val="11"/>
        <color theme="1"/>
        <rFont val="Calibri"/>
        <family val="2"/>
        <scheme val="minor"/>
      </rPr>
      <t xml:space="preserve">Exercise: </t>
    </r>
    <r>
      <rPr>
        <sz val="11"/>
        <color theme="1"/>
        <rFont val="Calibri"/>
        <family val="2"/>
        <scheme val="minor"/>
      </rPr>
      <t>Write Done test US1</t>
    </r>
  </si>
  <si>
    <t>Expectation: test scenario writing</t>
  </si>
  <si>
    <r>
      <rPr>
        <b/>
        <sz val="11"/>
        <color theme="1"/>
        <rFont val="Calibri"/>
        <family val="2"/>
        <scheme val="minor"/>
      </rPr>
      <t xml:space="preserve">Exercise: </t>
    </r>
    <r>
      <rPr>
        <sz val="11"/>
        <color theme="1"/>
        <rFont val="Calibri"/>
        <family val="2"/>
        <scheme val="minor"/>
      </rPr>
      <t>Test US1 &amp; test report</t>
    </r>
  </si>
  <si>
    <t>Expectation: test &amp; report</t>
  </si>
  <si>
    <r>
      <t xml:space="preserve">Exercise: </t>
    </r>
    <r>
      <rPr>
        <sz val="11"/>
        <color theme="1"/>
        <rFont val="Calibri"/>
        <family val="2"/>
        <scheme val="minor"/>
      </rPr>
      <t>Optimize US (rewrite US)</t>
    </r>
  </si>
  <si>
    <t>Expectation: business improvement seek</t>
  </si>
  <si>
    <r>
      <rPr>
        <b/>
        <sz val="11"/>
        <color theme="1"/>
        <rFont val="Calibri"/>
        <family val="2"/>
        <scheme val="minor"/>
      </rPr>
      <t xml:space="preserve">Exercise: </t>
    </r>
    <r>
      <rPr>
        <sz val="11"/>
        <color theme="1"/>
        <rFont val="Calibri"/>
        <family val="2"/>
        <scheme val="minor"/>
      </rPr>
      <t>Optimize screen live test</t>
    </r>
  </si>
  <si>
    <t>Expectation: test improvement seek</t>
  </si>
  <si>
    <r>
      <rPr>
        <b/>
        <sz val="11"/>
        <color theme="1"/>
        <rFont val="Calibri"/>
        <family val="2"/>
        <scheme val="minor"/>
      </rPr>
      <t xml:space="preserve">Exercise: </t>
    </r>
    <r>
      <rPr>
        <sz val="11"/>
        <color theme="1"/>
        <rFont val="Calibri"/>
        <family val="2"/>
        <scheme val="minor"/>
      </rPr>
      <t>JIRA test</t>
    </r>
  </si>
  <si>
    <t>Expectation: Analysis &amp; Productivity</t>
  </si>
  <si>
    <r>
      <rPr>
        <b/>
        <sz val="11"/>
        <color theme="1"/>
        <rFont val="Calibri"/>
        <family val="2"/>
        <scheme val="minor"/>
      </rPr>
      <t xml:space="preserve">Exercise: </t>
    </r>
    <r>
      <rPr>
        <sz val="11"/>
        <color theme="1"/>
        <rFont val="Calibri"/>
        <family val="2"/>
        <scheme val="minor"/>
      </rPr>
      <t>Regression test</t>
    </r>
  </si>
  <si>
    <t>Expectation: Analysis &amp; Task priority</t>
  </si>
  <si>
    <r>
      <rPr>
        <b/>
        <sz val="11"/>
        <color theme="1"/>
        <rFont val="Calibri"/>
        <family val="2"/>
        <scheme val="minor"/>
      </rPr>
      <t xml:space="preserve">Exercise: </t>
    </r>
    <r>
      <rPr>
        <sz val="11"/>
        <color theme="1"/>
        <rFont val="Calibri"/>
        <family val="2"/>
        <scheme val="minor"/>
      </rPr>
      <t>Test non-functional requirement</t>
    </r>
  </si>
  <si>
    <t>Expectation: Methodology</t>
  </si>
  <si>
    <t>Buffer for exercise</t>
  </si>
  <si>
    <t>Note: From week 2, the plan will be adapted to project context</t>
  </si>
  <si>
    <t>- JS:
o General programming: 2101 , 2102, 2104, 2105.
o Optimization: 2203.
o Language specialties: 2301, 2302, 2303, 2309.
o Security: 2401.
- HTML: 3001.
- CSS: 4001.</t>
  </si>
  <si>
    <t>Powerpoint version</t>
  </si>
  <si>
    <t>PAL</t>
  </si>
  <si>
    <t xml:space="preserve">Reading </t>
  </si>
  <si>
    <t>SharePoint 2013 business</t>
  </si>
  <si>
    <t>SHAREPOINT2013-BusinessUser-2.0</t>
  </si>
  <si>
    <t>SharePoint 2013 development</t>
  </si>
  <si>
    <t>SHAREPOINT2013-Development-2.0</t>
  </si>
  <si>
    <t>Coding</t>
  </si>
  <si>
    <t>SP Training on-boarding schedule</t>
  </si>
  <si>
    <r>
      <rPr>
        <b/>
        <sz val="11"/>
        <color theme="1"/>
        <rFont val="Calibri"/>
        <family val="2"/>
        <scheme val="minor"/>
      </rPr>
      <t>Study exercise context:</t>
    </r>
    <r>
      <rPr>
        <sz val="11"/>
        <color theme="1"/>
        <rFont val="Calibri"/>
        <family val="2"/>
        <scheme val="minor"/>
      </rPr>
      <t xml:space="preserve"> business and project context (operational scenarios)</t>
    </r>
  </si>
  <si>
    <t>Skill</t>
  </si>
  <si>
    <t>To know what to do when (to be autonomous)</t>
  </si>
  <si>
    <t>Understand process of Req clarification and change management</t>
  </si>
  <si>
    <t>Know what are the expected output from testing.</t>
  </si>
  <si>
    <t>Importance of correct UI implementation</t>
  </si>
  <si>
    <t>Requirements clarification and test cases writing</t>
  </si>
  <si>
    <r>
      <t xml:space="preserve">Exercise: </t>
    </r>
    <r>
      <rPr>
        <sz val="11"/>
        <rFont val="Calibri"/>
        <family val="2"/>
        <scheme val="minor"/>
      </rPr>
      <t>SoapUI Test, REST Console</t>
    </r>
  </si>
  <si>
    <t>SQL writing</t>
  </si>
  <si>
    <t>Test reports</t>
  </si>
  <si>
    <t>Screen live test</t>
  </si>
  <si>
    <t>Non-functional testing</t>
  </si>
  <si>
    <t>Technical testing</t>
  </si>
  <si>
    <r>
      <rPr>
        <b/>
        <sz val="11"/>
        <color theme="1"/>
        <rFont val="Calibri"/>
        <family val="2"/>
        <scheme val="minor"/>
      </rPr>
      <t xml:space="preserve">Exercise (Req clar + test cases): </t>
    </r>
    <r>
      <rPr>
        <sz val="11"/>
        <color theme="1"/>
        <rFont val="Calibri"/>
        <family val="2"/>
        <scheme val="minor"/>
      </rPr>
      <t>Clarify  + Write TC for a User Story</t>
    </r>
  </si>
  <si>
    <r>
      <rPr>
        <b/>
        <sz val="11"/>
        <color theme="1"/>
        <rFont val="Calibri"/>
        <family val="2"/>
        <scheme val="minor"/>
      </rPr>
      <t>Exercise (SQL):</t>
    </r>
    <r>
      <rPr>
        <sz val="11"/>
        <color theme="1"/>
        <rFont val="Calibri"/>
        <family val="2"/>
        <scheme val="minor"/>
      </rPr>
      <t xml:space="preserve"> Test data migration (using SQL)</t>
    </r>
  </si>
  <si>
    <r>
      <rPr>
        <b/>
        <sz val="11"/>
        <color theme="1"/>
        <rFont val="Calibri"/>
        <family val="2"/>
        <scheme val="minor"/>
      </rPr>
      <t>Exercise (Screen live test):</t>
    </r>
    <r>
      <rPr>
        <sz val="11"/>
        <color theme="1"/>
        <rFont val="Calibri"/>
        <family val="2"/>
        <scheme val="minor"/>
      </rPr>
      <t xml:space="preserve"> Test admin screen (using Screen live test + additional TC)</t>
    </r>
  </si>
  <si>
    <t>Visa:</t>
  </si>
  <si>
    <t>Exercise</t>
  </si>
  <si>
    <t>LAT</t>
  </si>
  <si>
    <t>Introduction from OBM</t>
  </si>
  <si>
    <t>JAVA</t>
  </si>
  <si>
    <t>Read JAVA-1.0.doc</t>
  </si>
  <si>
    <t>JAVA checkpoint</t>
  </si>
  <si>
    <t>Check the fundamental programing and the differences among collections</t>
  </si>
  <si>
    <t>JAVA-Exercise</t>
  </si>
  <si>
    <t>Check &amp; explain on Maven, Eclipse, JAVA - Exercise</t>
  </si>
  <si>
    <t>Read SunCodeConventions.pdf</t>
  </si>
  <si>
    <t>OOP  &amp; Design patterns &amp; Exception handling - Exercises</t>
  </si>
  <si>
    <t>CSS self-training point 1,2,4,6,8,9,14 with the exercises inside each topic mention in the link.</t>
  </si>
  <si>
    <t>JS self-training point 1, 2, 3, 4, 6, 7</t>
  </si>
  <si>
    <t>Check JS</t>
  </si>
  <si>
    <t>ANDROID Training on-boarding schedule</t>
  </si>
  <si>
    <t>Android</t>
  </si>
  <si>
    <t>E-T-27</t>
  </si>
  <si>
    <t>Presentation - Preparation</t>
  </si>
  <si>
    <t>CRM Training on-boarding schedule</t>
  </si>
  <si>
    <t>Check</t>
  </si>
  <si>
    <t>Microsoft Dynamic CRM 2011</t>
  </si>
  <si>
    <t>SQL - Exercises</t>
  </si>
  <si>
    <t>Unit Testing in C# - Exercises</t>
  </si>
  <si>
    <t>Microsoft Dynamics CRM 2011-SelfTrainingRoadmap-1.0</t>
  </si>
  <si>
    <t>MS CRM 2011 - Final exercise</t>
  </si>
  <si>
    <t>MS CRM 2011 - Reports</t>
  </si>
  <si>
    <t>Setup environment - Java, Maven, Eclipse, Android Studio</t>
  </si>
  <si>
    <t>Eclipse+Android Debugging</t>
  </si>
  <si>
    <t>Read JAVA-1.0.doc (40h: including JAVA-Exercise)</t>
  </si>
  <si>
    <t>Introduce exercise context for:
BKH - Concepts (Topic: Multi-tiers, Multilingual)
BKH - Programming (Topic: Exception handling &amp; Design patterns, OOP)</t>
  </si>
  <si>
    <t>Read 3.Self-Training-ANDROID-1.4.doc (16h)
Point 6.1, 6.2.
(Optional) advanced point: 6.3, 6.4
* With basics of tools, try to quickly get familiar with Android Studio, SDK.</t>
  </si>
  <si>
    <t>Check Android</t>
  </si>
  <si>
    <t>Read CodingBestPractices.doc</t>
  </si>
  <si>
    <t>Android - Coding guidelines and best practices</t>
  </si>
  <si>
    <t xml:space="preserve">- Standard Java coding guidelines: use either the Google guidelines (https://google.github.io/styleguide/javaguide.html) or the ELCA ones.
- Additional coding guidelines for Android: https://source.android.com/source/code-style.html
- Design/UX guidelines: https://developer.android.com/design/index.html
- Use Android Studio's "inspection" feature to have your code inspected against various best practices (including Java and Android)
-  Leverage a light Android ORM (i.e. GreenDao) to simplify data access code
- Reusable items for simplifying coding and provide structure:
   + http://square.github.io
   + https://github.com/JakeWharton?tab=repositories (in particular Timber) </t>
  </si>
  <si>
    <t>Introduction exercise context for:
BKH - Concepts (Topic: Surrogate key &amp; Concurrent update, Application security)</t>
  </si>
  <si>
    <t>E-T-65</t>
  </si>
  <si>
    <t>To give the trainee the context / scope before studying/doing the Hibernate</t>
  </si>
  <si>
    <t>Hibernate - Introduction exercise context for: Hibernate and how to work with it</t>
  </si>
  <si>
    <t>Read 4.SetupEnvironment-1.2.ppt</t>
  </si>
  <si>
    <t>iOS Training on-boarding schedule</t>
  </si>
  <si>
    <t>Setup environment - Java, Maven, Eclipse, VMWare-Mac, Xcode</t>
  </si>
  <si>
    <t>Eclipse+Xcode Debugging</t>
  </si>
  <si>
    <t>iOS Programming - exercise</t>
  </si>
  <si>
    <t>Develop app as required in the case study of http://pal.elca.vn/AssetWithDocuments/iOSProgramming-1.2.doc</t>
  </si>
  <si>
    <t>Check iOS</t>
  </si>
  <si>
    <t>iOS - Coding guidelines and best practices</t>
  </si>
  <si>
    <t>Read https://gist.github.com/soffes/812796, https://github.com/futurice/ios-good-practices, https://developer.apple.com/design/tips/</t>
  </si>
  <si>
    <t>PHP Training on-boarding schedule</t>
  </si>
  <si>
    <t>Setup environment - Easy PHP (5.4.4), Visual Studio Code (latest)</t>
  </si>
  <si>
    <t xml:space="preserve"> Visual Studio Code</t>
  </si>
  <si>
    <t>PHP, Symfony</t>
  </si>
  <si>
    <t>PHP &amp; Symfony checkpoint</t>
  </si>
  <si>
    <t>HTML5, ReactJS, CSS3</t>
  </si>
  <si>
    <t>Concepts</t>
  </si>
  <si>
    <t>=&gt; Implement in PHP instead of Java</t>
  </si>
  <si>
    <t>Read CodingBestPractices.doc on PAL =&gt; Implementation category</t>
  </si>
  <si>
    <t>Web Frontend Coding best practices (formal)</t>
  </si>
  <si>
    <t>Read WebFrontendCodingBestPractices.doc on PAL =&gt; Implementation category</t>
  </si>
  <si>
    <t>Install SOAP UI and create mock service required for Frontend</t>
  </si>
  <si>
    <t>Follow the requirement to design and create mock service corresponding to real service developed later</t>
  </si>
  <si>
    <t>Pilot project
(PIM tool)</t>
  </si>
  <si>
    <t>Q&amp;A, Review</t>
  </si>
  <si>
    <t>Frontend</t>
  </si>
  <si>
    <t>Pilot project - Frontend - Screen Live Test + Correction</t>
  </si>
  <si>
    <t>Demo, Q&amp;A</t>
  </si>
  <si>
    <t>Backend</t>
  </si>
  <si>
    <t>Pilot project - Frontend - Unit test + Correction</t>
  </si>
  <si>
    <t>Pilot project - Frontend - Integration + Test + Correction</t>
  </si>
  <si>
    <t>Exercise: VTM, HTM, Impact analysis</t>
  </si>
  <si>
    <r>
      <rPr>
        <b/>
        <sz val="11"/>
        <color theme="1"/>
        <rFont val="Calibri"/>
        <family val="2"/>
        <scheme val="minor"/>
      </rPr>
      <t xml:space="preserve">Exercise:VTM, HTM, Impact analysis, </t>
    </r>
    <r>
      <rPr>
        <sz val="11"/>
        <color theme="1"/>
        <rFont val="Calibri"/>
        <family val="2"/>
        <scheme val="minor"/>
      </rPr>
      <t>Test report</t>
    </r>
  </si>
  <si>
    <t>S</t>
  </si>
  <si>
    <t>W</t>
  </si>
  <si>
    <t>Obj.</t>
  </si>
  <si>
    <t>Con.</t>
  </si>
  <si>
    <t>Test Scenario &amp; Data</t>
  </si>
  <si>
    <t>Batch1: Formal Training  (*)</t>
  </si>
  <si>
    <t>X-treme programming</t>
  </si>
  <si>
    <t>Batch 2: Formal Training (*)</t>
  </si>
  <si>
    <r>
      <t>Pres</t>
    </r>
    <r>
      <rPr>
        <sz val="11"/>
        <color rgb="FF000000"/>
        <rFont val="Arial"/>
        <family val="2"/>
      </rPr>
      <t>.</t>
    </r>
  </si>
  <si>
    <t>#1</t>
  </si>
  <si>
    <t>#2</t>
  </si>
  <si>
    <t>#3</t>
  </si>
  <si>
    <t>#4</t>
  </si>
  <si>
    <t>Topics</t>
  </si>
  <si>
    <t>.NET</t>
  </si>
  <si>
    <t>#</t>
  </si>
  <si>
    <t>My ELCA 3</t>
  </si>
  <si>
    <t>My ELCA 4</t>
  </si>
  <si>
    <t>My ELCA 2 - QHB</t>
  </si>
  <si>
    <t>My ELCA 1 - Onrientation</t>
  </si>
  <si>
    <t>Onboarding program intro</t>
  </si>
  <si>
    <t>Coding invention</t>
  </si>
  <si>
    <t>Service Design &amp; testing</t>
  </si>
  <si>
    <t>Onboarding Intro.</t>
  </si>
  <si>
    <t>Trainee</t>
  </si>
  <si>
    <t>All</t>
  </si>
  <si>
    <t>TOTAL</t>
  </si>
  <si>
    <t>Questions</t>
  </si>
  <si>
    <t>Current</t>
  </si>
  <si>
    <t>Corporate Onboarding</t>
  </si>
  <si>
    <t>DU visits</t>
  </si>
  <si>
    <t>TOTAL (hrs)</t>
  </si>
  <si>
    <t>TOTAL (days)</t>
  </si>
  <si>
    <t>TOTAL (Weeks)</t>
  </si>
  <si>
    <t>7 &amp; 8</t>
  </si>
  <si>
    <t>Follow-up</t>
  </si>
  <si>
    <t>HoD Talk</t>
  </si>
  <si>
    <t>Security Awareness</t>
  </si>
  <si>
    <t>eLearning</t>
  </si>
  <si>
    <t>60 min per month</t>
  </si>
  <si>
    <t>1hr per batch</t>
  </si>
  <si>
    <t>My ELCA 1-&gt; 6</t>
  </si>
  <si>
    <t>Concepts (ETL)</t>
  </si>
  <si>
    <t>Study PoC, design notes, db model</t>
  </si>
  <si>
    <t>Daily</t>
  </si>
  <si>
    <t>Full load extraction</t>
  </si>
  <si>
    <t>Full-By load extraction</t>
  </si>
  <si>
    <t>ETL and Azure Data Factory Training on-boarding schedule</t>
  </si>
  <si>
    <t>Azure Data Factory</t>
  </si>
  <si>
    <t>Pilot project - Implementation</t>
  </si>
  <si>
    <t>Study existing design</t>
  </si>
  <si>
    <t>Setup</t>
  </si>
  <si>
    <t>UNHCR RBM project onboard</t>
  </si>
  <si>
    <t>Setup account to access portal.azure.com and dev.azure.com</t>
  </si>
  <si>
    <t>Study BOARD-DIL template + master pipeline</t>
  </si>
  <si>
    <t>Study DIL DB model</t>
  </si>
  <si>
    <t>Study FINBI-DIL template + master pipeline</t>
  </si>
  <si>
    <t>Study CRR-DIL template + master pipeline</t>
  </si>
  <si>
    <t>Study PSR-DIL template + master pipeline</t>
  </si>
  <si>
    <t>Indicator refactoring</t>
  </si>
  <si>
    <t>Study DIL-MSRP template + master pipeline</t>
  </si>
  <si>
    <t>Study DIL-CRR template + master pipeline</t>
  </si>
  <si>
    <t>Introduce architecture, design, model, documents…</t>
  </si>
  <si>
    <t>Project tasks</t>
  </si>
  <si>
    <t>Week2</t>
  </si>
  <si>
    <t>Objective3</t>
  </si>
  <si>
    <t>Control4</t>
  </si>
  <si>
    <t>Budget5</t>
  </si>
  <si>
    <t>Project</t>
  </si>
  <si>
    <t>Meeting</t>
  </si>
  <si>
    <t xml:space="preserve"> The same BOARD-DIL</t>
  </si>
  <si>
    <t>Study OIC-DIL template + master pipeline</t>
  </si>
  <si>
    <t xml:space="preserve"> + Learning how to build template, master pipeline and trigger a master pipeline to run daily
 + How to using variable, params, activities, configuration in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</si>
</sst>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\ "/>
  </numFmts>
  <fonts count="2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8"/>
      <name val="Arial"/>
      <family val="2"/>
    </font>
    <font>
      <b/>
      <sz val="11"/>
      <color rgb="FFFFFFFF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9D371F"/>
      <name val="Arial"/>
      <family val="2"/>
    </font>
    <font>
      <sz val="11"/>
      <color rgb="FF595959"/>
      <name val="Arial"/>
      <family val="2"/>
    </font>
    <font>
      <sz val="8"/>
      <name val="Calibri"/>
      <family val="2"/>
      <scheme val="minor"/>
    </font>
    <font>
      <sz val="11"/>
      <color theme="1"/>
      <name val="Spectral"/>
      <family val="1"/>
    </font>
    <font>
      <b/>
      <sz val="22"/>
      <color theme="1"/>
      <name val="Spectral"/>
      <family val="1"/>
    </font>
    <font>
      <b/>
      <sz val="11"/>
      <color theme="1"/>
      <name val="Spectral"/>
      <family val="1"/>
    </font>
    <font>
      <b/>
      <sz val="12"/>
      <color theme="1"/>
      <name val="Spectral"/>
      <family val="1"/>
    </font>
    <font>
      <sz val="11"/>
      <color theme="1"/>
      <name val="Calibri"/>
      <family val="2"/>
      <scheme val="minor"/>
    </font>
    <font>
      <i/>
      <sz val="11"/>
      <color rgb="FF000000"/>
      <name val="Arial"/>
      <family val="2"/>
    </font>
    <font>
      <sz val="9"/>
      <color indexed="81"/>
      <name val="Tahoma"/>
      <charset val="1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39ABC"/>
        <bgColor indexed="64"/>
      </patternFill>
    </fill>
    <fill>
      <patternFill patternType="solid">
        <fgColor rgb="FFC7D7E4"/>
        <bgColor indexed="64"/>
      </patternFill>
    </fill>
    <fill>
      <patternFill patternType="solid">
        <fgColor rgb="FFD6EBCE"/>
        <bgColor indexed="64"/>
      </patternFill>
    </fill>
    <fill>
      <patternFill patternType="solid">
        <fgColor rgb="FFE3EBF2"/>
        <bgColor indexed="64"/>
      </patternFill>
    </fill>
    <fill>
      <patternFill patternType="solid">
        <fgColor rgb="FFD5DEE7"/>
        <bgColor indexed="64"/>
      </patternFill>
    </fill>
    <fill>
      <patternFill patternType="solid">
        <fgColor rgb="FFF4F7FA"/>
        <bgColor indexed="64"/>
      </patternFill>
    </fill>
    <fill>
      <patternFill patternType="solid">
        <fgColor rgb="FFFFC000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E97BA"/>
      </left>
      <right/>
      <top style="thin">
        <color rgb="FF6E97BA"/>
      </top>
      <bottom style="thick">
        <color rgb="FFFFFFFF"/>
      </bottom>
      <diagonal/>
    </border>
    <border>
      <left/>
      <right style="thin">
        <color rgb="FF6E97BA"/>
      </right>
      <top style="thin">
        <color rgb="FF6E97BA"/>
      </top>
      <bottom style="thick">
        <color rgb="FFFFFFFF"/>
      </bottom>
      <diagonal/>
    </border>
    <border>
      <left/>
      <right/>
      <top style="thin">
        <color rgb="FF6E97BA"/>
      </top>
      <bottom style="thick">
        <color rgb="FFFFFFFF"/>
      </bottom>
      <diagonal/>
    </border>
    <border>
      <left style="thin">
        <color rgb="FF6E97BA"/>
      </left>
      <right style="thin">
        <color rgb="FF6E97BA"/>
      </right>
      <top style="thick">
        <color rgb="FFFFFFFF"/>
      </top>
      <bottom style="thin">
        <color rgb="FF6E97BA"/>
      </bottom>
      <diagonal/>
    </border>
    <border>
      <left style="thin">
        <color rgb="FF6E97BA"/>
      </left>
      <right style="thin">
        <color rgb="FF6E97BA"/>
      </right>
      <top style="thin">
        <color rgb="FF6E97BA"/>
      </top>
      <bottom style="thin">
        <color rgb="FF6E97BA"/>
      </bottom>
      <diagonal/>
    </border>
    <border>
      <left style="thin">
        <color rgb="FF6E97BA"/>
      </left>
      <right style="thin">
        <color rgb="FF6E97BA"/>
      </right>
      <top style="thin">
        <color rgb="FF6E97BA"/>
      </top>
      <bottom/>
      <diagonal/>
    </border>
    <border>
      <left style="thin">
        <color rgb="FF6E97BA"/>
      </left>
      <right style="thin">
        <color rgb="FF6E97BA"/>
      </right>
      <top/>
      <bottom style="thin">
        <color rgb="FF6E97BA"/>
      </bottom>
      <diagonal/>
    </border>
    <border>
      <left style="thin">
        <color rgb="FF6E97BA"/>
      </left>
      <right style="thin">
        <color rgb="FF6E97BA"/>
      </right>
      <top/>
      <bottom/>
      <diagonal/>
    </border>
  </borders>
  <cellStyleXfs count="4">
    <xf numFmtId="0" fontId="0" fillId="0" borderId="0"/>
    <xf numFmtId="0" fontId="9" fillId="0" borderId="0" applyNumberFormat="0" applyFill="0" applyBorder="0" applyAlignment="0" applyProtection="0"/>
    <xf numFmtId="0" fontId="26" fillId="0" borderId="0"/>
    <xf numFmtId="43" fontId="26" fillId="0" borderId="0" applyFont="0" applyFill="0" applyBorder="0" applyAlignment="0" applyProtection="0"/>
  </cellStyleXfs>
  <cellXfs count="421">
    <xf numFmtId="0" fontId="0" fillId="0" borderId="0" xfId="0"/>
    <xf numFmtId="0" fontId="0" fillId="0" borderId="0" xfId="0" applyAlignment="1">
      <alignment vertical="top"/>
    </xf>
    <xf numFmtId="0" fontId="1" fillId="0" borderId="1" xfId="0" applyFont="1" applyBorder="1" applyAlignment="1">
      <alignment vertical="top"/>
    </xf>
    <xf numFmtId="0" fontId="1" fillId="0" borderId="0" xfId="0" applyFont="1" applyAlignment="1">
      <alignment vertical="top"/>
    </xf>
    <xf numFmtId="1" fontId="1" fillId="0" borderId="0" xfId="0" applyNumberFormat="1" applyFont="1" applyAlignment="1">
      <alignment vertical="top"/>
    </xf>
    <xf numFmtId="0" fontId="0" fillId="0" borderId="3" xfId="0" applyBorder="1" applyAlignment="1">
      <alignment vertical="top"/>
    </xf>
    <xf numFmtId="0" fontId="2" fillId="0" borderId="3" xfId="0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" fontId="1" fillId="0" borderId="2" xfId="0" applyNumberFormat="1" applyFont="1" applyBorder="1" applyAlignment="1">
      <alignment vertical="top"/>
    </xf>
    <xf numFmtId="0" fontId="0" fillId="0" borderId="2" xfId="0" applyBorder="1" applyAlignment="1">
      <alignment horizontal="left" vertical="top" indent="3"/>
    </xf>
    <xf numFmtId="0" fontId="0" fillId="0" borderId="2" xfId="0" applyBorder="1" applyAlignment="1">
      <alignment vertical="top"/>
    </xf>
    <xf numFmtId="0" fontId="1" fillId="0" borderId="2" xfId="0" applyFont="1" applyBorder="1" applyAlignment="1">
      <alignment horizontal="left" vertical="top" indent="3"/>
    </xf>
    <xf numFmtId="0" fontId="3" fillId="6" borderId="2" xfId="0" applyFont="1" applyFill="1" applyBorder="1" applyAlignment="1">
      <alignment vertical="top"/>
    </xf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3" borderId="0" xfId="0" applyFill="1"/>
    <xf numFmtId="0" fontId="0" fillId="0" borderId="3" xfId="0" applyBorder="1"/>
    <xf numFmtId="0" fontId="0" fillId="0" borderId="3" xfId="0" applyBorder="1" applyAlignment="1">
      <alignment horizontal="left" vertical="top"/>
    </xf>
    <xf numFmtId="0" fontId="1" fillId="7" borderId="2" xfId="0" applyFont="1" applyFill="1" applyBorder="1" applyAlignment="1">
      <alignment horizontal="center" vertical="top" wrapText="1"/>
    </xf>
    <xf numFmtId="0" fontId="1" fillId="7" borderId="3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" fillId="4" borderId="3" xfId="0" applyFont="1" applyFill="1" applyBorder="1" applyAlignment="1">
      <alignment vertical="top"/>
    </xf>
    <xf numFmtId="0" fontId="0" fillId="0" borderId="18" xfId="0" applyBorder="1" applyAlignment="1">
      <alignment vertical="top" wrapText="1"/>
    </xf>
    <xf numFmtId="0" fontId="0" fillId="0" borderId="18" xfId="0" applyBorder="1" applyAlignment="1">
      <alignment vertical="top"/>
    </xf>
    <xf numFmtId="14" fontId="0" fillId="0" borderId="18" xfId="0" applyNumberFormat="1" applyBorder="1" applyAlignment="1">
      <alignment vertical="top"/>
    </xf>
    <xf numFmtId="0" fontId="0" fillId="0" borderId="16" xfId="0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1" fillId="4" borderId="4" xfId="0" applyFont="1" applyFill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5" xfId="0" applyBorder="1" applyAlignment="1">
      <alignment vertical="top"/>
    </xf>
    <xf numFmtId="0" fontId="1" fillId="0" borderId="16" xfId="0" applyFont="1" applyBorder="1" applyAlignment="1">
      <alignment wrapText="1"/>
    </xf>
    <xf numFmtId="14" fontId="0" fillId="0" borderId="5" xfId="0" applyNumberFormat="1" applyBorder="1" applyAlignment="1">
      <alignment vertical="top"/>
    </xf>
    <xf numFmtId="0" fontId="1" fillId="0" borderId="3" xfId="0" applyFont="1" applyBorder="1" applyAlignment="1">
      <alignment wrapText="1"/>
    </xf>
    <xf numFmtId="14" fontId="0" fillId="0" borderId="4" xfId="0" applyNumberFormat="1" applyBorder="1" applyAlignment="1">
      <alignment vertical="top"/>
    </xf>
    <xf numFmtId="0" fontId="0" fillId="0" borderId="5" xfId="0" applyBorder="1" applyAlignment="1">
      <alignment wrapText="1"/>
    </xf>
    <xf numFmtId="0" fontId="0" fillId="0" borderId="4" xfId="0" applyBorder="1"/>
    <xf numFmtId="0" fontId="0" fillId="0" borderId="4" xfId="0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3" xfId="0" applyBorder="1" applyAlignment="1">
      <alignment wrapText="1"/>
    </xf>
    <xf numFmtId="0" fontId="0" fillId="0" borderId="20" xfId="0" applyBorder="1" applyAlignment="1">
      <alignment wrapText="1"/>
    </xf>
    <xf numFmtId="14" fontId="0" fillId="0" borderId="3" xfId="0" applyNumberFormat="1" applyBorder="1" applyAlignment="1">
      <alignment vertical="top"/>
    </xf>
    <xf numFmtId="0" fontId="0" fillId="0" borderId="20" xfId="0" applyBorder="1"/>
    <xf numFmtId="0" fontId="0" fillId="0" borderId="5" xfId="0" applyBorder="1"/>
    <xf numFmtId="0" fontId="0" fillId="0" borderId="16" xfId="0" applyBorder="1"/>
    <xf numFmtId="14" fontId="0" fillId="0" borderId="20" xfId="0" applyNumberFormat="1" applyBorder="1" applyAlignment="1">
      <alignment vertical="top"/>
    </xf>
    <xf numFmtId="14" fontId="0" fillId="0" borderId="2" xfId="0" applyNumberFormat="1" applyBorder="1" applyAlignment="1">
      <alignment vertical="top"/>
    </xf>
    <xf numFmtId="14" fontId="0" fillId="0" borderId="16" xfId="0" applyNumberFormat="1" applyBorder="1" applyAlignment="1">
      <alignment vertical="top"/>
    </xf>
    <xf numFmtId="0" fontId="0" fillId="2" borderId="2" xfId="0" applyFill="1" applyBorder="1"/>
    <xf numFmtId="0" fontId="0" fillId="0" borderId="21" xfId="0" applyBorder="1" applyAlignment="1">
      <alignment vertical="top"/>
    </xf>
    <xf numFmtId="0" fontId="0" fillId="0" borderId="20" xfId="0" applyBorder="1" applyAlignment="1">
      <alignment vertical="top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0" fontId="8" fillId="0" borderId="0" xfId="0" applyFont="1"/>
    <xf numFmtId="0" fontId="0" fillId="0" borderId="1" xfId="0" applyBorder="1" applyAlignment="1">
      <alignment horizontal="left" vertical="top"/>
    </xf>
    <xf numFmtId="0" fontId="1" fillId="7" borderId="5" xfId="0" applyFont="1" applyFill="1" applyBorder="1" applyAlignment="1">
      <alignment horizontal="center" vertical="top" wrapText="1"/>
    </xf>
    <xf numFmtId="0" fontId="1" fillId="7" borderId="4" xfId="0" applyFont="1" applyFill="1" applyBorder="1" applyAlignment="1">
      <alignment horizontal="center" vertical="top" wrapText="1"/>
    </xf>
    <xf numFmtId="0" fontId="0" fillId="4" borderId="2" xfId="0" applyFill="1" applyBorder="1"/>
    <xf numFmtId="0" fontId="0" fillId="0" borderId="16" xfId="0" applyBorder="1" applyAlignment="1">
      <alignment vertical="top"/>
    </xf>
    <xf numFmtId="16" fontId="0" fillId="0" borderId="2" xfId="0" applyNumberFormat="1" applyBorder="1" applyAlignment="1">
      <alignment vertical="top"/>
    </xf>
    <xf numFmtId="0" fontId="7" fillId="0" borderId="2" xfId="0" applyFont="1" applyBorder="1"/>
    <xf numFmtId="14" fontId="0" fillId="0" borderId="0" xfId="0" applyNumberFormat="1"/>
    <xf numFmtId="0" fontId="3" fillId="0" borderId="3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12" xfId="0" applyFont="1" applyBorder="1" applyAlignment="1">
      <alignment vertical="top"/>
    </xf>
    <xf numFmtId="0" fontId="3" fillId="0" borderId="10" xfId="0" applyFont="1" applyBorder="1" applyAlignment="1">
      <alignment vertical="top"/>
    </xf>
    <xf numFmtId="0" fontId="10" fillId="0" borderId="2" xfId="1" applyFont="1" applyFill="1" applyBorder="1" applyAlignment="1">
      <alignment vertical="top" wrapText="1"/>
    </xf>
    <xf numFmtId="0" fontId="1" fillId="0" borderId="3" xfId="0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3" fillId="0" borderId="8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3" fillId="0" borderId="3" xfId="0" applyFont="1" applyBorder="1" applyAlignment="1">
      <alignment horizontal="left" vertical="top"/>
    </xf>
    <xf numFmtId="0" fontId="3" fillId="0" borderId="12" xfId="0" applyFont="1" applyBorder="1" applyAlignment="1">
      <alignment horizontal="right" vertical="top"/>
    </xf>
    <xf numFmtId="0" fontId="3" fillId="2" borderId="12" xfId="0" applyFont="1" applyFill="1" applyBorder="1" applyAlignment="1">
      <alignment vertical="top"/>
    </xf>
    <xf numFmtId="0" fontId="3" fillId="0" borderId="13" xfId="0" applyFont="1" applyBorder="1" applyAlignment="1">
      <alignment vertical="top"/>
    </xf>
    <xf numFmtId="0" fontId="3" fillId="0" borderId="14" xfId="0" applyFont="1" applyBorder="1" applyAlignment="1">
      <alignment horizontal="left" vertical="top"/>
    </xf>
    <xf numFmtId="0" fontId="5" fillId="0" borderId="2" xfId="0" applyFont="1" applyBorder="1" applyAlignment="1">
      <alignment vertical="top"/>
    </xf>
    <xf numFmtId="0" fontId="3" fillId="0" borderId="2" xfId="0" applyFont="1" applyBorder="1" applyAlignment="1">
      <alignment horizontal="left" vertical="top"/>
    </xf>
    <xf numFmtId="0" fontId="3" fillId="0" borderId="3" xfId="0" applyFont="1" applyBorder="1" applyAlignment="1">
      <alignment horizontal="right" vertical="top"/>
    </xf>
    <xf numFmtId="0" fontId="3" fillId="0" borderId="3" xfId="0" applyFont="1" applyBorder="1" applyAlignment="1">
      <alignment horizontal="center" vertical="top"/>
    </xf>
    <xf numFmtId="0" fontId="3" fillId="2" borderId="12" xfId="0" applyFont="1" applyFill="1" applyBorder="1" applyAlignment="1">
      <alignment horizontal="left" vertical="top"/>
    </xf>
    <xf numFmtId="0" fontId="3" fillId="5" borderId="2" xfId="0" applyFont="1" applyFill="1" applyBorder="1" applyAlignment="1">
      <alignment vertical="top"/>
    </xf>
    <xf numFmtId="0" fontId="3" fillId="5" borderId="2" xfId="0" applyFont="1" applyFill="1" applyBorder="1" applyAlignment="1">
      <alignment horizontal="left" vertical="top" wrapText="1"/>
    </xf>
    <xf numFmtId="0" fontId="6" fillId="0" borderId="2" xfId="0" applyFont="1" applyBorder="1" applyAlignment="1">
      <alignment vertical="top"/>
    </xf>
    <xf numFmtId="0" fontId="3" fillId="0" borderId="2" xfId="0" applyFont="1" applyBorder="1" applyAlignment="1">
      <alignment vertical="top" wrapText="1"/>
    </xf>
    <xf numFmtId="0" fontId="5" fillId="5" borderId="2" xfId="0" applyFont="1" applyFill="1" applyBorder="1" applyAlignment="1">
      <alignment vertical="top"/>
    </xf>
    <xf numFmtId="0" fontId="3" fillId="5" borderId="5" xfId="0" applyFont="1" applyFill="1" applyBorder="1" applyAlignment="1">
      <alignment vertical="top"/>
    </xf>
    <xf numFmtId="0" fontId="3" fillId="6" borderId="12" xfId="0" applyFont="1" applyFill="1" applyBorder="1" applyAlignment="1">
      <alignment vertical="top"/>
    </xf>
    <xf numFmtId="0" fontId="5" fillId="0" borderId="2" xfId="0" applyFont="1" applyBorder="1" applyAlignment="1">
      <alignment vertical="top" wrapText="1"/>
    </xf>
    <xf numFmtId="14" fontId="1" fillId="0" borderId="0" xfId="0" applyNumberFormat="1" applyFont="1" applyAlignment="1">
      <alignment vertical="top"/>
    </xf>
    <xf numFmtId="14" fontId="4" fillId="0" borderId="3" xfId="0" applyNumberFormat="1" applyFont="1" applyBorder="1" applyAlignment="1">
      <alignment horizontal="center" vertical="top"/>
    </xf>
    <xf numFmtId="14" fontId="4" fillId="0" borderId="12" xfId="0" applyNumberFormat="1" applyFont="1" applyBorder="1" applyAlignment="1">
      <alignment horizontal="center" vertical="top"/>
    </xf>
    <xf numFmtId="0" fontId="3" fillId="5" borderId="10" xfId="0" applyFont="1" applyFill="1" applyBorder="1" applyAlignment="1">
      <alignment vertical="top"/>
    </xf>
    <xf numFmtId="0" fontId="3" fillId="0" borderId="5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16" xfId="0" applyFont="1" applyBorder="1" applyAlignment="1">
      <alignment vertical="top"/>
    </xf>
    <xf numFmtId="0" fontId="3" fillId="0" borderId="25" xfId="0" applyFont="1" applyBorder="1" applyAlignment="1">
      <alignment vertical="top"/>
    </xf>
    <xf numFmtId="0" fontId="3" fillId="0" borderId="26" xfId="0" applyFont="1" applyBorder="1" applyAlignment="1">
      <alignment horizontal="right" vertical="top"/>
    </xf>
    <xf numFmtId="14" fontId="4" fillId="0" borderId="27" xfId="0" applyNumberFormat="1" applyFont="1" applyBorder="1" applyAlignment="1">
      <alignment horizontal="center" vertical="top"/>
    </xf>
    <xf numFmtId="0" fontId="3" fillId="0" borderId="23" xfId="0" applyFont="1" applyBorder="1" applyAlignment="1">
      <alignment vertical="top"/>
    </xf>
    <xf numFmtId="0" fontId="3" fillId="6" borderId="5" xfId="0" applyFont="1" applyFill="1" applyBorder="1" applyAlignment="1">
      <alignment vertical="top"/>
    </xf>
    <xf numFmtId="0" fontId="11" fillId="0" borderId="0" xfId="0" applyFont="1"/>
    <xf numFmtId="0" fontId="0" fillId="8" borderId="2" xfId="0" applyFill="1" applyBorder="1" applyAlignment="1">
      <alignment wrapText="1"/>
    </xf>
    <xf numFmtId="0" fontId="0" fillId="8" borderId="2" xfId="0" applyFill="1" applyBorder="1"/>
    <xf numFmtId="0" fontId="0" fillId="0" borderId="19" xfId="0" applyBorder="1"/>
    <xf numFmtId="0" fontId="0" fillId="8" borderId="4" xfId="0" applyFill="1" applyBorder="1"/>
    <xf numFmtId="0" fontId="1" fillId="8" borderId="2" xfId="0" applyFont="1" applyFill="1" applyBorder="1"/>
    <xf numFmtId="0" fontId="3" fillId="0" borderId="2" xfId="0" quotePrefix="1" applyFont="1" applyBorder="1" applyAlignment="1">
      <alignment vertical="top" wrapText="1"/>
    </xf>
    <xf numFmtId="0" fontId="3" fillId="5" borderId="2" xfId="0" applyFont="1" applyFill="1" applyBorder="1" applyAlignment="1">
      <alignment vertical="top" wrapText="1"/>
    </xf>
    <xf numFmtId="0" fontId="5" fillId="5" borderId="2" xfId="0" applyFont="1" applyFill="1" applyBorder="1" applyAlignment="1">
      <alignment vertical="top" wrapText="1"/>
    </xf>
    <xf numFmtId="0" fontId="3" fillId="2" borderId="13" xfId="0" applyFont="1" applyFill="1" applyBorder="1" applyAlignment="1">
      <alignment vertical="top"/>
    </xf>
    <xf numFmtId="0" fontId="3" fillId="0" borderId="7" xfId="0" applyFont="1" applyBorder="1" applyAlignment="1">
      <alignment horizontal="right" vertical="top"/>
    </xf>
    <xf numFmtId="0" fontId="3" fillId="0" borderId="2" xfId="0" applyFont="1" applyBorder="1" applyAlignment="1">
      <alignment horizontal="right" vertical="top"/>
    </xf>
    <xf numFmtId="0" fontId="3" fillId="0" borderId="7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14" fontId="1" fillId="0" borderId="2" xfId="0" applyNumberFormat="1" applyFont="1" applyBorder="1" applyAlignment="1">
      <alignment vertical="top"/>
    </xf>
    <xf numFmtId="0" fontId="1" fillId="0" borderId="16" xfId="0" applyFont="1" applyBorder="1" applyAlignment="1">
      <alignment vertical="top"/>
    </xf>
    <xf numFmtId="14" fontId="4" fillId="0" borderId="2" xfId="0" applyNumberFormat="1" applyFont="1" applyBorder="1" applyAlignment="1">
      <alignment horizontal="right" vertical="top"/>
    </xf>
    <xf numFmtId="0" fontId="3" fillId="0" borderId="2" xfId="0" applyFont="1" applyBorder="1" applyAlignment="1">
      <alignment horizontal="center" vertical="top"/>
    </xf>
    <xf numFmtId="14" fontId="4" fillId="0" borderId="12" xfId="0" applyNumberFormat="1" applyFont="1" applyBorder="1" applyAlignment="1">
      <alignment horizontal="right" vertical="top"/>
    </xf>
    <xf numFmtId="14" fontId="4" fillId="0" borderId="7" xfId="0" applyNumberFormat="1" applyFont="1" applyBorder="1" applyAlignment="1">
      <alignment horizontal="right" vertical="top"/>
    </xf>
    <xf numFmtId="0" fontId="4" fillId="0" borderId="2" xfId="0" applyFont="1" applyBorder="1" applyAlignment="1">
      <alignment horizontal="right" vertical="top"/>
    </xf>
    <xf numFmtId="0" fontId="1" fillId="0" borderId="5" xfId="0" applyFont="1" applyBorder="1" applyAlignment="1">
      <alignment vertical="top"/>
    </xf>
    <xf numFmtId="1" fontId="1" fillId="0" borderId="5" xfId="0" applyNumberFormat="1" applyFont="1" applyBorder="1" applyAlignment="1">
      <alignment vertical="top"/>
    </xf>
    <xf numFmtId="0" fontId="12" fillId="0" borderId="16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9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3" fillId="0" borderId="5" xfId="0" applyFont="1" applyBorder="1" applyAlignment="1">
      <alignment vertical="top"/>
    </xf>
    <xf numFmtId="0" fontId="3" fillId="9" borderId="2" xfId="0" applyFont="1" applyFill="1" applyBorder="1" applyAlignment="1">
      <alignment vertical="top"/>
    </xf>
    <xf numFmtId="0" fontId="1" fillId="0" borderId="12" xfId="0" applyFont="1" applyBorder="1" applyAlignment="1">
      <alignment vertical="top"/>
    </xf>
    <xf numFmtId="14" fontId="4" fillId="0" borderId="5" xfId="0" applyNumberFormat="1" applyFont="1" applyBorder="1" applyAlignment="1">
      <alignment horizontal="right" vertical="top"/>
    </xf>
    <xf numFmtId="0" fontId="3" fillId="0" borderId="28" xfId="0" applyFont="1" applyBorder="1" applyAlignment="1">
      <alignment vertical="top"/>
    </xf>
    <xf numFmtId="0" fontId="0" fillId="0" borderId="9" xfId="0" applyBorder="1" applyAlignment="1">
      <alignment vertical="top"/>
    </xf>
    <xf numFmtId="0" fontId="5" fillId="2" borderId="2" xfId="0" applyFont="1" applyFill="1" applyBorder="1" applyAlignment="1">
      <alignment vertical="top"/>
    </xf>
    <xf numFmtId="0" fontId="3" fillId="0" borderId="5" xfId="0" applyFont="1" applyBorder="1" applyAlignment="1">
      <alignment vertical="top" wrapText="1"/>
    </xf>
    <xf numFmtId="0" fontId="3" fillId="0" borderId="26" xfId="0" applyFont="1" applyBorder="1" applyAlignment="1">
      <alignment vertical="top"/>
    </xf>
    <xf numFmtId="14" fontId="4" fillId="0" borderId="23" xfId="0" applyNumberFormat="1" applyFont="1" applyBorder="1" applyAlignment="1">
      <alignment horizontal="right" vertical="top"/>
    </xf>
    <xf numFmtId="0" fontId="3" fillId="0" borderId="4" xfId="0" applyFont="1" applyBorder="1" applyAlignment="1">
      <alignment vertical="top"/>
    </xf>
    <xf numFmtId="0" fontId="3" fillId="0" borderId="12" xfId="0" applyFont="1" applyBorder="1" applyAlignment="1">
      <alignment horizontal="left" vertical="top"/>
    </xf>
    <xf numFmtId="0" fontId="3" fillId="10" borderId="2" xfId="0" applyFont="1" applyFill="1" applyBorder="1" applyAlignment="1">
      <alignment horizontal="left" vertical="top"/>
    </xf>
    <xf numFmtId="0" fontId="3" fillId="10" borderId="2" xfId="0" applyFont="1" applyFill="1" applyBorder="1" applyAlignment="1">
      <alignment vertical="top"/>
    </xf>
    <xf numFmtId="0" fontId="5" fillId="0" borderId="5" xfId="0" applyFont="1" applyBorder="1" applyAlignment="1">
      <alignment vertical="top"/>
    </xf>
    <xf numFmtId="0" fontId="3" fillId="9" borderId="7" xfId="0" applyFont="1" applyFill="1" applyBorder="1" applyAlignment="1">
      <alignment vertical="top"/>
    </xf>
    <xf numFmtId="0" fontId="6" fillId="9" borderId="2" xfId="0" applyFont="1" applyFill="1" applyBorder="1" applyAlignment="1">
      <alignment vertical="top"/>
    </xf>
    <xf numFmtId="0" fontId="3" fillId="0" borderId="14" xfId="0" applyFont="1" applyBorder="1" applyAlignment="1">
      <alignment vertical="top"/>
    </xf>
    <xf numFmtId="0" fontId="1" fillId="0" borderId="3" xfId="0" applyFont="1" applyBorder="1" applyAlignment="1">
      <alignment horizontal="left" vertical="top" indent="3"/>
    </xf>
    <xf numFmtId="0" fontId="3" fillId="4" borderId="2" xfId="0" applyFont="1" applyFill="1" applyBorder="1" applyAlignment="1">
      <alignment horizontal="left" vertical="top"/>
    </xf>
    <xf numFmtId="0" fontId="3" fillId="4" borderId="2" xfId="0" applyFont="1" applyFill="1" applyBorder="1" applyAlignment="1">
      <alignment vertical="top"/>
    </xf>
    <xf numFmtId="0" fontId="3" fillId="4" borderId="10" xfId="0" applyFont="1" applyFill="1" applyBorder="1" applyAlignment="1">
      <alignment vertical="top"/>
    </xf>
    <xf numFmtId="14" fontId="4" fillId="4" borderId="12" xfId="0" applyNumberFormat="1" applyFont="1" applyFill="1" applyBorder="1" applyAlignment="1">
      <alignment horizontal="center" vertical="top"/>
    </xf>
    <xf numFmtId="0" fontId="3" fillId="4" borderId="12" xfId="0" applyFont="1" applyFill="1" applyBorder="1" applyAlignment="1">
      <alignment horizontal="left" vertical="top"/>
    </xf>
    <xf numFmtId="0" fontId="3" fillId="4" borderId="12" xfId="0" applyFont="1" applyFill="1" applyBorder="1" applyAlignment="1">
      <alignment vertical="top"/>
    </xf>
    <xf numFmtId="0" fontId="3" fillId="4" borderId="13" xfId="0" applyFont="1" applyFill="1" applyBorder="1" applyAlignment="1">
      <alignment vertical="top"/>
    </xf>
    <xf numFmtId="0" fontId="3" fillId="4" borderId="7" xfId="0" applyFont="1" applyFill="1" applyBorder="1" applyAlignment="1">
      <alignment horizontal="left" vertical="top"/>
    </xf>
    <xf numFmtId="0" fontId="3" fillId="4" borderId="7" xfId="0" applyFont="1" applyFill="1" applyBorder="1" applyAlignment="1">
      <alignment vertical="top"/>
    </xf>
    <xf numFmtId="0" fontId="3" fillId="4" borderId="5" xfId="0" applyFont="1" applyFill="1" applyBorder="1" applyAlignment="1">
      <alignment vertical="top"/>
    </xf>
    <xf numFmtId="0" fontId="3" fillId="4" borderId="28" xfId="0" applyFont="1" applyFill="1" applyBorder="1" applyAlignment="1">
      <alignment vertical="top"/>
    </xf>
    <xf numFmtId="0" fontId="3" fillId="4" borderId="29" xfId="0" applyFont="1" applyFill="1" applyBorder="1" applyAlignment="1">
      <alignment vertical="top"/>
    </xf>
    <xf numFmtId="0" fontId="3" fillId="9" borderId="2" xfId="0" applyFont="1" applyFill="1" applyBorder="1" applyAlignment="1">
      <alignment horizontal="center" vertical="top"/>
    </xf>
    <xf numFmtId="0" fontId="4" fillId="9" borderId="2" xfId="0" applyFont="1" applyFill="1" applyBorder="1" applyAlignment="1">
      <alignment vertical="top"/>
    </xf>
    <xf numFmtId="0" fontId="3" fillId="9" borderId="10" xfId="0" applyFont="1" applyFill="1" applyBorder="1" applyAlignment="1">
      <alignment vertical="top"/>
    </xf>
    <xf numFmtId="0" fontId="3" fillId="9" borderId="2" xfId="0" applyFont="1" applyFill="1" applyBorder="1" applyAlignment="1">
      <alignment horizontal="left" vertical="top"/>
    </xf>
    <xf numFmtId="0" fontId="3" fillId="11" borderId="14" xfId="0" applyFont="1" applyFill="1" applyBorder="1" applyAlignment="1">
      <alignment vertical="top"/>
    </xf>
    <xf numFmtId="0" fontId="3" fillId="11" borderId="7" xfId="0" applyFont="1" applyFill="1" applyBorder="1" applyAlignment="1">
      <alignment vertical="top" wrapText="1"/>
    </xf>
    <xf numFmtId="0" fontId="3" fillId="11" borderId="7" xfId="0" applyFont="1" applyFill="1" applyBorder="1" applyAlignment="1">
      <alignment vertical="top"/>
    </xf>
    <xf numFmtId="0" fontId="5" fillId="11" borderId="7" xfId="0" applyFont="1" applyFill="1" applyBorder="1" applyAlignment="1">
      <alignment vertical="top" wrapText="1"/>
    </xf>
    <xf numFmtId="0" fontId="3" fillId="11" borderId="8" xfId="0" applyFont="1" applyFill="1" applyBorder="1" applyAlignment="1">
      <alignment vertical="top"/>
    </xf>
    <xf numFmtId="0" fontId="3" fillId="0" borderId="29" xfId="0" applyFont="1" applyBorder="1" applyAlignment="1">
      <alignment vertical="top"/>
    </xf>
    <xf numFmtId="0" fontId="3" fillId="12" borderId="2" xfId="0" applyFont="1" applyFill="1" applyBorder="1" applyAlignment="1">
      <alignment horizontal="left" vertical="top"/>
    </xf>
    <xf numFmtId="0" fontId="3" fillId="12" borderId="2" xfId="0" applyFont="1" applyFill="1" applyBorder="1" applyAlignment="1">
      <alignment vertical="top"/>
    </xf>
    <xf numFmtId="0" fontId="3" fillId="12" borderId="10" xfId="0" applyFont="1" applyFill="1" applyBorder="1" applyAlignment="1">
      <alignment vertical="top"/>
    </xf>
    <xf numFmtId="0" fontId="4" fillId="0" borderId="12" xfId="0" applyFont="1" applyBorder="1" applyAlignment="1">
      <alignment horizontal="right" vertical="top"/>
    </xf>
    <xf numFmtId="0" fontId="3" fillId="10" borderId="12" xfId="0" applyFont="1" applyFill="1" applyBorder="1" applyAlignment="1">
      <alignment vertical="top"/>
    </xf>
    <xf numFmtId="0" fontId="3" fillId="10" borderId="13" xfId="0" applyFont="1" applyFill="1" applyBorder="1" applyAlignment="1">
      <alignment vertical="top"/>
    </xf>
    <xf numFmtId="0" fontId="3" fillId="5" borderId="29" xfId="0" applyFont="1" applyFill="1" applyBorder="1" applyAlignment="1">
      <alignment vertical="top"/>
    </xf>
    <xf numFmtId="0" fontId="3" fillId="0" borderId="4" xfId="0" applyFont="1" applyBorder="1" applyAlignment="1">
      <alignment horizontal="right" vertical="top"/>
    </xf>
    <xf numFmtId="0" fontId="3" fillId="0" borderId="14" xfId="0" applyFont="1" applyBorder="1" applyAlignment="1">
      <alignment horizontal="right" vertical="top"/>
    </xf>
    <xf numFmtId="14" fontId="4" fillId="0" borderId="4" xfId="0" applyNumberFormat="1" applyFont="1" applyBorder="1" applyAlignment="1">
      <alignment horizontal="center" vertical="top"/>
    </xf>
    <xf numFmtId="0" fontId="4" fillId="9" borderId="7" xfId="0" applyFont="1" applyFill="1" applyBorder="1" applyAlignment="1">
      <alignment vertical="top"/>
    </xf>
    <xf numFmtId="0" fontId="3" fillId="9" borderId="8" xfId="0" applyFont="1" applyFill="1" applyBorder="1" applyAlignment="1">
      <alignment vertical="top"/>
    </xf>
    <xf numFmtId="14" fontId="3" fillId="0" borderId="12" xfId="0" applyNumberFormat="1" applyFont="1" applyBorder="1" applyAlignment="1">
      <alignment horizontal="center" vertical="top"/>
    </xf>
    <xf numFmtId="0" fontId="5" fillId="2" borderId="12" xfId="0" applyFont="1" applyFill="1" applyBorder="1" applyAlignment="1">
      <alignment vertical="top"/>
    </xf>
    <xf numFmtId="14" fontId="3" fillId="0" borderId="4" xfId="0" applyNumberFormat="1" applyFont="1" applyBorder="1" applyAlignment="1">
      <alignment horizontal="center" vertical="top"/>
    </xf>
    <xf numFmtId="14" fontId="3" fillId="0" borderId="3" xfId="0" applyNumberFormat="1" applyFont="1" applyBorder="1" applyAlignment="1">
      <alignment horizontal="center" vertical="top"/>
    </xf>
    <xf numFmtId="14" fontId="3" fillId="0" borderId="3" xfId="0" applyNumberFormat="1" applyFont="1" applyBorder="1" applyAlignment="1">
      <alignment horizontal="left" vertical="top"/>
    </xf>
    <xf numFmtId="14" fontId="3" fillId="0" borderId="5" xfId="0" applyNumberFormat="1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3" fillId="5" borderId="16" xfId="0" applyFont="1" applyFill="1" applyBorder="1" applyAlignment="1">
      <alignment vertical="top"/>
    </xf>
    <xf numFmtId="0" fontId="3" fillId="5" borderId="5" xfId="0" applyFont="1" applyFill="1" applyBorder="1" applyAlignment="1">
      <alignment vertical="top" wrapText="1"/>
    </xf>
    <xf numFmtId="0" fontId="5" fillId="5" borderId="5" xfId="0" applyFont="1" applyFill="1" applyBorder="1" applyAlignment="1">
      <alignment vertical="top" wrapText="1"/>
    </xf>
    <xf numFmtId="0" fontId="3" fillId="5" borderId="28" xfId="0" applyFont="1" applyFill="1" applyBorder="1" applyAlignment="1">
      <alignment vertical="top"/>
    </xf>
    <xf numFmtId="14" fontId="4" fillId="0" borderId="5" xfId="0" applyNumberFormat="1" applyFont="1" applyBorder="1" applyAlignment="1">
      <alignment horizontal="center" vertical="center"/>
    </xf>
    <xf numFmtId="0" fontId="3" fillId="5" borderId="4" xfId="0" applyFont="1" applyFill="1" applyBorder="1" applyAlignment="1">
      <alignment vertical="top" wrapText="1"/>
    </xf>
    <xf numFmtId="0" fontId="5" fillId="6" borderId="2" xfId="0" applyFont="1" applyFill="1" applyBorder="1" applyAlignment="1">
      <alignment vertical="top"/>
    </xf>
    <xf numFmtId="0" fontId="4" fillId="0" borderId="12" xfId="0" applyFont="1" applyBorder="1" applyAlignment="1">
      <alignment horizontal="center" vertical="top"/>
    </xf>
    <xf numFmtId="0" fontId="5" fillId="6" borderId="5" xfId="0" applyFont="1" applyFill="1" applyBorder="1" applyAlignment="1">
      <alignment vertical="top"/>
    </xf>
    <xf numFmtId="0" fontId="4" fillId="0" borderId="27" xfId="0" applyFont="1" applyBorder="1" applyAlignment="1">
      <alignment horizontal="center" vertical="top"/>
    </xf>
    <xf numFmtId="0" fontId="14" fillId="0" borderId="2" xfId="0" applyFont="1" applyBorder="1" applyAlignment="1">
      <alignment horizontal="left" vertical="top"/>
    </xf>
    <xf numFmtId="0" fontId="14" fillId="0" borderId="2" xfId="0" applyFont="1" applyBorder="1" applyAlignment="1">
      <alignment vertical="top"/>
    </xf>
    <xf numFmtId="0" fontId="3" fillId="5" borderId="7" xfId="0" applyFont="1" applyFill="1" applyBorder="1" applyAlignment="1">
      <alignment vertical="top"/>
    </xf>
    <xf numFmtId="0" fontId="3" fillId="5" borderId="8" xfId="0" applyFont="1" applyFill="1" applyBorder="1" applyAlignment="1">
      <alignment vertical="top"/>
    </xf>
    <xf numFmtId="0" fontId="3" fillId="5" borderId="7" xfId="0" applyFont="1" applyFill="1" applyBorder="1" applyAlignment="1">
      <alignment horizontal="left" vertical="top"/>
    </xf>
    <xf numFmtId="14" fontId="14" fillId="0" borderId="5" xfId="0" applyNumberFormat="1" applyFont="1" applyBorder="1" applyAlignment="1">
      <alignment horizontal="right" vertical="top"/>
    </xf>
    <xf numFmtId="0" fontId="3" fillId="0" borderId="4" xfId="0" applyFont="1" applyBorder="1" applyAlignment="1">
      <alignment vertical="top" wrapText="1"/>
    </xf>
    <xf numFmtId="0" fontId="3" fillId="5" borderId="33" xfId="0" applyFont="1" applyFill="1" applyBorder="1" applyAlignment="1">
      <alignment vertical="top"/>
    </xf>
    <xf numFmtId="0" fontId="5" fillId="0" borderId="2" xfId="0" quotePrefix="1" applyFont="1" applyBorder="1" applyAlignment="1">
      <alignment vertical="top" wrapText="1"/>
    </xf>
    <xf numFmtId="0" fontId="5" fillId="0" borderId="7" xfId="0" applyFont="1" applyBorder="1" applyAlignment="1">
      <alignment vertical="top"/>
    </xf>
    <xf numFmtId="0" fontId="6" fillId="0" borderId="12" xfId="0" applyFont="1" applyBorder="1" applyAlignment="1">
      <alignment horizontal="left" vertical="top"/>
    </xf>
    <xf numFmtId="0" fontId="6" fillId="0" borderId="12" xfId="0" applyFont="1" applyBorder="1" applyAlignment="1">
      <alignment vertical="top"/>
    </xf>
    <xf numFmtId="0" fontId="4" fillId="0" borderId="4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3" fillId="6" borderId="10" xfId="0" applyFont="1" applyFill="1" applyBorder="1" applyAlignment="1">
      <alignment vertical="top"/>
    </xf>
    <xf numFmtId="0" fontId="4" fillId="0" borderId="5" xfId="0" applyFont="1" applyBorder="1" applyAlignment="1">
      <alignment horizontal="center" vertical="top"/>
    </xf>
    <xf numFmtId="14" fontId="6" fillId="0" borderId="3" xfId="0" quotePrefix="1" applyNumberFormat="1" applyFont="1" applyBorder="1" applyAlignment="1">
      <alignment horizontal="left" vertical="top"/>
    </xf>
    <xf numFmtId="0" fontId="3" fillId="0" borderId="19" xfId="0" applyFont="1" applyBorder="1" applyAlignment="1">
      <alignment horizontal="right" vertical="top"/>
    </xf>
    <xf numFmtId="0" fontId="4" fillId="0" borderId="1" xfId="0" applyFont="1" applyBorder="1" applyAlignment="1">
      <alignment horizontal="center" vertical="top"/>
    </xf>
    <xf numFmtId="14" fontId="3" fillId="0" borderId="14" xfId="0" applyNumberFormat="1" applyFont="1" applyBorder="1" applyAlignment="1">
      <alignment horizontal="center" vertical="top"/>
    </xf>
    <xf numFmtId="0" fontId="3" fillId="6" borderId="7" xfId="0" applyFont="1" applyFill="1" applyBorder="1" applyAlignment="1">
      <alignment vertical="top"/>
    </xf>
    <xf numFmtId="0" fontId="3" fillId="0" borderId="12" xfId="0" applyFont="1" applyBorder="1" applyAlignment="1">
      <alignment horizontal="center" vertical="top"/>
    </xf>
    <xf numFmtId="0" fontId="14" fillId="0" borderId="12" xfId="0" applyFont="1" applyBorder="1" applyAlignment="1">
      <alignment vertical="top"/>
    </xf>
    <xf numFmtId="14" fontId="3" fillId="0" borderId="12" xfId="0" applyNumberFormat="1" applyFont="1" applyBorder="1" applyAlignment="1">
      <alignment horizontal="left" vertical="top"/>
    </xf>
    <xf numFmtId="0" fontId="15" fillId="13" borderId="34" xfId="0" applyFont="1" applyFill="1" applyBorder="1" applyAlignment="1">
      <alignment horizontal="center" vertical="top" wrapText="1"/>
    </xf>
    <xf numFmtId="0" fontId="17" fillId="14" borderId="37" xfId="0" applyFont="1" applyFill="1" applyBorder="1" applyAlignment="1">
      <alignment horizontal="left" vertical="center" wrapText="1" readingOrder="1"/>
    </xf>
    <xf numFmtId="0" fontId="18" fillId="15" borderId="39" xfId="0" applyFont="1" applyFill="1" applyBorder="1" applyAlignment="1">
      <alignment horizontal="left" vertical="center" wrapText="1" readingOrder="1"/>
    </xf>
    <xf numFmtId="0" fontId="18" fillId="15" borderId="38" xfId="0" applyFont="1" applyFill="1" applyBorder="1" applyAlignment="1">
      <alignment horizontal="left" vertical="center" wrapText="1" readingOrder="1"/>
    </xf>
    <xf numFmtId="0" fontId="19" fillId="15" borderId="40" xfId="0" applyFont="1" applyFill="1" applyBorder="1" applyAlignment="1">
      <alignment horizontal="left" vertical="center" wrapText="1" readingOrder="1"/>
    </xf>
    <xf numFmtId="0" fontId="18" fillId="16" borderId="39" xfId="0" applyFont="1" applyFill="1" applyBorder="1" applyAlignment="1">
      <alignment horizontal="left" vertical="center" wrapText="1" readingOrder="1"/>
    </xf>
    <xf numFmtId="0" fontId="18" fillId="16" borderId="38" xfId="0" applyFont="1" applyFill="1" applyBorder="1" applyAlignment="1">
      <alignment horizontal="left" vertical="center" wrapText="1" readingOrder="1"/>
    </xf>
    <xf numFmtId="0" fontId="18" fillId="16" borderId="41" xfId="0" applyFont="1" applyFill="1" applyBorder="1" applyAlignment="1">
      <alignment horizontal="left" vertical="center" wrapText="1" readingOrder="1"/>
    </xf>
    <xf numFmtId="0" fontId="18" fillId="15" borderId="40" xfId="0" applyFont="1" applyFill="1" applyBorder="1" applyAlignment="1">
      <alignment horizontal="left" vertical="center" wrapText="1" readingOrder="1"/>
    </xf>
    <xf numFmtId="0" fontId="17" fillId="17" borderId="37" xfId="0" applyFont="1" applyFill="1" applyBorder="1" applyAlignment="1">
      <alignment horizontal="left" vertical="center" wrapText="1" readingOrder="1"/>
    </xf>
    <xf numFmtId="0" fontId="18" fillId="15" borderId="41" xfId="0" applyFont="1" applyFill="1" applyBorder="1" applyAlignment="1">
      <alignment horizontal="left" vertical="center" wrapText="1" readingOrder="1"/>
    </xf>
    <xf numFmtId="0" fontId="20" fillId="18" borderId="38" xfId="0" applyFont="1" applyFill="1" applyBorder="1" applyAlignment="1">
      <alignment horizontal="left" vertical="center" wrapText="1" readingOrder="1"/>
    </xf>
    <xf numFmtId="0" fontId="19" fillId="16" borderId="40" xfId="0" applyFont="1" applyFill="1" applyBorder="1" applyAlignment="1">
      <alignment horizontal="left" vertical="center" wrapText="1" readingOrder="1"/>
    </xf>
    <xf numFmtId="0" fontId="20" fillId="16" borderId="38" xfId="0" applyFont="1" applyFill="1" applyBorder="1" applyAlignment="1">
      <alignment horizontal="left" vertical="center" wrapText="1" readingOrder="1"/>
    </xf>
    <xf numFmtId="0" fontId="4" fillId="0" borderId="7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2" fontId="2" fillId="0" borderId="2" xfId="0" applyNumberFormat="1" applyFont="1" applyBorder="1" applyAlignment="1">
      <alignment horizontal="center" vertical="top"/>
    </xf>
    <xf numFmtId="2" fontId="4" fillId="0" borderId="5" xfId="0" applyNumberFormat="1" applyFont="1" applyBorder="1" applyAlignment="1">
      <alignment horizontal="center" vertical="top"/>
    </xf>
    <xf numFmtId="2" fontId="0" fillId="0" borderId="2" xfId="0" applyNumberFormat="1" applyBorder="1" applyAlignment="1">
      <alignment horizontal="center" vertical="top"/>
    </xf>
    <xf numFmtId="2" fontId="1" fillId="0" borderId="12" xfId="0" applyNumberFormat="1" applyFont="1" applyBorder="1" applyAlignment="1">
      <alignment horizontal="center" vertical="center"/>
    </xf>
    <xf numFmtId="1" fontId="4" fillId="0" borderId="5" xfId="0" applyNumberFormat="1" applyFont="1" applyBorder="1" applyAlignment="1">
      <alignment horizontal="right" vertical="top"/>
    </xf>
    <xf numFmtId="0" fontId="0" fillId="0" borderId="2" xfId="0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14" fontId="4" fillId="0" borderId="5" xfId="0" applyNumberFormat="1" applyFont="1" applyBorder="1" applyAlignment="1">
      <alignment horizontal="left" vertical="top"/>
    </xf>
    <xf numFmtId="0" fontId="22" fillId="0" borderId="2" xfId="0" applyFont="1" applyBorder="1" applyAlignment="1">
      <alignment horizontal="left" vertical="top"/>
    </xf>
    <xf numFmtId="0" fontId="22" fillId="0" borderId="2" xfId="0" applyFont="1" applyBorder="1" applyAlignment="1">
      <alignment vertical="top"/>
    </xf>
    <xf numFmtId="2" fontId="23" fillId="0" borderId="2" xfId="0" applyNumberFormat="1" applyFont="1" applyBorder="1" applyAlignment="1">
      <alignment horizontal="center" vertical="top"/>
    </xf>
    <xf numFmtId="0" fontId="24" fillId="0" borderId="2" xfId="0" applyFont="1" applyBorder="1" applyAlignment="1">
      <alignment vertical="center"/>
    </xf>
    <xf numFmtId="0" fontId="24" fillId="0" borderId="3" xfId="0" applyFont="1" applyBorder="1" applyAlignment="1">
      <alignment horizontal="left" vertical="top"/>
    </xf>
    <xf numFmtId="0" fontId="24" fillId="0" borderId="3" xfId="0" applyFont="1" applyBorder="1" applyAlignment="1">
      <alignment vertical="top"/>
    </xf>
    <xf numFmtId="2" fontId="24" fillId="0" borderId="12" xfId="0" applyNumberFormat="1" applyFont="1" applyBorder="1" applyAlignment="1">
      <alignment horizontal="center" vertical="center"/>
    </xf>
    <xf numFmtId="0" fontId="24" fillId="0" borderId="2" xfId="0" applyFont="1" applyBorder="1" applyAlignment="1">
      <alignment vertical="top"/>
    </xf>
    <xf numFmtId="1" fontId="25" fillId="0" borderId="5" xfId="0" applyNumberFormat="1" applyFont="1" applyBorder="1" applyAlignment="1">
      <alignment horizontal="left" vertical="top"/>
    </xf>
    <xf numFmtId="1" fontId="25" fillId="0" borderId="5" xfId="0" applyNumberFormat="1" applyFont="1" applyBorder="1" applyAlignment="1">
      <alignment horizontal="right" vertical="top"/>
    </xf>
    <xf numFmtId="14" fontId="25" fillId="0" borderId="5" xfId="0" applyNumberFormat="1" applyFont="1" applyBorder="1" applyAlignment="1">
      <alignment horizontal="left" vertical="top"/>
    </xf>
    <xf numFmtId="2" fontId="25" fillId="0" borderId="5" xfId="0" applyNumberFormat="1" applyFont="1" applyBorder="1" applyAlignment="1">
      <alignment horizontal="center" vertical="top"/>
    </xf>
    <xf numFmtId="0" fontId="22" fillId="0" borderId="5" xfId="0" applyFont="1" applyBorder="1" applyAlignment="1">
      <alignment horizontal="left" vertical="top"/>
    </xf>
    <xf numFmtId="14" fontId="25" fillId="0" borderId="5" xfId="0" applyNumberFormat="1" applyFont="1" applyBorder="1" applyAlignment="1">
      <alignment horizontal="right" vertical="top"/>
    </xf>
    <xf numFmtId="2" fontId="22" fillId="0" borderId="2" xfId="0" applyNumberFormat="1" applyFont="1" applyBorder="1" applyAlignment="1">
      <alignment horizontal="center" vertical="top"/>
    </xf>
    <xf numFmtId="1" fontId="25" fillId="0" borderId="5" xfId="0" applyNumberFormat="1" applyFont="1" applyBorder="1" applyAlignment="1">
      <alignment horizontal="left" vertical="center"/>
    </xf>
    <xf numFmtId="1" fontId="25" fillId="0" borderId="5" xfId="0" applyNumberFormat="1" applyFont="1" applyBorder="1" applyAlignment="1">
      <alignment horizontal="right" vertical="center"/>
    </xf>
    <xf numFmtId="14" fontId="25" fillId="0" borderId="5" xfId="0" applyNumberFormat="1" applyFont="1" applyBorder="1" applyAlignment="1">
      <alignment horizontal="left" vertical="center"/>
    </xf>
    <xf numFmtId="2" fontId="25" fillId="0" borderId="5" xfId="0" applyNumberFormat="1" applyFont="1" applyBorder="1" applyAlignment="1">
      <alignment horizontal="center" vertical="center"/>
    </xf>
    <xf numFmtId="0" fontId="22" fillId="0" borderId="2" xfId="0" applyFont="1" applyBorder="1" applyAlignment="1">
      <alignment vertical="center" wrapText="1"/>
    </xf>
    <xf numFmtId="0" fontId="22" fillId="0" borderId="2" xfId="0" applyFont="1" applyBorder="1" applyAlignment="1">
      <alignment vertical="center"/>
    </xf>
    <xf numFmtId="0" fontId="25" fillId="0" borderId="7" xfId="0" applyFont="1" applyBorder="1" applyAlignment="1">
      <alignment vertical="center" wrapText="1"/>
    </xf>
    <xf numFmtId="0" fontId="25" fillId="0" borderId="5" xfId="0" applyFont="1" applyBorder="1" applyAlignment="1">
      <alignment vertical="center" wrapText="1"/>
    </xf>
    <xf numFmtId="0" fontId="25" fillId="2" borderId="5" xfId="0" applyFont="1" applyFill="1" applyBorder="1" applyAlignment="1">
      <alignment vertical="center" wrapText="1"/>
    </xf>
    <xf numFmtId="2" fontId="25" fillId="2" borderId="5" xfId="0" applyNumberFormat="1" applyFont="1" applyFill="1" applyBorder="1" applyAlignment="1">
      <alignment horizontal="center" vertical="center"/>
    </xf>
    <xf numFmtId="0" fontId="22" fillId="0" borderId="5" xfId="0" applyFont="1" applyBorder="1" applyAlignment="1">
      <alignment horizontal="left" vertical="center"/>
    </xf>
    <xf numFmtId="14" fontId="25" fillId="0" borderId="5" xfId="0" applyNumberFormat="1" applyFont="1" applyBorder="1" applyAlignment="1">
      <alignment horizontal="right" vertical="center"/>
    </xf>
    <xf numFmtId="0" fontId="25" fillId="0" borderId="2" xfId="0" applyFont="1" applyBorder="1" applyAlignment="1">
      <alignment vertical="center" wrapText="1"/>
    </xf>
    <xf numFmtId="0" fontId="25" fillId="12" borderId="5" xfId="0" applyFont="1" applyFill="1" applyBorder="1" applyAlignment="1">
      <alignment vertical="center" wrapText="1"/>
    </xf>
    <xf numFmtId="2" fontId="25" fillId="12" borderId="5" xfId="0" applyNumberFormat="1" applyFont="1" applyFill="1" applyBorder="1" applyAlignment="1">
      <alignment horizontal="center" vertical="center"/>
    </xf>
    <xf numFmtId="2" fontId="24" fillId="0" borderId="26" xfId="0" applyNumberFormat="1" applyFont="1" applyBorder="1" applyAlignment="1">
      <alignment horizontal="center" vertical="center"/>
    </xf>
    <xf numFmtId="2" fontId="22" fillId="0" borderId="2" xfId="0" applyNumberFormat="1" applyFont="1" applyBorder="1" applyAlignment="1">
      <alignment horizontal="left" vertical="center"/>
    </xf>
    <xf numFmtId="0" fontId="27" fillId="2" borderId="39" xfId="0" applyFont="1" applyFill="1" applyBorder="1" applyAlignment="1">
      <alignment horizontal="left" vertical="center" wrapText="1" readingOrder="1"/>
    </xf>
    <xf numFmtId="0" fontId="27" fillId="2" borderId="41" xfId="0" applyFont="1" applyFill="1" applyBorder="1" applyAlignment="1">
      <alignment horizontal="left" vertical="center" wrapText="1" readingOrder="1"/>
    </xf>
    <xf numFmtId="0" fontId="27" fillId="2" borderId="40" xfId="0" applyFont="1" applyFill="1" applyBorder="1" applyAlignment="1">
      <alignment horizontal="left" vertical="center" wrapText="1" readingOrder="1"/>
    </xf>
    <xf numFmtId="0" fontId="3" fillId="0" borderId="3" xfId="0" applyFont="1" applyBorder="1" applyAlignment="1">
      <alignment vertical="top" wrapText="1"/>
    </xf>
    <xf numFmtId="164" fontId="1" fillId="0" borderId="2" xfId="0" applyNumberFormat="1" applyFont="1" applyBorder="1" applyAlignment="1">
      <alignment vertical="top"/>
    </xf>
    <xf numFmtId="0" fontId="3" fillId="19" borderId="2" xfId="0" applyFont="1" applyFill="1" applyBorder="1" applyAlignment="1">
      <alignment horizontal="right" vertical="top"/>
    </xf>
    <xf numFmtId="0" fontId="3" fillId="19" borderId="2" xfId="0" applyFont="1" applyFill="1" applyBorder="1" applyAlignment="1">
      <alignment horizontal="left" vertical="top"/>
    </xf>
    <xf numFmtId="0" fontId="23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3" fillId="0" borderId="6" xfId="0" applyFont="1" applyBorder="1" applyAlignment="1">
      <alignment horizontal="right" vertical="top"/>
    </xf>
    <xf numFmtId="0" fontId="3" fillId="0" borderId="9" xfId="0" applyFont="1" applyBorder="1" applyAlignment="1">
      <alignment horizontal="right" vertical="top"/>
    </xf>
    <xf numFmtId="0" fontId="3" fillId="0" borderId="24" xfId="0" applyFont="1" applyBorder="1" applyAlignment="1">
      <alignment horizontal="right" vertical="top"/>
    </xf>
    <xf numFmtId="0" fontId="3" fillId="0" borderId="11" xfId="0" applyFont="1" applyBorder="1" applyAlignment="1">
      <alignment horizontal="right" vertical="top"/>
    </xf>
    <xf numFmtId="0" fontId="3" fillId="0" borderId="7" xfId="0" applyFont="1" applyBorder="1" applyAlignment="1">
      <alignment horizontal="right" vertical="top"/>
    </xf>
    <xf numFmtId="0" fontId="3" fillId="0" borderId="2" xfId="0" applyFont="1" applyBorder="1" applyAlignment="1">
      <alignment horizontal="right" vertical="top"/>
    </xf>
    <xf numFmtId="0" fontId="3" fillId="0" borderId="3" xfId="0" applyFont="1" applyBorder="1" applyAlignment="1">
      <alignment horizontal="right" vertical="top"/>
    </xf>
    <xf numFmtId="0" fontId="3" fillId="0" borderId="12" xfId="0" applyFont="1" applyBorder="1" applyAlignment="1">
      <alignment horizontal="right" vertical="top"/>
    </xf>
    <xf numFmtId="0" fontId="3" fillId="0" borderId="7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3" fillId="0" borderId="14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7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12" xfId="0" applyFont="1" applyBorder="1" applyAlignment="1">
      <alignment vertical="top"/>
    </xf>
    <xf numFmtId="0" fontId="4" fillId="0" borderId="7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3" fillId="0" borderId="6" xfId="0" applyFont="1" applyBorder="1" applyAlignment="1">
      <alignment vertical="top"/>
    </xf>
    <xf numFmtId="0" fontId="3" fillId="0" borderId="9" xfId="0" applyFont="1" applyBorder="1" applyAlignment="1">
      <alignment vertical="top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3" fillId="0" borderId="14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right" vertical="top"/>
    </xf>
    <xf numFmtId="0" fontId="3" fillId="0" borderId="5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 wrapText="1"/>
    </xf>
    <xf numFmtId="14" fontId="4" fillId="0" borderId="14" xfId="0" applyNumberFormat="1" applyFont="1" applyBorder="1" applyAlignment="1">
      <alignment horizontal="center" vertical="top"/>
    </xf>
    <xf numFmtId="14" fontId="4" fillId="0" borderId="4" xfId="0" applyNumberFormat="1" applyFont="1" applyBorder="1" applyAlignment="1">
      <alignment horizontal="center" vertical="top"/>
    </xf>
    <xf numFmtId="14" fontId="4" fillId="0" borderId="5" xfId="0" applyNumberFormat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14" fontId="4" fillId="0" borderId="3" xfId="0" applyNumberFormat="1" applyFont="1" applyBorder="1" applyAlignment="1">
      <alignment horizontal="center" vertical="top"/>
    </xf>
    <xf numFmtId="0" fontId="3" fillId="0" borderId="4" xfId="0" applyFont="1" applyBorder="1" applyAlignment="1">
      <alignment horizontal="right" vertical="top"/>
    </xf>
    <xf numFmtId="0" fontId="4" fillId="0" borderId="5" xfId="0" applyFont="1" applyBorder="1" applyAlignment="1">
      <alignment horizontal="center" vertical="top"/>
    </xf>
    <xf numFmtId="0" fontId="3" fillId="0" borderId="15" xfId="0" applyFont="1" applyBorder="1" applyAlignment="1">
      <alignment vertical="top"/>
    </xf>
    <xf numFmtId="0" fontId="3" fillId="0" borderId="5" xfId="0" applyFont="1" applyBorder="1" applyAlignment="1">
      <alignment vertical="top"/>
    </xf>
    <xf numFmtId="0" fontId="3" fillId="0" borderId="7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15" xfId="0" applyFont="1" applyBorder="1" applyAlignment="1">
      <alignment horizontal="right" vertical="top"/>
    </xf>
    <xf numFmtId="0" fontId="5" fillId="0" borderId="3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right" vertical="top"/>
    </xf>
    <xf numFmtId="0" fontId="3" fillId="0" borderId="12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3" fillId="0" borderId="14" xfId="0" applyFont="1" applyBorder="1" applyAlignment="1">
      <alignment horizontal="center" vertical="top" wrapText="1"/>
    </xf>
    <xf numFmtId="0" fontId="3" fillId="0" borderId="23" xfId="0" applyFont="1" applyBorder="1" applyAlignment="1">
      <alignment horizontal="center" vertical="top"/>
    </xf>
    <xf numFmtId="0" fontId="5" fillId="0" borderId="14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14" fontId="14" fillId="0" borderId="3" xfId="0" applyNumberFormat="1" applyFont="1" applyBorder="1" applyAlignment="1">
      <alignment horizontal="center" vertical="top"/>
    </xf>
    <xf numFmtId="0" fontId="14" fillId="0" borderId="5" xfId="0" applyFont="1" applyBorder="1" applyAlignment="1">
      <alignment horizontal="center" vertical="top"/>
    </xf>
    <xf numFmtId="0" fontId="18" fillId="16" borderId="39" xfId="0" applyFont="1" applyFill="1" applyBorder="1" applyAlignment="1">
      <alignment horizontal="left" vertical="center" wrapText="1" readingOrder="1"/>
    </xf>
    <xf numFmtId="0" fontId="18" fillId="16" borderId="40" xfId="0" applyFont="1" applyFill="1" applyBorder="1" applyAlignment="1">
      <alignment horizontal="left" vertical="center" wrapText="1" readingOrder="1"/>
    </xf>
    <xf numFmtId="0" fontId="16" fillId="13" borderId="36" xfId="0" applyFont="1" applyFill="1" applyBorder="1" applyAlignment="1">
      <alignment horizontal="center" vertical="center" wrapText="1" readingOrder="1"/>
    </xf>
    <xf numFmtId="0" fontId="16" fillId="13" borderId="35" xfId="0" applyFont="1" applyFill="1" applyBorder="1" applyAlignment="1">
      <alignment horizontal="center" vertical="center" wrapText="1" readingOrder="1"/>
    </xf>
    <xf numFmtId="0" fontId="18" fillId="15" borderId="39" xfId="0" applyFont="1" applyFill="1" applyBorder="1" applyAlignment="1">
      <alignment horizontal="left" vertical="center" wrapText="1" readingOrder="1"/>
    </xf>
    <xf numFmtId="0" fontId="18" fillId="15" borderId="40" xfId="0" applyFont="1" applyFill="1" applyBorder="1" applyAlignment="1">
      <alignment horizontal="left" vertical="center" wrapText="1" readingOrder="1"/>
    </xf>
    <xf numFmtId="0" fontId="18" fillId="16" borderId="41" xfId="0" applyFont="1" applyFill="1" applyBorder="1" applyAlignment="1">
      <alignment horizontal="left" vertical="center" wrapText="1" readingOrder="1"/>
    </xf>
    <xf numFmtId="0" fontId="20" fillId="16" borderId="39" xfId="0" applyFont="1" applyFill="1" applyBorder="1" applyAlignment="1">
      <alignment horizontal="left" vertical="center" wrapText="1" readingOrder="1"/>
    </xf>
    <xf numFmtId="0" fontId="20" fillId="16" borderId="41" xfId="0" applyFont="1" applyFill="1" applyBorder="1" applyAlignment="1">
      <alignment horizontal="left" vertical="center" wrapText="1" readingOrder="1"/>
    </xf>
    <xf numFmtId="0" fontId="20" fillId="16" borderId="40" xfId="0" applyFont="1" applyFill="1" applyBorder="1" applyAlignment="1">
      <alignment horizontal="left" vertical="center" wrapText="1" readingOrder="1"/>
    </xf>
    <xf numFmtId="0" fontId="27" fillId="2" borderId="39" xfId="0" applyFont="1" applyFill="1" applyBorder="1" applyAlignment="1">
      <alignment horizontal="left" vertical="center" wrapText="1" readingOrder="1"/>
    </xf>
    <xf numFmtId="0" fontId="27" fillId="2" borderId="41" xfId="0" applyFont="1" applyFill="1" applyBorder="1" applyAlignment="1">
      <alignment horizontal="left" vertical="center" wrapText="1" readingOrder="1"/>
    </xf>
    <xf numFmtId="0" fontId="27" fillId="2" borderId="40" xfId="0" applyFont="1" applyFill="1" applyBorder="1" applyAlignment="1">
      <alignment horizontal="left" vertical="center" wrapText="1" readingOrder="1"/>
    </xf>
    <xf numFmtId="0" fontId="16" fillId="13" borderId="34" xfId="0" applyFont="1" applyFill="1" applyBorder="1" applyAlignment="1">
      <alignment horizontal="center" vertical="center" wrapText="1" readingOrder="1"/>
    </xf>
    <xf numFmtId="0" fontId="18" fillId="15" borderId="41" xfId="0" applyFont="1" applyFill="1" applyBorder="1" applyAlignment="1">
      <alignment horizontal="left" vertical="center" wrapText="1" readingOrder="1"/>
    </xf>
    <xf numFmtId="0" fontId="3" fillId="0" borderId="14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/>
    </xf>
    <xf numFmtId="14" fontId="4" fillId="0" borderId="18" xfId="0" applyNumberFormat="1" applyFont="1" applyBorder="1" applyAlignment="1">
      <alignment horizontal="center" vertical="top"/>
    </xf>
    <xf numFmtId="14" fontId="4" fillId="0" borderId="19" xfId="0" applyNumberFormat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3" fillId="0" borderId="23" xfId="0" applyFont="1" applyBorder="1" applyAlignment="1">
      <alignment horizontal="right" vertical="top"/>
    </xf>
    <xf numFmtId="0" fontId="14" fillId="0" borderId="3" xfId="0" applyFont="1" applyBorder="1" applyAlignment="1">
      <alignment horizontal="center" vertical="top"/>
    </xf>
    <xf numFmtId="0" fontId="14" fillId="0" borderId="23" xfId="0" applyFont="1" applyBorder="1" applyAlignment="1">
      <alignment horizontal="center" vertical="top"/>
    </xf>
    <xf numFmtId="0" fontId="4" fillId="0" borderId="20" xfId="0" applyFont="1" applyBorder="1" applyAlignment="1">
      <alignment horizontal="center" vertical="top"/>
    </xf>
    <xf numFmtId="0" fontId="4" fillId="0" borderId="21" xfId="0" applyFont="1" applyBorder="1" applyAlignment="1">
      <alignment horizontal="center" vertical="top"/>
    </xf>
    <xf numFmtId="0" fontId="4" fillId="0" borderId="22" xfId="0" applyFont="1" applyBorder="1" applyAlignment="1">
      <alignment horizontal="center" vertical="top"/>
    </xf>
    <xf numFmtId="0" fontId="4" fillId="0" borderId="14" xfId="0" applyFont="1" applyBorder="1" applyAlignment="1">
      <alignment horizontal="center" vertical="top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5" xfId="0" applyFont="1" applyFill="1" applyBorder="1" applyAlignment="1">
      <alignment horizontal="left" vertical="top" wrapText="1"/>
    </xf>
    <xf numFmtId="0" fontId="3" fillId="0" borderId="24" xfId="0" applyFont="1" applyBorder="1" applyAlignment="1">
      <alignment vertical="top"/>
    </xf>
    <xf numFmtId="0" fontId="3" fillId="0" borderId="11" xfId="0" applyFont="1" applyBorder="1" applyAlignment="1">
      <alignment vertical="top"/>
    </xf>
    <xf numFmtId="0" fontId="4" fillId="0" borderId="18" xfId="0" applyFont="1" applyBorder="1" applyAlignment="1">
      <alignment horizontal="center" vertical="top"/>
    </xf>
    <xf numFmtId="0" fontId="4" fillId="0" borderId="19" xfId="0" applyFont="1" applyBorder="1" applyAlignment="1">
      <alignment horizontal="center" vertical="top"/>
    </xf>
    <xf numFmtId="0" fontId="5" fillId="0" borderId="2" xfId="0" applyFont="1" applyBorder="1" applyAlignment="1">
      <alignment horizontal="left" vertical="top" wrapText="1"/>
    </xf>
    <xf numFmtId="14" fontId="4" fillId="0" borderId="3" xfId="0" applyNumberFormat="1" applyFont="1" applyBorder="1" applyAlignment="1">
      <alignment vertical="top"/>
    </xf>
    <xf numFmtId="14" fontId="4" fillId="0" borderId="5" xfId="0" applyNumberFormat="1" applyFont="1" applyBorder="1" applyAlignment="1">
      <alignment vertical="top"/>
    </xf>
    <xf numFmtId="14" fontId="4" fillId="4" borderId="3" xfId="0" applyNumberFormat="1" applyFont="1" applyFill="1" applyBorder="1" applyAlignment="1">
      <alignment horizontal="center" vertical="top"/>
    </xf>
    <xf numFmtId="0" fontId="4" fillId="4" borderId="5" xfId="0" applyFont="1" applyFill="1" applyBorder="1" applyAlignment="1">
      <alignment horizontal="center" vertical="top"/>
    </xf>
    <xf numFmtId="14" fontId="4" fillId="4" borderId="14" xfId="0" applyNumberFormat="1" applyFont="1" applyFill="1" applyBorder="1" applyAlignment="1">
      <alignment horizontal="center" vertical="top"/>
    </xf>
    <xf numFmtId="0" fontId="3" fillId="0" borderId="7" xfId="0" applyFont="1" applyBorder="1" applyAlignment="1">
      <alignment horizontal="left" vertical="top" wrapText="1"/>
    </xf>
    <xf numFmtId="0" fontId="3" fillId="0" borderId="22" xfId="0" applyFont="1" applyBorder="1" applyAlignment="1">
      <alignment horizontal="center" vertical="top"/>
    </xf>
    <xf numFmtId="0" fontId="3" fillId="0" borderId="30" xfId="0" applyFont="1" applyBorder="1" applyAlignment="1">
      <alignment horizontal="center" vertical="top"/>
    </xf>
    <xf numFmtId="0" fontId="3" fillId="0" borderId="31" xfId="0" applyFont="1" applyBorder="1" applyAlignment="1">
      <alignment horizontal="center" vertical="top"/>
    </xf>
    <xf numFmtId="0" fontId="3" fillId="0" borderId="32" xfId="0" applyFont="1" applyBorder="1" applyAlignment="1">
      <alignment horizontal="center" vertical="top"/>
    </xf>
    <xf numFmtId="0" fontId="4" fillId="0" borderId="14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23" xfId="0" applyFont="1" applyBorder="1" applyAlignment="1">
      <alignment horizontal="left" vertical="top" wrapText="1"/>
    </xf>
    <xf numFmtId="0" fontId="4" fillId="0" borderId="14" xfId="0" applyFont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4" fillId="0" borderId="23" xfId="0" applyFont="1" applyBorder="1" applyAlignment="1">
      <alignment vertical="top" wrapText="1"/>
    </xf>
  </cellXfs>
  <cellStyles count="4">
    <cellStyle name="Comma 6" xfId="3" xr:uid="{C2729193-02D7-45B5-96E0-FDC98F54A2A5}"/>
    <cellStyle name="Hyperlink" xfId="1" builtinId="8"/>
    <cellStyle name="Normal" xfId="0" builtinId="0"/>
    <cellStyle name="Normal 7" xfId="2" xr:uid="{EACD8F06-6D1C-4B76-99C8-D3B2C82711E4}"/>
  </cellStyles>
  <dxfs count="2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Light16"/>
  <colors>
    <mruColors>
      <color rgb="FFFF9900"/>
      <color rgb="FFDDD9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LCA%20VN%20Careers%20and%20Titles%20V2-pl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English%20class_C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-hr\hr\Training%20Management\2020\Training%20plan\Traing-Plan-2020-V3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ELCA%20VN%20Careers%20and%20Titles%20V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LCANet.local\VN\operations\operations\Skills%20Matrix\2020\KnowledgeMatrix-14.01.2020%20-%200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Train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Sheet1"/>
      <sheetName val="data"/>
      <sheetName val="level_config"/>
      <sheetName val="new Domain config"/>
      <sheetName val="career config"/>
    </sheetNames>
    <sheetDataSet>
      <sheetData sheetId="0"/>
      <sheetData sheetId="1"/>
      <sheetData sheetId="2"/>
      <sheetData sheetId="3">
        <row r="1">
          <cell r="A1" t="str">
            <v>Visa</v>
          </cell>
          <cell r="B1" t="str">
            <v>Level CH</v>
          </cell>
          <cell r="C1" t="str">
            <v>Level VN</v>
          </cell>
          <cell r="D1" t="str">
            <v>Full name</v>
          </cell>
        </row>
        <row r="2">
          <cell r="A2" t="str">
            <v>TKL</v>
          </cell>
          <cell r="B2">
            <v>4</v>
          </cell>
          <cell r="C2" t="str">
            <v>Senior Manager</v>
          </cell>
          <cell r="D2" t="str">
            <v>LIEN Tong Khanh</v>
          </cell>
        </row>
        <row r="3">
          <cell r="A3" t="str">
            <v>PNH</v>
          </cell>
          <cell r="B3">
            <v>4</v>
          </cell>
          <cell r="C3" t="str">
            <v>Senior Manager</v>
          </cell>
          <cell r="D3" t="str">
            <v>NGUYEN Hong Phong</v>
          </cell>
        </row>
        <row r="4">
          <cell r="A4" t="str">
            <v>DHN</v>
          </cell>
          <cell r="B4">
            <v>4</v>
          </cell>
          <cell r="C4" t="str">
            <v>Senior Manager</v>
          </cell>
          <cell r="D4" t="str">
            <v>NGUYEN Duy Hai</v>
          </cell>
        </row>
        <row r="5">
          <cell r="A5" t="str">
            <v>QHD</v>
          </cell>
          <cell r="B5">
            <v>4</v>
          </cell>
          <cell r="C5" t="str">
            <v>Senior Manager</v>
          </cell>
          <cell r="D5" t="str">
            <v>DANG Quoc Hung</v>
          </cell>
        </row>
        <row r="6">
          <cell r="A6" t="str">
            <v>QAN</v>
          </cell>
          <cell r="B6">
            <v>4</v>
          </cell>
          <cell r="C6" t="str">
            <v>Senior Manager</v>
          </cell>
          <cell r="D6" t="str">
            <v>NGUYEN Ngoc Quynh Anh</v>
          </cell>
        </row>
        <row r="7">
          <cell r="A7" t="str">
            <v>NQT</v>
          </cell>
          <cell r="B7">
            <v>5</v>
          </cell>
          <cell r="C7" t="str">
            <v>Development Manager</v>
          </cell>
          <cell r="D7" t="str">
            <v>TRAN Nhan Quy</v>
          </cell>
        </row>
        <row r="8">
          <cell r="A8" t="str">
            <v>NQN</v>
          </cell>
          <cell r="B8">
            <v>4</v>
          </cell>
          <cell r="C8" t="str">
            <v>Senior Manager</v>
          </cell>
          <cell r="D8" t="str">
            <v>NGUYEN Thi Ngoc Quynh</v>
          </cell>
        </row>
        <row r="9">
          <cell r="A9" t="str">
            <v>QHN</v>
          </cell>
          <cell r="B9">
            <v>4</v>
          </cell>
          <cell r="C9" t="str">
            <v>Senior Manager</v>
          </cell>
          <cell r="D9" t="str">
            <v>NGUYEN Quang Thang</v>
          </cell>
        </row>
        <row r="10">
          <cell r="A10" t="str">
            <v>VVT</v>
          </cell>
          <cell r="B10">
            <v>4</v>
          </cell>
          <cell r="C10" t="str">
            <v>Senior Manager</v>
          </cell>
          <cell r="D10" t="str">
            <v>VO Tran Trong Vu</v>
          </cell>
        </row>
        <row r="11">
          <cell r="A11" t="str">
            <v>NLT</v>
          </cell>
          <cell r="B11">
            <v>4</v>
          </cell>
          <cell r="C11" t="str">
            <v>Senior Manager</v>
          </cell>
          <cell r="D11" t="str">
            <v>TRAN Ngoc Lieu</v>
          </cell>
        </row>
        <row r="12">
          <cell r="A12" t="str">
            <v>VVH</v>
          </cell>
          <cell r="B12">
            <v>5</v>
          </cell>
          <cell r="C12" t="str">
            <v>Development Manager</v>
          </cell>
          <cell r="D12" t="str">
            <v>VO Hoang Anh Vu</v>
          </cell>
        </row>
        <row r="13">
          <cell r="A13" t="str">
            <v>VTD</v>
          </cell>
          <cell r="B13">
            <v>5</v>
          </cell>
          <cell r="C13" t="str">
            <v>Development Manager</v>
          </cell>
          <cell r="D13" t="str">
            <v>TRAN Duy Vinh</v>
          </cell>
        </row>
        <row r="14">
          <cell r="A14" t="str">
            <v>KLK</v>
          </cell>
          <cell r="B14">
            <v>4</v>
          </cell>
          <cell r="C14" t="str">
            <v>Senior Manager</v>
          </cell>
          <cell r="D14" t="str">
            <v>LE Kim Khanh</v>
          </cell>
        </row>
        <row r="15">
          <cell r="A15" t="str">
            <v>QTN</v>
          </cell>
          <cell r="B15">
            <v>4</v>
          </cell>
          <cell r="C15" t="str">
            <v>Senior Manager</v>
          </cell>
          <cell r="D15" t="str">
            <v>NGUYEN Quoc Thi</v>
          </cell>
        </row>
        <row r="16">
          <cell r="A16" t="str">
            <v>HNB</v>
          </cell>
          <cell r="B16">
            <v>4</v>
          </cell>
          <cell r="C16" t="str">
            <v>Senior Manager</v>
          </cell>
          <cell r="D16" t="str">
            <v>NGUYEN Bao Hien</v>
          </cell>
        </row>
        <row r="17">
          <cell r="A17" t="str">
            <v>APL</v>
          </cell>
          <cell r="B17">
            <v>4</v>
          </cell>
          <cell r="C17" t="str">
            <v>Senior Manager</v>
          </cell>
          <cell r="D17" t="str">
            <v>LE Do Anh Phong</v>
          </cell>
        </row>
        <row r="18">
          <cell r="A18" t="str">
            <v>HUN</v>
          </cell>
          <cell r="B18">
            <v>5</v>
          </cell>
          <cell r="C18" t="str">
            <v>Development Manager</v>
          </cell>
          <cell r="D18" t="str">
            <v>NGUYEN Huy Hung</v>
          </cell>
        </row>
        <row r="19">
          <cell r="A19" t="str">
            <v>MHD</v>
          </cell>
          <cell r="B19">
            <v>4</v>
          </cell>
          <cell r="C19" t="str">
            <v>Senior Manager</v>
          </cell>
          <cell r="D19" t="str">
            <v>DO Minh Hieu</v>
          </cell>
        </row>
        <row r="20">
          <cell r="A20" t="str">
            <v>LTT</v>
          </cell>
          <cell r="B20">
            <v>4</v>
          </cell>
          <cell r="C20" t="str">
            <v>Senior Manager</v>
          </cell>
          <cell r="D20" t="str">
            <v>TRAN Huynh Thanh Loan</v>
          </cell>
        </row>
        <row r="21">
          <cell r="A21" t="str">
            <v>GDN</v>
          </cell>
          <cell r="B21">
            <v>4</v>
          </cell>
          <cell r="C21" t="str">
            <v>Senior Manager</v>
          </cell>
          <cell r="D21" t="str">
            <v>NGUYEN Quy Dong Giao</v>
          </cell>
        </row>
        <row r="22">
          <cell r="A22" t="str">
            <v>CTN</v>
          </cell>
          <cell r="B22">
            <v>4</v>
          </cell>
          <cell r="C22" t="str">
            <v>Senior Manager</v>
          </cell>
          <cell r="D22" t="str">
            <v>PHAN Huynh Cam Tu</v>
          </cell>
        </row>
        <row r="23">
          <cell r="A23" t="str">
            <v>BLB</v>
          </cell>
          <cell r="B23">
            <v>4</v>
          </cell>
          <cell r="C23" t="str">
            <v>Senior Manager</v>
          </cell>
          <cell r="D23" t="str">
            <v>BUI Thi Bich Ly</v>
          </cell>
        </row>
        <row r="24">
          <cell r="A24" t="str">
            <v>DTG</v>
          </cell>
          <cell r="B24">
            <v>2.1</v>
          </cell>
          <cell r="C24" t="str">
            <v>Senior Engineer</v>
          </cell>
          <cell r="D24" t="str">
            <v>TRAN Ngoc Doan Trang</v>
          </cell>
        </row>
        <row r="25">
          <cell r="A25" t="str">
            <v>KOH</v>
          </cell>
          <cell r="B25">
            <v>3</v>
          </cell>
          <cell r="C25" t="str">
            <v>Manager</v>
          </cell>
          <cell r="D25" t="str">
            <v>HO Thi Kim Oanh</v>
          </cell>
        </row>
        <row r="26">
          <cell r="A26" t="str">
            <v>COH</v>
          </cell>
          <cell r="B26">
            <v>4</v>
          </cell>
          <cell r="C26" t="str">
            <v>Senior Manager</v>
          </cell>
          <cell r="D26" t="str">
            <v>HA Chi Oai</v>
          </cell>
        </row>
        <row r="27">
          <cell r="A27" t="str">
            <v>QVR</v>
          </cell>
          <cell r="B27">
            <v>3</v>
          </cell>
          <cell r="C27" t="str">
            <v>Manager</v>
          </cell>
          <cell r="D27" t="str">
            <v>TRAN Quang Vinh</v>
          </cell>
        </row>
        <row r="28">
          <cell r="A28" t="str">
            <v>TVP</v>
          </cell>
          <cell r="B28">
            <v>3</v>
          </cell>
          <cell r="C28" t="str">
            <v>Manager</v>
          </cell>
          <cell r="D28" t="str">
            <v>PHAM The Vinh</v>
          </cell>
        </row>
        <row r="29">
          <cell r="A29" t="str">
            <v>VLP</v>
          </cell>
          <cell r="B29">
            <v>3</v>
          </cell>
          <cell r="C29" t="str">
            <v>Manager</v>
          </cell>
          <cell r="D29" t="str">
            <v>PHAN Vu Liem</v>
          </cell>
        </row>
        <row r="30">
          <cell r="A30" t="str">
            <v>PBL</v>
          </cell>
          <cell r="B30">
            <v>3</v>
          </cell>
          <cell r="C30" t="str">
            <v>Manager</v>
          </cell>
          <cell r="D30" t="str">
            <v>LUONG Phan Binh</v>
          </cell>
        </row>
        <row r="31">
          <cell r="A31" t="str">
            <v>DDD</v>
          </cell>
          <cell r="B31">
            <v>3</v>
          </cell>
          <cell r="C31" t="str">
            <v>Manager</v>
          </cell>
          <cell r="D31" t="str">
            <v>DANG Vu Dinh Duy</v>
          </cell>
        </row>
        <row r="32">
          <cell r="A32" t="str">
            <v>LGN</v>
          </cell>
          <cell r="B32">
            <v>3</v>
          </cell>
          <cell r="C32" t="str">
            <v>Manager</v>
          </cell>
          <cell r="D32" t="str">
            <v>NGUYEN Duc Linh Giang</v>
          </cell>
        </row>
        <row r="33">
          <cell r="A33" t="str">
            <v>TDV</v>
          </cell>
          <cell r="B33">
            <v>2.2000000000000002</v>
          </cell>
          <cell r="C33" t="str">
            <v>Principal Engineer</v>
          </cell>
          <cell r="D33" t="str">
            <v>VU Tien Dat</v>
          </cell>
        </row>
        <row r="34">
          <cell r="A34" t="str">
            <v>PTL</v>
          </cell>
          <cell r="B34">
            <v>4</v>
          </cell>
          <cell r="C34" t="str">
            <v>Senior Manager</v>
          </cell>
          <cell r="D34" t="str">
            <v>LA Phuong Thanh</v>
          </cell>
        </row>
        <row r="35">
          <cell r="A35" t="str">
            <v>LHG</v>
          </cell>
          <cell r="B35">
            <v>2.2000000000000002</v>
          </cell>
          <cell r="C35" t="str">
            <v>Principal Engineer</v>
          </cell>
          <cell r="D35" t="str">
            <v>NGUYEN Thi Le Hang</v>
          </cell>
        </row>
        <row r="36">
          <cell r="A36" t="str">
            <v>TAQ</v>
          </cell>
          <cell r="B36">
            <v>4</v>
          </cell>
          <cell r="C36" t="str">
            <v>Senior Manager</v>
          </cell>
          <cell r="D36" t="str">
            <v>QUANG Trong An</v>
          </cell>
        </row>
        <row r="37">
          <cell r="A37" t="str">
            <v>TTL</v>
          </cell>
          <cell r="B37">
            <v>4</v>
          </cell>
          <cell r="C37" t="str">
            <v>Senior Manager</v>
          </cell>
          <cell r="D37" t="str">
            <v>LE Thanh Tam</v>
          </cell>
        </row>
        <row r="38">
          <cell r="A38" t="str">
            <v>THU</v>
          </cell>
          <cell r="B38">
            <v>2.2000000000000002</v>
          </cell>
          <cell r="C38" t="str">
            <v>Principal Engineer</v>
          </cell>
          <cell r="D38" t="str">
            <v>LUU Thuy Ha</v>
          </cell>
        </row>
        <row r="39">
          <cell r="A39" t="str">
            <v>HTR</v>
          </cell>
          <cell r="B39">
            <v>2.2000000000000002</v>
          </cell>
          <cell r="C39" t="str">
            <v>Principal Engineer</v>
          </cell>
          <cell r="D39" t="str">
            <v>TRAN Huu Tuoc</v>
          </cell>
        </row>
        <row r="40">
          <cell r="A40" t="str">
            <v>TNU</v>
          </cell>
          <cell r="B40">
            <v>2.2000000000000002</v>
          </cell>
          <cell r="C40" t="str">
            <v>Principal Engineer</v>
          </cell>
          <cell r="D40" t="str">
            <v>VU Thao Nguyen</v>
          </cell>
        </row>
        <row r="41">
          <cell r="A41" t="str">
            <v>HNA</v>
          </cell>
          <cell r="B41">
            <v>4</v>
          </cell>
          <cell r="C41" t="str">
            <v>Senior Manager</v>
          </cell>
          <cell r="D41" t="str">
            <v>PHAM Thi Hong Nguyen</v>
          </cell>
        </row>
        <row r="42">
          <cell r="A42" t="str">
            <v>TNY</v>
          </cell>
          <cell r="B42">
            <v>3</v>
          </cell>
          <cell r="C42" t="str">
            <v>Manager</v>
          </cell>
          <cell r="D42" t="str">
            <v>NGUYEN Thi Nga</v>
          </cell>
        </row>
        <row r="43">
          <cell r="A43" t="str">
            <v>VKG</v>
          </cell>
          <cell r="B43">
            <v>3</v>
          </cell>
          <cell r="C43" t="str">
            <v>Manager</v>
          </cell>
          <cell r="D43" t="str">
            <v>NGUYEN Van Khiem</v>
          </cell>
        </row>
        <row r="44">
          <cell r="A44" t="str">
            <v>MPT</v>
          </cell>
          <cell r="B44">
            <v>2.2000000000000002</v>
          </cell>
          <cell r="C44" t="str">
            <v>Principal Engineer</v>
          </cell>
          <cell r="D44" t="str">
            <v>TRAN Minh Phuoc</v>
          </cell>
        </row>
        <row r="45">
          <cell r="A45" t="str">
            <v>MQD</v>
          </cell>
          <cell r="B45">
            <v>3</v>
          </cell>
          <cell r="C45" t="str">
            <v>Manager</v>
          </cell>
          <cell r="D45" t="str">
            <v>DANG Vu Minh Quang</v>
          </cell>
        </row>
        <row r="46">
          <cell r="A46" t="str">
            <v>MNT</v>
          </cell>
          <cell r="B46">
            <v>2.2000000000000002</v>
          </cell>
          <cell r="C46" t="str">
            <v>Principal Engineer</v>
          </cell>
          <cell r="D46" t="str">
            <v>TRAN Minh Nhat</v>
          </cell>
        </row>
        <row r="47">
          <cell r="A47" t="str">
            <v>KAL</v>
          </cell>
          <cell r="B47">
            <v>2.2000000000000002</v>
          </cell>
          <cell r="C47" t="str">
            <v>Principal Engineer</v>
          </cell>
          <cell r="D47" t="str">
            <v>LUU Kim Anh</v>
          </cell>
        </row>
        <row r="48">
          <cell r="A48" t="str">
            <v>QTR</v>
          </cell>
          <cell r="B48">
            <v>2.2000000000000002</v>
          </cell>
          <cell r="C48" t="str">
            <v>Principal Engineer</v>
          </cell>
          <cell r="D48" t="str">
            <v>TRINH Quoc Tho</v>
          </cell>
        </row>
        <row r="49">
          <cell r="A49" t="str">
            <v>KTG</v>
          </cell>
          <cell r="B49">
            <v>2.2000000000000002</v>
          </cell>
          <cell r="C49" t="str">
            <v>Principal Engineer</v>
          </cell>
          <cell r="D49" t="str">
            <v>NGUYEN Khanh Thuan</v>
          </cell>
        </row>
        <row r="50">
          <cell r="A50" t="str">
            <v>HCN</v>
          </cell>
          <cell r="B50">
            <v>2.2000000000000002</v>
          </cell>
          <cell r="C50" t="str">
            <v>Principal Engineer</v>
          </cell>
          <cell r="D50" t="str">
            <v>NGUYEN Huy Cuong</v>
          </cell>
        </row>
        <row r="51">
          <cell r="A51" t="str">
            <v>HPV</v>
          </cell>
          <cell r="B51">
            <v>3</v>
          </cell>
          <cell r="C51" t="str">
            <v>Manager</v>
          </cell>
          <cell r="D51" t="str">
            <v>VO Huu Phuoc</v>
          </cell>
        </row>
        <row r="52">
          <cell r="A52" t="str">
            <v>MHL</v>
          </cell>
          <cell r="B52">
            <v>2.1</v>
          </cell>
          <cell r="C52" t="str">
            <v>Senior Engineer</v>
          </cell>
          <cell r="D52" t="str">
            <v>LE Minh Hieu</v>
          </cell>
        </row>
        <row r="53">
          <cell r="A53" t="str">
            <v>HDG</v>
          </cell>
          <cell r="B53">
            <v>2.1</v>
          </cell>
          <cell r="C53" t="str">
            <v>Senior Engineer</v>
          </cell>
          <cell r="D53" t="str">
            <v>TRAN Hong Danh</v>
          </cell>
        </row>
        <row r="54">
          <cell r="A54" t="str">
            <v>PCD</v>
          </cell>
          <cell r="B54">
            <v>4</v>
          </cell>
          <cell r="C54" t="str">
            <v>Senior Manager</v>
          </cell>
          <cell r="D54" t="str">
            <v>DOAN Phi Cuong</v>
          </cell>
        </row>
        <row r="55">
          <cell r="A55" t="str">
            <v>NMN</v>
          </cell>
          <cell r="B55">
            <v>2.1</v>
          </cell>
          <cell r="C55" t="str">
            <v>Senior Engineer</v>
          </cell>
          <cell r="D55" t="str">
            <v>NGUYEN Nhat Minh</v>
          </cell>
        </row>
        <row r="56">
          <cell r="A56" t="str">
            <v>QAD</v>
          </cell>
          <cell r="B56">
            <v>2.1</v>
          </cell>
          <cell r="C56" t="str">
            <v>Senior Engineer</v>
          </cell>
          <cell r="D56" t="str">
            <v>DAO Ngoc Quang Anh</v>
          </cell>
        </row>
        <row r="57">
          <cell r="A57" t="str">
            <v>LAT</v>
          </cell>
          <cell r="B57">
            <v>4</v>
          </cell>
          <cell r="C57" t="str">
            <v>Senior Manager</v>
          </cell>
          <cell r="D57" t="str">
            <v>TRAN Thi Lan Anh</v>
          </cell>
        </row>
        <row r="58">
          <cell r="A58" t="str">
            <v>TPL</v>
          </cell>
          <cell r="B58">
            <v>3</v>
          </cell>
          <cell r="C58" t="str">
            <v>Manager</v>
          </cell>
          <cell r="D58" t="str">
            <v>LE Truong Phuong</v>
          </cell>
        </row>
        <row r="59">
          <cell r="A59" t="str">
            <v>DLN</v>
          </cell>
          <cell r="B59">
            <v>2.1</v>
          </cell>
          <cell r="C59" t="str">
            <v>Senior Engineer</v>
          </cell>
          <cell r="D59" t="str">
            <v>NGUYEN Duc Long</v>
          </cell>
        </row>
        <row r="60">
          <cell r="A60" t="str">
            <v>TNH</v>
          </cell>
          <cell r="B60">
            <v>2.1</v>
          </cell>
          <cell r="C60" t="str">
            <v>Senior Engineer</v>
          </cell>
          <cell r="D60" t="str">
            <v>PHAM Trung Nghia</v>
          </cell>
        </row>
        <row r="61">
          <cell r="A61" t="str">
            <v>CTU</v>
          </cell>
          <cell r="B61">
            <v>2.1</v>
          </cell>
          <cell r="C61" t="str">
            <v>Senior Engineer</v>
          </cell>
          <cell r="D61" t="str">
            <v>NGUYEN Chi Thong</v>
          </cell>
        </row>
        <row r="62">
          <cell r="A62" t="str">
            <v>HPK</v>
          </cell>
          <cell r="B62">
            <v>2.1</v>
          </cell>
          <cell r="C62" t="str">
            <v>Senior Engineer</v>
          </cell>
          <cell r="D62" t="str">
            <v>KHUU Vinh Hoang Phuc</v>
          </cell>
        </row>
        <row r="63">
          <cell r="A63" t="str">
            <v>TVG</v>
          </cell>
          <cell r="B63">
            <v>2.1</v>
          </cell>
          <cell r="C63" t="str">
            <v>Senior Engineer</v>
          </cell>
          <cell r="D63" t="str">
            <v>NGUYEN Trung Viet</v>
          </cell>
        </row>
        <row r="64">
          <cell r="A64" t="str">
            <v>DTY</v>
          </cell>
          <cell r="B64">
            <v>2.2000000000000002</v>
          </cell>
          <cell r="C64" t="str">
            <v>Principal Engineer</v>
          </cell>
          <cell r="D64" t="str">
            <v>NGUYEN Duy Truong</v>
          </cell>
        </row>
        <row r="65">
          <cell r="A65" t="str">
            <v>LHP</v>
          </cell>
          <cell r="B65">
            <v>2.2000000000000002</v>
          </cell>
          <cell r="C65" t="str">
            <v>Principal Engineer</v>
          </cell>
          <cell r="D65" t="str">
            <v>PHAM Le Huy</v>
          </cell>
        </row>
        <row r="66">
          <cell r="A66" t="str">
            <v>MTE</v>
          </cell>
          <cell r="B66">
            <v>2.1</v>
          </cell>
          <cell r="C66" t="str">
            <v>Senior Engineer</v>
          </cell>
          <cell r="D66" t="str">
            <v>NGUYEN Minh Tien</v>
          </cell>
        </row>
        <row r="67">
          <cell r="A67" t="str">
            <v>HAE</v>
          </cell>
          <cell r="B67">
            <v>2.1</v>
          </cell>
          <cell r="C67" t="str">
            <v>Senior Engineer</v>
          </cell>
          <cell r="D67" t="str">
            <v>LE Huy Anh</v>
          </cell>
        </row>
        <row r="68">
          <cell r="A68" t="str">
            <v>TRC</v>
          </cell>
          <cell r="B68">
            <v>2.1</v>
          </cell>
          <cell r="C68" t="str">
            <v>Senior Engineer</v>
          </cell>
          <cell r="D68" t="str">
            <v>CHUNG Nhat Truong</v>
          </cell>
        </row>
        <row r="69">
          <cell r="A69" t="str">
            <v>DDH</v>
          </cell>
          <cell r="B69">
            <v>2.1</v>
          </cell>
          <cell r="C69" t="str">
            <v>Senior Engineer</v>
          </cell>
          <cell r="D69" t="str">
            <v>HO Duc Dung</v>
          </cell>
        </row>
        <row r="70">
          <cell r="A70" t="str">
            <v>MNA</v>
          </cell>
          <cell r="B70">
            <v>3</v>
          </cell>
          <cell r="C70" t="str">
            <v>Manager</v>
          </cell>
          <cell r="D70" t="str">
            <v>HA Minh Nam</v>
          </cell>
        </row>
        <row r="71">
          <cell r="A71" t="str">
            <v>HPA</v>
          </cell>
          <cell r="B71">
            <v>4</v>
          </cell>
          <cell r="C71" t="str">
            <v>Senior Manager</v>
          </cell>
          <cell r="D71" t="str">
            <v>THAI Huy Phuoc</v>
          </cell>
        </row>
        <row r="72">
          <cell r="A72" t="str">
            <v>VPT</v>
          </cell>
          <cell r="B72">
            <v>2.1</v>
          </cell>
          <cell r="C72" t="str">
            <v>Senior Engineer</v>
          </cell>
          <cell r="D72" t="str">
            <v>TANG Van Phu</v>
          </cell>
        </row>
        <row r="73">
          <cell r="A73" t="str">
            <v>SHT</v>
          </cell>
          <cell r="B73">
            <v>1.2</v>
          </cell>
          <cell r="C73" t="str">
            <v>Engineer</v>
          </cell>
          <cell r="D73" t="str">
            <v>TRUC Sang Hue</v>
          </cell>
        </row>
        <row r="74">
          <cell r="A74" t="str">
            <v>TKM</v>
          </cell>
          <cell r="B74">
            <v>1.2</v>
          </cell>
          <cell r="C74" t="str">
            <v>Engineer</v>
          </cell>
          <cell r="D74" t="str">
            <v>MAI Trung Kien</v>
          </cell>
        </row>
        <row r="75">
          <cell r="A75" t="str">
            <v>RKS</v>
          </cell>
          <cell r="B75">
            <v>2.1</v>
          </cell>
          <cell r="C75" t="str">
            <v>Senior Engineer</v>
          </cell>
          <cell r="D75" t="str">
            <v>SA Rikho</v>
          </cell>
        </row>
        <row r="76">
          <cell r="A76" t="str">
            <v>DPP</v>
          </cell>
          <cell r="B76">
            <v>4</v>
          </cell>
          <cell r="C76" t="str">
            <v>Senior Manager</v>
          </cell>
          <cell r="D76" t="str">
            <v>PHAM Van Dan Phuong</v>
          </cell>
        </row>
        <row r="77">
          <cell r="A77" t="str">
            <v>PBV</v>
          </cell>
          <cell r="B77">
            <v>2.1</v>
          </cell>
          <cell r="C77" t="str">
            <v>Senior Engineer</v>
          </cell>
          <cell r="D77" t="str">
            <v>VO Phuoc Bang</v>
          </cell>
        </row>
        <row r="78">
          <cell r="A78" t="str">
            <v>TLP</v>
          </cell>
          <cell r="B78">
            <v>2.1</v>
          </cell>
          <cell r="C78" t="str">
            <v>Senior Engineer</v>
          </cell>
          <cell r="D78" t="str">
            <v>PHAM Thi Thanh Lan</v>
          </cell>
        </row>
        <row r="79">
          <cell r="A79" t="str">
            <v>KVN</v>
          </cell>
          <cell r="B79">
            <v>1.2</v>
          </cell>
          <cell r="C79" t="str">
            <v>Engineer</v>
          </cell>
          <cell r="D79" t="str">
            <v>NGO Khac Vu</v>
          </cell>
        </row>
        <row r="80">
          <cell r="A80" t="str">
            <v>BTD</v>
          </cell>
          <cell r="B80">
            <v>1.2</v>
          </cell>
          <cell r="C80" t="str">
            <v>Engineer</v>
          </cell>
          <cell r="D80" t="str">
            <v>DOAN Nguyen Bao Tran</v>
          </cell>
        </row>
        <row r="81">
          <cell r="A81" t="str">
            <v>HMT</v>
          </cell>
          <cell r="B81">
            <v>2.1</v>
          </cell>
          <cell r="C81" t="str">
            <v>Senior Engineer</v>
          </cell>
          <cell r="D81" t="str">
            <v>TRAN Han Minh</v>
          </cell>
        </row>
        <row r="82">
          <cell r="A82" t="str">
            <v>NLH</v>
          </cell>
          <cell r="B82">
            <v>2.1</v>
          </cell>
          <cell r="C82" t="str">
            <v>Senior Engineer</v>
          </cell>
          <cell r="D82" t="str">
            <v>HO Ngoc Le</v>
          </cell>
        </row>
        <row r="83">
          <cell r="A83" t="str">
            <v>TDR</v>
          </cell>
          <cell r="B83">
            <v>2.2000000000000002</v>
          </cell>
          <cell r="C83" t="str">
            <v>Principal Engineer</v>
          </cell>
          <cell r="D83" t="str">
            <v>TRAN Hoang Thuy Duong</v>
          </cell>
        </row>
        <row r="84">
          <cell r="A84" t="str">
            <v>VUB</v>
          </cell>
          <cell r="B84">
            <v>2.1</v>
          </cell>
          <cell r="C84" t="str">
            <v>Senior Engineer</v>
          </cell>
          <cell r="D84" t="str">
            <v>BUI Vu</v>
          </cell>
        </row>
        <row r="85">
          <cell r="A85" t="str">
            <v>PDL</v>
          </cell>
          <cell r="B85">
            <v>2.1</v>
          </cell>
          <cell r="C85" t="str">
            <v>Senior Engineer</v>
          </cell>
          <cell r="D85" t="str">
            <v>LE Phuong Dy</v>
          </cell>
        </row>
        <row r="86">
          <cell r="A86" t="str">
            <v>TQG</v>
          </cell>
          <cell r="B86">
            <v>2.1</v>
          </cell>
          <cell r="C86" t="str">
            <v>Senior Engineer</v>
          </cell>
          <cell r="D86" t="str">
            <v>NGUYEN Trung Quan</v>
          </cell>
        </row>
        <row r="87">
          <cell r="A87" t="str">
            <v>PHG</v>
          </cell>
          <cell r="B87">
            <v>4</v>
          </cell>
          <cell r="C87" t="str">
            <v>Senior Manager</v>
          </cell>
          <cell r="D87" t="str">
            <v>NGUYEN Phuc Hau</v>
          </cell>
        </row>
        <row r="88">
          <cell r="A88" t="str">
            <v>HGL</v>
          </cell>
          <cell r="B88">
            <v>1.2</v>
          </cell>
          <cell r="C88" t="str">
            <v>Engineer</v>
          </cell>
          <cell r="D88" t="str">
            <v>LUU Hoang Giang</v>
          </cell>
        </row>
        <row r="89">
          <cell r="A89" t="str">
            <v>TVY</v>
          </cell>
          <cell r="B89">
            <v>2.1</v>
          </cell>
          <cell r="C89" t="str">
            <v>Senior Engineer</v>
          </cell>
          <cell r="D89" t="str">
            <v>NGUYEN Tien Vu</v>
          </cell>
        </row>
        <row r="90">
          <cell r="A90" t="str">
            <v>NGL</v>
          </cell>
          <cell r="B90">
            <v>3</v>
          </cell>
          <cell r="C90" t="str">
            <v>Manager</v>
          </cell>
          <cell r="D90" t="str">
            <v>LUONG Thi Nga</v>
          </cell>
        </row>
        <row r="91">
          <cell r="A91" t="str">
            <v>NSV</v>
          </cell>
          <cell r="B91">
            <v>1.2</v>
          </cell>
          <cell r="C91" t="str">
            <v>Engineer</v>
          </cell>
          <cell r="D91" t="str">
            <v>VO Nhat Sinh</v>
          </cell>
        </row>
        <row r="92">
          <cell r="A92" t="str">
            <v>QHI</v>
          </cell>
          <cell r="B92">
            <v>2.1</v>
          </cell>
          <cell r="C92" t="str">
            <v>Senior Engineer</v>
          </cell>
          <cell r="D92" t="str">
            <v>DINH Quang Huy</v>
          </cell>
        </row>
        <row r="93">
          <cell r="A93" t="str">
            <v>YNN</v>
          </cell>
          <cell r="B93">
            <v>3</v>
          </cell>
          <cell r="C93" t="str">
            <v>Manager</v>
          </cell>
          <cell r="D93" t="str">
            <v>NGUYEN Y Nhu</v>
          </cell>
        </row>
        <row r="94">
          <cell r="A94" t="str">
            <v>TAU</v>
          </cell>
          <cell r="B94">
            <v>4</v>
          </cell>
          <cell r="C94" t="str">
            <v>Senior Manager</v>
          </cell>
          <cell r="D94" t="str">
            <v>NGUYEN Thanh An</v>
          </cell>
        </row>
        <row r="95">
          <cell r="A95" t="str">
            <v>TVO</v>
          </cell>
          <cell r="B95">
            <v>2.2000000000000002</v>
          </cell>
          <cell r="C95" t="str">
            <v>Principal Engineer</v>
          </cell>
          <cell r="D95" t="str">
            <v>NGO Ngoc Tuong Vy</v>
          </cell>
        </row>
        <row r="96">
          <cell r="A96" t="str">
            <v>NPD</v>
          </cell>
          <cell r="B96">
            <v>2.2000000000000002</v>
          </cell>
          <cell r="C96" t="str">
            <v>Principal Engineer</v>
          </cell>
          <cell r="D96" t="str">
            <v>DANG Yen Nam Phuong</v>
          </cell>
        </row>
        <row r="97">
          <cell r="A97" t="str">
            <v>MHI</v>
          </cell>
          <cell r="B97">
            <v>2.1</v>
          </cell>
          <cell r="C97" t="str">
            <v>Senior Engineer</v>
          </cell>
          <cell r="D97" t="str">
            <v>LE Minh Huan</v>
          </cell>
        </row>
        <row r="98">
          <cell r="A98" t="str">
            <v>NTY</v>
          </cell>
          <cell r="B98">
            <v>1.2</v>
          </cell>
          <cell r="C98" t="str">
            <v>Engineer</v>
          </cell>
          <cell r="D98" t="str">
            <v>NGUYEN Nhut Truong</v>
          </cell>
        </row>
        <row r="99">
          <cell r="A99" t="str">
            <v>TCB</v>
          </cell>
          <cell r="B99">
            <v>1.2</v>
          </cell>
          <cell r="C99" t="str">
            <v>Engineer</v>
          </cell>
          <cell r="D99" t="str">
            <v>BUI Tuan Canh</v>
          </cell>
        </row>
        <row r="100">
          <cell r="A100" t="str">
            <v>NAN</v>
          </cell>
          <cell r="B100">
            <v>1.2</v>
          </cell>
          <cell r="C100" t="str">
            <v>Engineer</v>
          </cell>
          <cell r="D100" t="str">
            <v>NGUYEN Ngoc An</v>
          </cell>
        </row>
        <row r="101">
          <cell r="A101" t="str">
            <v>MDL</v>
          </cell>
          <cell r="B101">
            <v>1.2</v>
          </cell>
          <cell r="C101" t="str">
            <v>Engineer</v>
          </cell>
          <cell r="D101" t="str">
            <v>LE Minh Duc</v>
          </cell>
        </row>
        <row r="102">
          <cell r="A102" t="str">
            <v>PLP</v>
          </cell>
          <cell r="B102">
            <v>4</v>
          </cell>
          <cell r="C102" t="str">
            <v>Senior Manager</v>
          </cell>
          <cell r="D102" t="str">
            <v>PHAM Thi Phuong Lan</v>
          </cell>
        </row>
        <row r="103">
          <cell r="A103" t="str">
            <v>NVT</v>
          </cell>
          <cell r="B103">
            <v>2.2000000000000002</v>
          </cell>
          <cell r="C103" t="str">
            <v>Principal Engineer</v>
          </cell>
          <cell r="D103" t="str">
            <v>VO Thi Thanh Nhan</v>
          </cell>
        </row>
        <row r="104">
          <cell r="A104" t="str">
            <v>VHA</v>
          </cell>
          <cell r="B104">
            <v>2.1</v>
          </cell>
          <cell r="C104" t="str">
            <v>Senior Engineer</v>
          </cell>
          <cell r="D104" t="str">
            <v>TRAN Van Hao</v>
          </cell>
        </row>
        <row r="105">
          <cell r="A105" t="str">
            <v>CKD</v>
          </cell>
          <cell r="B105">
            <v>1.2</v>
          </cell>
          <cell r="C105" t="str">
            <v>Engineer</v>
          </cell>
          <cell r="D105" t="str">
            <v>DUONG Cong Khoan</v>
          </cell>
        </row>
        <row r="106">
          <cell r="A106" t="str">
            <v>MCG</v>
          </cell>
          <cell r="B106">
            <v>1.1000000000000001</v>
          </cell>
          <cell r="C106" t="str">
            <v>Associate Engineer</v>
          </cell>
          <cell r="D106" t="str">
            <v>NGUYEN Manh Cuong</v>
          </cell>
        </row>
        <row r="107">
          <cell r="A107" t="str">
            <v>HTI</v>
          </cell>
          <cell r="B107">
            <v>1.2</v>
          </cell>
          <cell r="C107" t="str">
            <v>Engineer</v>
          </cell>
          <cell r="D107" t="str">
            <v>TRAN Thi Hong Thuy</v>
          </cell>
        </row>
        <row r="108">
          <cell r="A108" t="str">
            <v>MKH</v>
          </cell>
          <cell r="B108">
            <v>2.2000000000000002</v>
          </cell>
          <cell r="C108" t="str">
            <v>Principal Engineer</v>
          </cell>
          <cell r="D108" t="str">
            <v>HOANG Minh Mai Khuyen</v>
          </cell>
        </row>
        <row r="109">
          <cell r="A109" t="str">
            <v>DTO</v>
          </cell>
          <cell r="B109">
            <v>1.2</v>
          </cell>
          <cell r="C109" t="str">
            <v>Engineer</v>
          </cell>
          <cell r="D109" t="str">
            <v>VO Dong Trieu</v>
          </cell>
        </row>
        <row r="110">
          <cell r="A110" t="str">
            <v>TTM</v>
          </cell>
          <cell r="B110">
            <v>1.2</v>
          </cell>
          <cell r="C110" t="str">
            <v>Engineer</v>
          </cell>
          <cell r="D110" t="str">
            <v>PHAM Thanh Tan</v>
          </cell>
        </row>
        <row r="111">
          <cell r="A111" t="str">
            <v>HMG</v>
          </cell>
          <cell r="B111">
            <v>1.2</v>
          </cell>
          <cell r="C111" t="str">
            <v>Engineer</v>
          </cell>
          <cell r="D111" t="str">
            <v>GIP Hoa Minh</v>
          </cell>
        </row>
        <row r="112">
          <cell r="A112" t="str">
            <v>KNG</v>
          </cell>
          <cell r="B112">
            <v>2.2000000000000002</v>
          </cell>
          <cell r="C112" t="str">
            <v>Principal Engineer</v>
          </cell>
          <cell r="D112" t="str">
            <v>NGUYEN Kim Ngan</v>
          </cell>
        </row>
        <row r="113">
          <cell r="A113" t="str">
            <v>DKL</v>
          </cell>
          <cell r="B113">
            <v>2.2000000000000002</v>
          </cell>
          <cell r="C113" t="str">
            <v>Principal Engineer</v>
          </cell>
          <cell r="D113" t="str">
            <v>LE Duy Khanh</v>
          </cell>
        </row>
        <row r="114">
          <cell r="A114" t="str">
            <v>TGN</v>
          </cell>
          <cell r="B114">
            <v>1.2</v>
          </cell>
          <cell r="C114" t="str">
            <v>Engineer</v>
          </cell>
          <cell r="D114" t="str">
            <v>NGUYEN Ngoc Toan</v>
          </cell>
        </row>
        <row r="115">
          <cell r="A115" t="str">
            <v>AKO</v>
          </cell>
          <cell r="B115">
            <v>1.2</v>
          </cell>
          <cell r="C115" t="str">
            <v>Engineer</v>
          </cell>
          <cell r="D115" t="str">
            <v>HO Vu Anh Khoa</v>
          </cell>
        </row>
        <row r="116">
          <cell r="A116" t="str">
            <v>DLT</v>
          </cell>
          <cell r="B116">
            <v>1.1000000000000001</v>
          </cell>
          <cell r="C116" t="str">
            <v>Associate Engineer</v>
          </cell>
          <cell r="D116" t="str">
            <v>TRAN Dinh Loc</v>
          </cell>
        </row>
        <row r="117">
          <cell r="A117" t="str">
            <v>TLU</v>
          </cell>
          <cell r="B117">
            <v>2.2000000000000002</v>
          </cell>
          <cell r="C117" t="str">
            <v>Principal Engineer</v>
          </cell>
          <cell r="D117" t="str">
            <v>TRUONG Thi Truc Ly</v>
          </cell>
        </row>
        <row r="118">
          <cell r="A118" t="str">
            <v>PTY</v>
          </cell>
          <cell r="B118">
            <v>1.2</v>
          </cell>
          <cell r="C118" t="str">
            <v>Engineer</v>
          </cell>
          <cell r="D118" t="str">
            <v>NGUYEN Tran Phuoc Tho</v>
          </cell>
        </row>
        <row r="119">
          <cell r="A119" t="str">
            <v>TGD</v>
          </cell>
          <cell r="B119">
            <v>1.2</v>
          </cell>
          <cell r="C119" t="str">
            <v>Engineer</v>
          </cell>
          <cell r="D119" t="str">
            <v>NGUYEN Duc Thinh</v>
          </cell>
        </row>
        <row r="120">
          <cell r="A120" t="str">
            <v>QTA</v>
          </cell>
          <cell r="B120">
            <v>1.2</v>
          </cell>
          <cell r="C120" t="str">
            <v>Engineer</v>
          </cell>
          <cell r="D120" t="str">
            <v>TRAN Quang Tin</v>
          </cell>
        </row>
        <row r="121">
          <cell r="A121" t="str">
            <v>TGH</v>
          </cell>
          <cell r="B121">
            <v>1.2</v>
          </cell>
          <cell r="C121" t="str">
            <v>Engineer</v>
          </cell>
          <cell r="D121" t="str">
            <v>NGUYEN Huong Thu</v>
          </cell>
        </row>
        <row r="122">
          <cell r="A122" t="str">
            <v>TLM</v>
          </cell>
          <cell r="B122">
            <v>2.2000000000000002</v>
          </cell>
          <cell r="C122" t="str">
            <v>Principal Engineer</v>
          </cell>
          <cell r="D122" t="str">
            <v>LIEU Thi Mong Tuyen</v>
          </cell>
        </row>
        <row r="123">
          <cell r="A123" t="str">
            <v>TVR</v>
          </cell>
          <cell r="B123">
            <v>1.2</v>
          </cell>
          <cell r="C123" t="str">
            <v>Engineer</v>
          </cell>
          <cell r="D123" t="str">
            <v>VU Trong Tam</v>
          </cell>
        </row>
        <row r="124">
          <cell r="A124" t="str">
            <v>TGT</v>
          </cell>
          <cell r="B124">
            <v>2.2000000000000002</v>
          </cell>
          <cell r="C124" t="str">
            <v>Principal Engineer</v>
          </cell>
          <cell r="D124" t="str">
            <v>NGUYEN Thi Thanh Tam</v>
          </cell>
        </row>
        <row r="125">
          <cell r="A125" t="str">
            <v>LQN</v>
          </cell>
          <cell r="B125">
            <v>1.2</v>
          </cell>
          <cell r="C125" t="str">
            <v>Engineer</v>
          </cell>
          <cell r="D125" t="str">
            <v>NGUYEN Thanh Lam Quang</v>
          </cell>
        </row>
        <row r="126">
          <cell r="A126" t="str">
            <v>DGT</v>
          </cell>
          <cell r="B126">
            <v>2.2000000000000002</v>
          </cell>
          <cell r="C126" t="str">
            <v>Principal Engineer</v>
          </cell>
          <cell r="D126" t="str">
            <v>NGUYEN Tien Duong</v>
          </cell>
        </row>
        <row r="127">
          <cell r="A127" t="str">
            <v>TOV</v>
          </cell>
          <cell r="B127">
            <v>1.2</v>
          </cell>
          <cell r="C127" t="str">
            <v>Engineer</v>
          </cell>
          <cell r="D127" t="str">
            <v>HO Van Thien Tam</v>
          </cell>
        </row>
        <row r="128">
          <cell r="A128" t="str">
            <v>TAY</v>
          </cell>
          <cell r="B128">
            <v>1.1000000000000001</v>
          </cell>
          <cell r="C128" t="str">
            <v>Associate Engineer</v>
          </cell>
          <cell r="D128" t="str">
            <v>NGUYEN Tuan Anh</v>
          </cell>
        </row>
        <row r="129">
          <cell r="A129" t="str">
            <v>ANT</v>
          </cell>
          <cell r="B129">
            <v>3</v>
          </cell>
          <cell r="C129" t="str">
            <v>Manager</v>
          </cell>
          <cell r="D129" t="str">
            <v>NGUYEN Thi Thuy Anh</v>
          </cell>
        </row>
        <row r="130">
          <cell r="A130" t="str">
            <v>PDO</v>
          </cell>
          <cell r="B130">
            <v>2.2000000000000002</v>
          </cell>
          <cell r="C130" t="str">
            <v>Principal Engineer</v>
          </cell>
          <cell r="D130" t="str">
            <v>DANG Ngoc Thanh Phuong</v>
          </cell>
        </row>
        <row r="131">
          <cell r="A131" t="str">
            <v>QPP</v>
          </cell>
          <cell r="B131">
            <v>2.1</v>
          </cell>
          <cell r="C131" t="str">
            <v>Senior Engineer</v>
          </cell>
          <cell r="D131" t="str">
            <v>PHAN Quoc Phong</v>
          </cell>
        </row>
        <row r="132">
          <cell r="A132" t="str">
            <v>DPH</v>
          </cell>
          <cell r="B132">
            <v>2.1</v>
          </cell>
          <cell r="C132" t="str">
            <v>Senior Engineer</v>
          </cell>
          <cell r="D132" t="str">
            <v>PHAM Thi Thuy Duy</v>
          </cell>
        </row>
        <row r="133">
          <cell r="A133" t="str">
            <v>TRP</v>
          </cell>
          <cell r="B133">
            <v>3</v>
          </cell>
          <cell r="C133" t="str">
            <v>Manager</v>
          </cell>
          <cell r="D133" t="str">
            <v>PHAN Tran Trung</v>
          </cell>
        </row>
        <row r="134">
          <cell r="A134" t="str">
            <v>TNE</v>
          </cell>
          <cell r="B134">
            <v>2.2000000000000002</v>
          </cell>
          <cell r="C134" t="str">
            <v>Principal Engineer</v>
          </cell>
          <cell r="D134" t="str">
            <v>NGUYEN The Nghi</v>
          </cell>
        </row>
        <row r="135">
          <cell r="A135" t="str">
            <v>TAL</v>
          </cell>
          <cell r="B135">
            <v>1.2</v>
          </cell>
          <cell r="C135" t="str">
            <v>Engineer</v>
          </cell>
          <cell r="D135" t="str">
            <v>LAM Truong An</v>
          </cell>
        </row>
        <row r="136">
          <cell r="A136" t="str">
            <v>VHN</v>
          </cell>
          <cell r="B136">
            <v>2.1</v>
          </cell>
          <cell r="C136" t="str">
            <v>Senior Engineer</v>
          </cell>
          <cell r="D136" t="str">
            <v>NGUYEN Van Hao</v>
          </cell>
        </row>
        <row r="137">
          <cell r="A137" t="str">
            <v>HYT</v>
          </cell>
          <cell r="B137">
            <v>2.1</v>
          </cell>
          <cell r="C137" t="str">
            <v>Senior Engineer</v>
          </cell>
          <cell r="D137" t="str">
            <v>NGUYEN Tien Hiep</v>
          </cell>
        </row>
        <row r="138">
          <cell r="A138" t="str">
            <v>QCP</v>
          </cell>
          <cell r="B138">
            <v>1.1000000000000001</v>
          </cell>
          <cell r="C138" t="str">
            <v>Associate Engineer</v>
          </cell>
          <cell r="D138" t="str">
            <v>PHAN Quoc Chi</v>
          </cell>
        </row>
        <row r="139">
          <cell r="A139" t="str">
            <v>VNH</v>
          </cell>
          <cell r="B139">
            <v>1.1000000000000001</v>
          </cell>
          <cell r="C139" t="str">
            <v>Associate Engineer</v>
          </cell>
          <cell r="D139" t="str">
            <v>NGUYEN Huu Vinh</v>
          </cell>
        </row>
        <row r="140">
          <cell r="A140" t="str">
            <v>TMH</v>
          </cell>
          <cell r="B140">
            <v>1.1000000000000001</v>
          </cell>
          <cell r="C140" t="str">
            <v>Associate Engineer</v>
          </cell>
          <cell r="D140" t="str">
            <v>PHAM Thanh Tri</v>
          </cell>
        </row>
        <row r="141">
          <cell r="A141" t="str">
            <v>NRN</v>
          </cell>
          <cell r="B141">
            <v>1.1000000000000001</v>
          </cell>
          <cell r="C141" t="str">
            <v>Associate Engineer</v>
          </cell>
          <cell r="D141" t="str">
            <v>NGUYEN Nhat Truyen</v>
          </cell>
        </row>
        <row r="142">
          <cell r="A142" t="str">
            <v>TGI</v>
          </cell>
          <cell r="B142">
            <v>2.1</v>
          </cell>
          <cell r="C142" t="str">
            <v>Senior Engineer</v>
          </cell>
          <cell r="D142" t="str">
            <v>NGUYEN Dinh Tu</v>
          </cell>
        </row>
        <row r="143">
          <cell r="A143" t="str">
            <v>KNO</v>
          </cell>
          <cell r="B143">
            <v>2.1</v>
          </cell>
          <cell r="C143" t="str">
            <v>Senior Engineer</v>
          </cell>
          <cell r="D143" t="str">
            <v>NGUYEN Thi Oanh Kieu</v>
          </cell>
        </row>
        <row r="144">
          <cell r="A144" t="str">
            <v>HPM</v>
          </cell>
          <cell r="B144">
            <v>1.2</v>
          </cell>
          <cell r="C144" t="str">
            <v>Engineer</v>
          </cell>
          <cell r="D144" t="str">
            <v>PHAM Thi My Hanh</v>
          </cell>
        </row>
        <row r="145">
          <cell r="A145" t="str">
            <v>NCH</v>
          </cell>
          <cell r="B145">
            <v>1.2</v>
          </cell>
          <cell r="C145" t="str">
            <v>Engineer</v>
          </cell>
          <cell r="D145" t="str">
            <v>CAO Hoai Nam</v>
          </cell>
        </row>
        <row r="146">
          <cell r="A146" t="str">
            <v>VLH</v>
          </cell>
          <cell r="B146">
            <v>1.1000000000000001</v>
          </cell>
          <cell r="C146" t="str">
            <v>Associate Engineer</v>
          </cell>
          <cell r="D146" t="str">
            <v>LUU Huynh Vu</v>
          </cell>
        </row>
        <row r="147">
          <cell r="A147" t="str">
            <v>HTD</v>
          </cell>
          <cell r="B147">
            <v>3</v>
          </cell>
          <cell r="C147" t="str">
            <v>Manager</v>
          </cell>
          <cell r="D147" t="str">
            <v>TRAN Thi Diem Huong</v>
          </cell>
        </row>
        <row r="148">
          <cell r="A148" t="str">
            <v>PNP</v>
          </cell>
          <cell r="B148">
            <v>1.2</v>
          </cell>
          <cell r="C148" t="str">
            <v>Engineer</v>
          </cell>
          <cell r="D148" t="str">
            <v>NGUYEN Phong Phu</v>
          </cell>
        </row>
        <row r="149">
          <cell r="A149" t="str">
            <v>PLD</v>
          </cell>
          <cell r="B149">
            <v>1.2</v>
          </cell>
          <cell r="C149" t="str">
            <v>Engineer</v>
          </cell>
          <cell r="D149" t="str">
            <v>LE Duc Phi</v>
          </cell>
        </row>
        <row r="150">
          <cell r="A150" t="str">
            <v>TLC</v>
          </cell>
          <cell r="B150">
            <v>3</v>
          </cell>
          <cell r="C150" t="str">
            <v>Manager</v>
          </cell>
          <cell r="D150" t="str">
            <v>LE Ngoc Minh Tri</v>
          </cell>
        </row>
        <row r="151">
          <cell r="A151" t="str">
            <v>TCI</v>
          </cell>
          <cell r="B151">
            <v>3</v>
          </cell>
          <cell r="C151" t="str">
            <v>Manager</v>
          </cell>
          <cell r="D151" t="str">
            <v>CHU Viet Tuong</v>
          </cell>
        </row>
        <row r="152">
          <cell r="A152" t="str">
            <v>NHI</v>
          </cell>
          <cell r="B152">
            <v>2.1</v>
          </cell>
          <cell r="C152" t="str">
            <v>Senior Engineer</v>
          </cell>
          <cell r="D152" t="str">
            <v>HUYNH Thi Nghi</v>
          </cell>
        </row>
        <row r="153">
          <cell r="A153" t="str">
            <v>HRV</v>
          </cell>
          <cell r="B153">
            <v>1.2</v>
          </cell>
          <cell r="C153" t="str">
            <v>Engineer</v>
          </cell>
          <cell r="D153" t="str">
            <v>VU Trong Hien</v>
          </cell>
        </row>
        <row r="154">
          <cell r="A154" t="str">
            <v>TGC</v>
          </cell>
          <cell r="B154">
            <v>2.1</v>
          </cell>
          <cell r="C154" t="str">
            <v>Senior Engineer</v>
          </cell>
          <cell r="D154" t="str">
            <v>NGUYEN Duc Toan</v>
          </cell>
        </row>
        <row r="155">
          <cell r="A155" t="str">
            <v>AUV</v>
          </cell>
          <cell r="B155">
            <v>2.2000000000000002</v>
          </cell>
          <cell r="C155" t="str">
            <v>Principal Engineer</v>
          </cell>
          <cell r="D155" t="str">
            <v>HUYNH Vu Hoang Anh</v>
          </cell>
        </row>
        <row r="156">
          <cell r="A156" t="str">
            <v>TRD</v>
          </cell>
          <cell r="B156">
            <v>3</v>
          </cell>
          <cell r="C156" t="str">
            <v>Manager</v>
          </cell>
          <cell r="D156" t="str">
            <v>TRAN Di Tuong</v>
          </cell>
        </row>
        <row r="157">
          <cell r="A157" t="str">
            <v>TRV</v>
          </cell>
          <cell r="B157">
            <v>4</v>
          </cell>
          <cell r="C157" t="str">
            <v>Senior Manager</v>
          </cell>
          <cell r="D157" t="str">
            <v>TRAN Van Thoi</v>
          </cell>
        </row>
        <row r="158">
          <cell r="A158" t="str">
            <v>DGI</v>
          </cell>
          <cell r="B158">
            <v>2.2000000000000002</v>
          </cell>
          <cell r="C158" t="str">
            <v>Principal Engineer</v>
          </cell>
          <cell r="D158" t="str">
            <v>NGUYEN Tien Dat</v>
          </cell>
        </row>
        <row r="159">
          <cell r="A159" t="str">
            <v>TGG</v>
          </cell>
          <cell r="B159">
            <v>2.1</v>
          </cell>
          <cell r="C159" t="str">
            <v>Senior Engineer</v>
          </cell>
          <cell r="D159" t="str">
            <v>NGUYEN Dang Thanh Trung</v>
          </cell>
        </row>
        <row r="160">
          <cell r="A160" t="str">
            <v>TUH</v>
          </cell>
          <cell r="B160">
            <v>3</v>
          </cell>
          <cell r="C160" t="str">
            <v>Manager</v>
          </cell>
          <cell r="D160" t="str">
            <v>NGUYEN Hoang Than</v>
          </cell>
        </row>
        <row r="161">
          <cell r="A161" t="str">
            <v>TYH</v>
          </cell>
          <cell r="B161">
            <v>3</v>
          </cell>
          <cell r="C161" t="str">
            <v>Manager</v>
          </cell>
          <cell r="D161" t="str">
            <v>NGUYEN Thi Thanh Tuyen</v>
          </cell>
        </row>
        <row r="162">
          <cell r="A162" t="str">
            <v>HHH</v>
          </cell>
          <cell r="B162">
            <v>2.1</v>
          </cell>
          <cell r="C162" t="str">
            <v>Senior Engineer</v>
          </cell>
          <cell r="D162" t="str">
            <v>HOANG Thai Ha</v>
          </cell>
        </row>
        <row r="163">
          <cell r="A163" t="str">
            <v>ANN</v>
          </cell>
          <cell r="B163">
            <v>1.1000000000000001</v>
          </cell>
          <cell r="C163" t="str">
            <v>Associate Engineer</v>
          </cell>
          <cell r="D163" t="str">
            <v>NGUYEN Ngoc Anh</v>
          </cell>
        </row>
        <row r="164">
          <cell r="A164" t="str">
            <v>HGA</v>
          </cell>
          <cell r="B164">
            <v>1.1000000000000001</v>
          </cell>
          <cell r="C164" t="str">
            <v>Associate Engineer</v>
          </cell>
          <cell r="D164" t="str">
            <v>NGUYEN Thanh Hai</v>
          </cell>
        </row>
        <row r="165">
          <cell r="A165" t="str">
            <v>TLQ</v>
          </cell>
          <cell r="B165">
            <v>1.1000000000000001</v>
          </cell>
          <cell r="C165" t="str">
            <v>Associate Engineer</v>
          </cell>
          <cell r="D165" t="str">
            <v>LUU Quoc Trung</v>
          </cell>
        </row>
        <row r="166">
          <cell r="A166" t="str">
            <v>HGY</v>
          </cell>
          <cell r="B166">
            <v>1.2</v>
          </cell>
          <cell r="C166" t="str">
            <v>Engineer</v>
          </cell>
          <cell r="D166" t="str">
            <v>NGUYEN Thi My Hanh</v>
          </cell>
        </row>
        <row r="167">
          <cell r="A167" t="str">
            <v>NRP</v>
          </cell>
          <cell r="B167">
            <v>1.1000000000000001</v>
          </cell>
          <cell r="C167" t="str">
            <v>Associate Engineer</v>
          </cell>
          <cell r="D167" t="str">
            <v>PHAN Nhu Tra</v>
          </cell>
        </row>
        <row r="168">
          <cell r="A168" t="str">
            <v>QPN</v>
          </cell>
          <cell r="B168">
            <v>1.1000000000000001</v>
          </cell>
          <cell r="C168" t="str">
            <v>Associate Engineer</v>
          </cell>
          <cell r="D168" t="str">
            <v>PHAN Nguyen Ngoc Quynh</v>
          </cell>
        </row>
        <row r="169">
          <cell r="A169" t="str">
            <v>DGV</v>
          </cell>
          <cell r="B169">
            <v>1.1000000000000001</v>
          </cell>
          <cell r="C169" t="str">
            <v>Associate Engineer</v>
          </cell>
          <cell r="D169" t="str">
            <v>NGUYEN Viet Duong</v>
          </cell>
        </row>
        <row r="170">
          <cell r="A170" t="str">
            <v>DRH</v>
          </cell>
          <cell r="B170">
            <v>1.1000000000000001</v>
          </cell>
          <cell r="C170" t="str">
            <v>Associate Engineer</v>
          </cell>
          <cell r="D170" t="str">
            <v>TRAN Huu Dung</v>
          </cell>
        </row>
        <row r="171">
          <cell r="A171" t="str">
            <v>DNQ</v>
          </cell>
          <cell r="B171">
            <v>1.1000000000000001</v>
          </cell>
          <cell r="C171" t="str">
            <v>Associate Engineer</v>
          </cell>
          <cell r="D171" t="str">
            <v>NGUYEN Quoc Duy</v>
          </cell>
        </row>
        <row r="172">
          <cell r="A172" t="str">
            <v>HVT</v>
          </cell>
          <cell r="B172">
            <v>3</v>
          </cell>
          <cell r="C172" t="str">
            <v>Manager</v>
          </cell>
          <cell r="D172" t="str">
            <v>VU Thanh Huong</v>
          </cell>
        </row>
        <row r="173">
          <cell r="A173" t="str">
            <v>SPM</v>
          </cell>
          <cell r="B173">
            <v>1.1000000000000001</v>
          </cell>
          <cell r="C173" t="str">
            <v>Associate Engineer</v>
          </cell>
          <cell r="D173" t="str">
            <v>PHAM Minh Son</v>
          </cell>
        </row>
        <row r="174">
          <cell r="A174" t="str">
            <v>MPN</v>
          </cell>
          <cell r="B174">
            <v>1.2</v>
          </cell>
          <cell r="C174" t="str">
            <v>Engineer</v>
          </cell>
          <cell r="D174" t="str">
            <v>PHAN Nhat Minh</v>
          </cell>
        </row>
        <row r="175">
          <cell r="A175" t="str">
            <v>LPV</v>
          </cell>
          <cell r="B175">
            <v>2.2000000000000002</v>
          </cell>
          <cell r="C175" t="str">
            <v>Principal Engineer</v>
          </cell>
          <cell r="D175" t="str">
            <v>PHAM Vo Thien Ly</v>
          </cell>
        </row>
        <row r="176">
          <cell r="A176" t="str">
            <v>VNL</v>
          </cell>
          <cell r="B176">
            <v>4</v>
          </cell>
          <cell r="C176" t="str">
            <v>Senior Manager</v>
          </cell>
          <cell r="D176" t="str">
            <v>NGUYEN Luong Viet</v>
          </cell>
        </row>
        <row r="177">
          <cell r="A177" t="str">
            <v>SNT</v>
          </cell>
          <cell r="B177">
            <v>1.1000000000000001</v>
          </cell>
          <cell r="C177" t="str">
            <v>Associate Engineer</v>
          </cell>
          <cell r="D177" t="str">
            <v>NGUYEN Tran Hoang Son</v>
          </cell>
        </row>
        <row r="178">
          <cell r="A178" t="str">
            <v>MDT</v>
          </cell>
          <cell r="B178">
            <v>1.1000000000000001</v>
          </cell>
          <cell r="C178" t="str">
            <v>Associate Engineer</v>
          </cell>
          <cell r="D178" t="str">
            <v>DANG Nhat Minh</v>
          </cell>
        </row>
        <row r="179">
          <cell r="A179" t="str">
            <v>GTN</v>
          </cell>
          <cell r="B179">
            <v>1.1000000000000001</v>
          </cell>
          <cell r="C179" t="str">
            <v>Associate Engineer</v>
          </cell>
          <cell r="D179" t="str">
            <v>NGUYEN Dang Tuan</v>
          </cell>
        </row>
        <row r="180">
          <cell r="A180" t="str">
            <v>TYI</v>
          </cell>
          <cell r="B180">
            <v>1.1000000000000001</v>
          </cell>
          <cell r="C180" t="str">
            <v>Associate Engineer</v>
          </cell>
          <cell r="D180" t="str">
            <v>NGUYEN Chi Thanh</v>
          </cell>
        </row>
        <row r="181">
          <cell r="A181" t="str">
            <v>PHT</v>
          </cell>
          <cell r="B181">
            <v>1.1000000000000001</v>
          </cell>
          <cell r="C181" t="str">
            <v>Associate Engineer</v>
          </cell>
          <cell r="D181" t="str">
            <v>HUYNH Tan Phat</v>
          </cell>
        </row>
        <row r="182">
          <cell r="A182" t="str">
            <v>TOH</v>
          </cell>
          <cell r="B182">
            <v>3</v>
          </cell>
          <cell r="C182" t="str">
            <v>Manager</v>
          </cell>
          <cell r="D182" t="str">
            <v>DOAN Thanh Thuy</v>
          </cell>
        </row>
        <row r="183">
          <cell r="A183" t="str">
            <v>KHM</v>
          </cell>
          <cell r="B183">
            <v>1.1000000000000001</v>
          </cell>
          <cell r="C183" t="str">
            <v>Associate Engineer</v>
          </cell>
          <cell r="D183" t="str">
            <v>HA Manh Kiet</v>
          </cell>
        </row>
        <row r="184">
          <cell r="A184" t="str">
            <v>NPA</v>
          </cell>
          <cell r="B184">
            <v>2.2000000000000002</v>
          </cell>
          <cell r="C184" t="str">
            <v>Principal Engineer</v>
          </cell>
          <cell r="D184" t="str">
            <v>PHAM Hai Nam</v>
          </cell>
        </row>
        <row r="185">
          <cell r="A185" t="str">
            <v>LAP</v>
          </cell>
          <cell r="B185">
            <v>2.1</v>
          </cell>
          <cell r="C185" t="str">
            <v>Senior Engineer</v>
          </cell>
          <cell r="D185" t="str">
            <v>PHAM Thi Lan Anh</v>
          </cell>
        </row>
        <row r="186">
          <cell r="A186" t="str">
            <v>DNH</v>
          </cell>
          <cell r="B186">
            <v>1.1000000000000001</v>
          </cell>
          <cell r="C186" t="str">
            <v>Associate Engineer</v>
          </cell>
          <cell r="D186" t="str">
            <v>NGUYEN Huu Danh</v>
          </cell>
        </row>
        <row r="187">
          <cell r="A187" t="str">
            <v>NLO</v>
          </cell>
          <cell r="B187">
            <v>2.1</v>
          </cell>
          <cell r="C187" t="str">
            <v>Senior Engineer</v>
          </cell>
          <cell r="D187" t="str">
            <v>LE Ngoc Nguyen</v>
          </cell>
        </row>
        <row r="188">
          <cell r="A188" t="str">
            <v>TRM</v>
          </cell>
          <cell r="B188">
            <v>1.1000000000000001</v>
          </cell>
          <cell r="C188" t="str">
            <v>Associate Engineer</v>
          </cell>
          <cell r="D188" t="str">
            <v>TRAN Minh Tan</v>
          </cell>
        </row>
        <row r="189">
          <cell r="A189" t="str">
            <v>ADT</v>
          </cell>
          <cell r="B189">
            <v>1.1000000000000001</v>
          </cell>
          <cell r="C189" t="str">
            <v>Associate Engineer</v>
          </cell>
          <cell r="D189" t="str">
            <v>DUONG Trieu Anh</v>
          </cell>
        </row>
        <row r="190">
          <cell r="A190" t="str">
            <v>LNS</v>
          </cell>
          <cell r="B190">
            <v>1.1000000000000001</v>
          </cell>
          <cell r="C190" t="str">
            <v>Associate Engineer</v>
          </cell>
          <cell r="D190" t="str">
            <v>NHIEU Si Luc</v>
          </cell>
        </row>
        <row r="191">
          <cell r="A191" t="str">
            <v>BTI</v>
          </cell>
          <cell r="B191">
            <v>1.1000000000000001</v>
          </cell>
          <cell r="C191" t="str">
            <v>Associate Engineer</v>
          </cell>
          <cell r="D191" t="str">
            <v>TRINH Binh</v>
          </cell>
        </row>
        <row r="192">
          <cell r="A192" t="str">
            <v>PEH</v>
          </cell>
          <cell r="B192">
            <v>1.1000000000000001</v>
          </cell>
          <cell r="C192" t="str">
            <v>Associate Engineer</v>
          </cell>
          <cell r="D192" t="str">
            <v>NGUYEN Hoang Phuc</v>
          </cell>
        </row>
        <row r="193">
          <cell r="A193" t="str">
            <v>QLV</v>
          </cell>
          <cell r="B193">
            <v>1.1000000000000001</v>
          </cell>
          <cell r="C193" t="str">
            <v>Associate Engineer</v>
          </cell>
          <cell r="D193" t="str">
            <v>LUC Vinh Quyen</v>
          </cell>
        </row>
        <row r="194">
          <cell r="A194" t="str">
            <v>LUL</v>
          </cell>
          <cell r="B194">
            <v>1.1000000000000001</v>
          </cell>
          <cell r="C194" t="str">
            <v>Associate Engineer</v>
          </cell>
          <cell r="D194" t="str">
            <v>LUU Lac</v>
          </cell>
        </row>
        <row r="195">
          <cell r="A195" t="str">
            <v>NBC</v>
          </cell>
          <cell r="B195">
            <v>1.1000000000000001</v>
          </cell>
          <cell r="C195" t="str">
            <v>Associate Engineer</v>
          </cell>
          <cell r="D195" t="str">
            <v>BUI Chi Nhat</v>
          </cell>
        </row>
        <row r="196">
          <cell r="A196" t="str">
            <v>NYT</v>
          </cell>
          <cell r="B196">
            <v>1.2</v>
          </cell>
          <cell r="C196" t="str">
            <v>Engineer</v>
          </cell>
          <cell r="D196" t="str">
            <v>NGUYEN Thi Thuy Nga</v>
          </cell>
        </row>
        <row r="197">
          <cell r="A197" t="str">
            <v>HAY</v>
          </cell>
          <cell r="B197">
            <v>2.1</v>
          </cell>
          <cell r="C197" t="str">
            <v>Senior Engineer</v>
          </cell>
          <cell r="D197" t="str">
            <v>NGUYEN Hoang Anh</v>
          </cell>
        </row>
        <row r="198">
          <cell r="A198" t="str">
            <v>NYH</v>
          </cell>
          <cell r="B198">
            <v>1.2</v>
          </cell>
          <cell r="C198" t="str">
            <v>Engineer</v>
          </cell>
          <cell r="D198" t="str">
            <v>NGUYEN Huynh Huu Nghia</v>
          </cell>
        </row>
        <row r="199">
          <cell r="A199" t="str">
            <v>TYU</v>
          </cell>
          <cell r="B199">
            <v>1.1000000000000001</v>
          </cell>
          <cell r="C199" t="str">
            <v>Associate Engineer</v>
          </cell>
          <cell r="D199" t="str">
            <v>NGUYEN Duc Trung</v>
          </cell>
        </row>
        <row r="200">
          <cell r="A200" t="str">
            <v>LNH</v>
          </cell>
          <cell r="B200">
            <v>4</v>
          </cell>
          <cell r="C200" t="str">
            <v>Senior Manager</v>
          </cell>
          <cell r="D200" t="str">
            <v>NGUYEN Thi Hoai Linh</v>
          </cell>
        </row>
        <row r="201">
          <cell r="A201" t="str">
            <v>QGT</v>
          </cell>
          <cell r="B201">
            <v>1.1000000000000001</v>
          </cell>
          <cell r="C201" t="str">
            <v>Associate Engineer</v>
          </cell>
          <cell r="D201" t="str">
            <v>NGUYEN Tan Quang</v>
          </cell>
        </row>
        <row r="202">
          <cell r="A202" t="str">
            <v>PNM</v>
          </cell>
          <cell r="B202">
            <v>2.1</v>
          </cell>
          <cell r="C202" t="str">
            <v>Senior Engineer</v>
          </cell>
          <cell r="D202" t="str">
            <v>NGUYEN Hoang Minh Phuong</v>
          </cell>
        </row>
        <row r="203">
          <cell r="A203" t="str">
            <v>TNQ</v>
          </cell>
          <cell r="B203">
            <v>1.1000000000000001</v>
          </cell>
          <cell r="C203" t="str">
            <v>Associate Engineer</v>
          </cell>
          <cell r="D203" t="str">
            <v>NGUYEN Quy Tu</v>
          </cell>
        </row>
        <row r="204">
          <cell r="A204" t="str">
            <v>HLV</v>
          </cell>
          <cell r="B204">
            <v>1.1000000000000001</v>
          </cell>
          <cell r="C204" t="str">
            <v>Associate Engineer</v>
          </cell>
          <cell r="D204" t="str">
            <v>LE Viet Hieu</v>
          </cell>
        </row>
        <row r="205">
          <cell r="A205" t="str">
            <v>ULK</v>
          </cell>
          <cell r="B205">
            <v>1.2</v>
          </cell>
          <cell r="C205" t="str">
            <v>Engineer</v>
          </cell>
          <cell r="D205" t="str">
            <v>LAM Kien Uy</v>
          </cell>
        </row>
        <row r="206">
          <cell r="A206" t="str">
            <v>MED</v>
          </cell>
          <cell r="B206">
            <v>1.1000000000000001</v>
          </cell>
          <cell r="C206" t="str">
            <v>Associate Engineer</v>
          </cell>
          <cell r="D206" t="str">
            <v>LE Duc Manh</v>
          </cell>
        </row>
        <row r="207">
          <cell r="A207" t="str">
            <v>DVN</v>
          </cell>
          <cell r="B207">
            <v>1.1000000000000001</v>
          </cell>
          <cell r="C207" t="str">
            <v>Associate Engineer</v>
          </cell>
          <cell r="D207" t="str">
            <v>VONG Tan Dung</v>
          </cell>
        </row>
        <row r="208">
          <cell r="A208" t="str">
            <v>YNH</v>
          </cell>
          <cell r="B208">
            <v>2.2000000000000002</v>
          </cell>
          <cell r="C208" t="str">
            <v>Principal Engineer</v>
          </cell>
          <cell r="D208" t="str">
            <v>NGUYEN Hoang Yen</v>
          </cell>
        </row>
        <row r="209">
          <cell r="A209" t="str">
            <v>HGI</v>
          </cell>
          <cell r="B209">
            <v>3</v>
          </cell>
          <cell r="C209" t="str">
            <v>Manager</v>
          </cell>
          <cell r="D209" t="str">
            <v>NGUYEN Thi Thien Huong</v>
          </cell>
        </row>
        <row r="210">
          <cell r="A210" t="str">
            <v>TTB</v>
          </cell>
          <cell r="B210">
            <v>4</v>
          </cell>
          <cell r="C210" t="str">
            <v>Senior Manager</v>
          </cell>
          <cell r="D210" t="str">
            <v>BUI Thanh Tung</v>
          </cell>
        </row>
        <row r="211">
          <cell r="A211" t="str">
            <v>HHO</v>
          </cell>
          <cell r="B211">
            <v>1.1000000000000001</v>
          </cell>
          <cell r="C211" t="str">
            <v>Associate Engineer</v>
          </cell>
          <cell r="D211" t="str">
            <v>HOANG Hai</v>
          </cell>
        </row>
        <row r="212">
          <cell r="A212" t="str">
            <v>PAT</v>
          </cell>
          <cell r="B212">
            <v>1.1000000000000001</v>
          </cell>
          <cell r="C212" t="str">
            <v>Associate Engineer</v>
          </cell>
          <cell r="D212" t="str">
            <v>TRAN Phuc Anh</v>
          </cell>
        </row>
        <row r="213">
          <cell r="A213" t="str">
            <v>RAK</v>
          </cell>
          <cell r="B213">
            <v>3</v>
          </cell>
          <cell r="C213" t="str">
            <v>Manager</v>
          </cell>
          <cell r="D213" t="str">
            <v>KUSCHERT Ray</v>
          </cell>
        </row>
        <row r="214">
          <cell r="A214" t="str">
            <v>XDT</v>
          </cell>
          <cell r="B214">
            <v>2.1</v>
          </cell>
          <cell r="C214" t="str">
            <v>Senior Engineer</v>
          </cell>
          <cell r="D214" t="str">
            <v>DINH Thi Thanh Xuan</v>
          </cell>
        </row>
        <row r="215">
          <cell r="A215" t="str">
            <v>LGD</v>
          </cell>
          <cell r="B215">
            <v>2.1</v>
          </cell>
          <cell r="C215" t="str">
            <v>Senior Engineer</v>
          </cell>
          <cell r="D215" t="str">
            <v>TONG Do Tuyet Le</v>
          </cell>
        </row>
        <row r="216">
          <cell r="A216" t="str">
            <v>TTC</v>
          </cell>
          <cell r="B216">
            <v>1.1000000000000001</v>
          </cell>
          <cell r="C216" t="str">
            <v>Associate Engineer</v>
          </cell>
          <cell r="D216" t="str">
            <v>THAI Ngoc Thanh</v>
          </cell>
        </row>
        <row r="217">
          <cell r="A217" t="str">
            <v>DNL</v>
          </cell>
          <cell r="B217">
            <v>3</v>
          </cell>
          <cell r="C217" t="str">
            <v>Manager</v>
          </cell>
          <cell r="D217" t="str">
            <v>NGUYEN Le Quoc Dung</v>
          </cell>
        </row>
        <row r="218">
          <cell r="A218" t="str">
            <v>HPC</v>
          </cell>
          <cell r="B218">
            <v>2.1</v>
          </cell>
          <cell r="C218" t="str">
            <v>Senior Engineer</v>
          </cell>
          <cell r="D218" t="str">
            <v>PHAM Cong Hien</v>
          </cell>
        </row>
        <row r="219">
          <cell r="A219" t="str">
            <v>PTT</v>
          </cell>
          <cell r="B219">
            <v>1.1000000000000001</v>
          </cell>
          <cell r="C219" t="str">
            <v>Associate Engineer</v>
          </cell>
          <cell r="D219" t="str">
            <v>TRUONG Trong Phu</v>
          </cell>
        </row>
        <row r="220">
          <cell r="A220" t="str">
            <v>TUE</v>
          </cell>
          <cell r="B220">
            <v>2.1</v>
          </cell>
          <cell r="C220" t="str">
            <v>Senior Engineer</v>
          </cell>
          <cell r="D220" t="str">
            <v>VU Tien Truc</v>
          </cell>
        </row>
        <row r="221">
          <cell r="A221" t="str">
            <v>TRQ</v>
          </cell>
          <cell r="B221">
            <v>3</v>
          </cell>
          <cell r="C221" t="str">
            <v>Manager</v>
          </cell>
          <cell r="D221" t="str">
            <v>TRAN Quang Thuan</v>
          </cell>
        </row>
        <row r="222">
          <cell r="A222" t="str">
            <v>NUH</v>
          </cell>
          <cell r="B222">
            <v>1.2</v>
          </cell>
          <cell r="C222" t="str">
            <v>Engineer</v>
          </cell>
          <cell r="D222" t="str">
            <v>NGUYEN Hoang Ngoc</v>
          </cell>
        </row>
        <row r="223">
          <cell r="A223" t="str">
            <v>HMM</v>
          </cell>
          <cell r="B223">
            <v>1.1000000000000001</v>
          </cell>
          <cell r="C223" t="str">
            <v>Associate Engineer</v>
          </cell>
          <cell r="D223" t="str">
            <v>MAC Minh Hoang</v>
          </cell>
        </row>
        <row r="224">
          <cell r="A224" t="str">
            <v>DNU</v>
          </cell>
          <cell r="B224">
            <v>1.1000000000000001</v>
          </cell>
          <cell r="C224" t="str">
            <v>Associate Engineer</v>
          </cell>
          <cell r="D224" t="str">
            <v>NGUYEN Du Du</v>
          </cell>
        </row>
        <row r="225">
          <cell r="A225" t="str">
            <v>QME</v>
          </cell>
          <cell r="B225">
            <v>2.1</v>
          </cell>
          <cell r="C225" t="str">
            <v>Senior Engineer</v>
          </cell>
          <cell r="D225" t="str">
            <v>MAI Viet Quan</v>
          </cell>
        </row>
        <row r="226">
          <cell r="A226" t="str">
            <v>NLP</v>
          </cell>
          <cell r="B226">
            <v>1.1000000000000001</v>
          </cell>
          <cell r="C226" t="str">
            <v>Associate Engineer</v>
          </cell>
          <cell r="D226" t="str">
            <v>LE Phuong Nam</v>
          </cell>
        </row>
        <row r="227">
          <cell r="A227" t="str">
            <v>PRV</v>
          </cell>
          <cell r="B227">
            <v>1.1000000000000001</v>
          </cell>
          <cell r="C227" t="str">
            <v>Associate Engineer</v>
          </cell>
          <cell r="D227" t="str">
            <v>TRAN Van Phuc</v>
          </cell>
        </row>
        <row r="228">
          <cell r="A228" t="str">
            <v>NAR</v>
          </cell>
          <cell r="B228">
            <v>1.1000000000000001</v>
          </cell>
          <cell r="C228" t="str">
            <v>Associate Engineer</v>
          </cell>
          <cell r="D228" t="str">
            <v>TRAN Ngoc Anh</v>
          </cell>
        </row>
        <row r="229">
          <cell r="A229" t="str">
            <v>TUA</v>
          </cell>
          <cell r="B229">
            <v>1.1000000000000001</v>
          </cell>
          <cell r="C229" t="str">
            <v>Associate Engineer</v>
          </cell>
          <cell r="D229" t="str">
            <v>NGUYEN Cao Thien</v>
          </cell>
        </row>
        <row r="230">
          <cell r="A230" t="str">
            <v>HLH</v>
          </cell>
          <cell r="B230">
            <v>1.1000000000000001</v>
          </cell>
          <cell r="C230" t="str">
            <v>Associate Engineer</v>
          </cell>
          <cell r="D230" t="str">
            <v>LAM The Hao</v>
          </cell>
        </row>
        <row r="231">
          <cell r="A231" t="str">
            <v>DGA</v>
          </cell>
          <cell r="B231">
            <v>1.2</v>
          </cell>
          <cell r="C231" t="str">
            <v>Engineer</v>
          </cell>
          <cell r="D231" t="str">
            <v>NGUYEN Hoang Dung</v>
          </cell>
        </row>
        <row r="232">
          <cell r="A232" t="str">
            <v>VTA</v>
          </cell>
          <cell r="B232">
            <v>2.1</v>
          </cell>
          <cell r="C232" t="str">
            <v>Senior Engineer</v>
          </cell>
          <cell r="D232" t="str">
            <v>TRAN Van Tuan</v>
          </cell>
        </row>
        <row r="233">
          <cell r="A233" t="str">
            <v>LHA</v>
          </cell>
          <cell r="B233">
            <v>2.2000000000000002</v>
          </cell>
          <cell r="C233" t="str">
            <v>Principal Engineer</v>
          </cell>
          <cell r="D233" t="str">
            <v>LUU Thuy Anh Thu</v>
          </cell>
        </row>
        <row r="234">
          <cell r="A234" t="str">
            <v>VGT</v>
          </cell>
          <cell r="B234">
            <v>1.1000000000000001</v>
          </cell>
          <cell r="C234" t="str">
            <v>Associate Engineer</v>
          </cell>
          <cell r="D234" t="str">
            <v>NGUYEN Tran Tuan Vu</v>
          </cell>
        </row>
        <row r="235">
          <cell r="A235" t="str">
            <v>TVD</v>
          </cell>
          <cell r="B235">
            <v>1.1000000000000001</v>
          </cell>
          <cell r="C235" t="str">
            <v>Associate Engineer</v>
          </cell>
          <cell r="D235" t="str">
            <v>VU Dinh Thang</v>
          </cell>
        </row>
        <row r="236">
          <cell r="A236" t="str">
            <v>NTV</v>
          </cell>
          <cell r="B236">
            <v>1.1000000000000001</v>
          </cell>
          <cell r="C236" t="str">
            <v>Associate Engineer</v>
          </cell>
          <cell r="D236" t="str">
            <v>VO Thanh Tai</v>
          </cell>
        </row>
        <row r="237">
          <cell r="A237" t="str">
            <v>TUR</v>
          </cell>
          <cell r="B237">
            <v>1.1000000000000001</v>
          </cell>
          <cell r="C237" t="str">
            <v>Associate Engineer</v>
          </cell>
          <cell r="D237" t="str">
            <v>HUYNH Trung Tin</v>
          </cell>
        </row>
        <row r="238">
          <cell r="A238" t="str">
            <v>CHM</v>
          </cell>
          <cell r="B238">
            <v>3</v>
          </cell>
          <cell r="C238" t="str">
            <v>Manager</v>
          </cell>
          <cell r="D238" t="str">
            <v>HUYNH Minh Chau</v>
          </cell>
        </row>
        <row r="239">
          <cell r="A239" t="str">
            <v>TRR</v>
          </cell>
          <cell r="B239">
            <v>2.1</v>
          </cell>
          <cell r="C239" t="str">
            <v>Senior Engineer</v>
          </cell>
          <cell r="D239" t="str">
            <v>TRAN Trung Thanh</v>
          </cell>
        </row>
        <row r="240">
          <cell r="A240" t="str">
            <v>NTD</v>
          </cell>
          <cell r="B240">
            <v>1.2</v>
          </cell>
          <cell r="C240" t="str">
            <v>Engineer</v>
          </cell>
          <cell r="D240" t="str">
            <v>THAI Doan Khoi Nguyen</v>
          </cell>
        </row>
        <row r="241">
          <cell r="A241" t="str">
            <v>NTP</v>
          </cell>
          <cell r="B241">
            <v>1.2</v>
          </cell>
          <cell r="C241" t="str">
            <v>Engineer</v>
          </cell>
          <cell r="D241" t="str">
            <v>PHAM Nguyen Thanh Long</v>
          </cell>
        </row>
        <row r="242">
          <cell r="A242" t="str">
            <v>KNH</v>
          </cell>
          <cell r="B242">
            <v>1.1000000000000001</v>
          </cell>
          <cell r="C242" t="str">
            <v>Associate Engineer</v>
          </cell>
          <cell r="D242" t="str">
            <v>NGUYEN Thanh Khoi</v>
          </cell>
        </row>
        <row r="243">
          <cell r="A243" t="str">
            <v>TVS</v>
          </cell>
          <cell r="B243">
            <v>1.1000000000000001</v>
          </cell>
          <cell r="C243" t="str">
            <v>Associate Engineer</v>
          </cell>
          <cell r="D243" t="str">
            <v>VO Sy Lien Thanh</v>
          </cell>
        </row>
        <row r="244">
          <cell r="A244" t="str">
            <v>HGR</v>
          </cell>
          <cell r="B244">
            <v>1.1000000000000001</v>
          </cell>
          <cell r="C244" t="str">
            <v>Associate Engineer</v>
          </cell>
          <cell r="D244" t="str">
            <v>NGUYEN Trong Huan</v>
          </cell>
        </row>
        <row r="245">
          <cell r="A245" t="str">
            <v>TKN</v>
          </cell>
          <cell r="B245">
            <v>2.2000000000000002</v>
          </cell>
          <cell r="C245" t="str">
            <v>Principal Engineer</v>
          </cell>
          <cell r="D245" t="str">
            <v>NGO Thi Kim Ngan</v>
          </cell>
        </row>
        <row r="246">
          <cell r="A246" t="str">
            <v>TLH</v>
          </cell>
          <cell r="B246">
            <v>1.1000000000000001</v>
          </cell>
          <cell r="C246" t="str">
            <v>Associate Engineer</v>
          </cell>
          <cell r="D246" t="str">
            <v>LE Thi Minh Tam</v>
          </cell>
        </row>
        <row r="247">
          <cell r="A247" t="str">
            <v>LDN</v>
          </cell>
          <cell r="B247">
            <v>1.1000000000000001</v>
          </cell>
          <cell r="C247" t="str">
            <v>Associate Engineer</v>
          </cell>
          <cell r="D247" t="str">
            <v>NGO Le Duc Huy</v>
          </cell>
        </row>
        <row r="248">
          <cell r="A248" t="str">
            <v>GCS</v>
          </cell>
          <cell r="B248">
            <v>5</v>
          </cell>
          <cell r="C248" t="str">
            <v>Development Manager</v>
          </cell>
          <cell r="D248" t="str">
            <v>CASET Giorgio</v>
          </cell>
        </row>
        <row r="249">
          <cell r="A249" t="str">
            <v>TGF</v>
          </cell>
          <cell r="B249">
            <v>5</v>
          </cell>
          <cell r="C249" t="str">
            <v>Development Manager</v>
          </cell>
          <cell r="D249" t="str">
            <v>WOLF Thomas Gilles</v>
          </cell>
        </row>
        <row r="250">
          <cell r="A250" t="str">
            <v>SAY</v>
          </cell>
          <cell r="B250">
            <v>3</v>
          </cell>
          <cell r="C250" t="str">
            <v>Manager</v>
          </cell>
          <cell r="D250" t="str">
            <v>Y Sa</v>
          </cell>
        </row>
        <row r="251">
          <cell r="A251" t="str">
            <v>CNP</v>
          </cell>
          <cell r="B251">
            <v>1.2</v>
          </cell>
          <cell r="C251" t="str">
            <v>Engineer</v>
          </cell>
          <cell r="D251" t="str">
            <v>NGUYEN Phong Canh</v>
          </cell>
        </row>
        <row r="252">
          <cell r="A252" t="str">
            <v>VAG</v>
          </cell>
          <cell r="B252">
            <v>1.1000000000000001</v>
          </cell>
          <cell r="C252" t="str">
            <v>Associate Engineer</v>
          </cell>
          <cell r="D252" t="str">
            <v>TONG Thien Viet Anh</v>
          </cell>
        </row>
        <row r="253">
          <cell r="A253" t="str">
            <v>MNH</v>
          </cell>
          <cell r="B253">
            <v>2.1</v>
          </cell>
          <cell r="C253" t="str">
            <v>Senior Engineer</v>
          </cell>
          <cell r="D253" t="str">
            <v>NGUYEN Thi Hanh Mai</v>
          </cell>
        </row>
        <row r="254">
          <cell r="A254" t="str">
            <v>NNR</v>
          </cell>
          <cell r="B254">
            <v>1.1000000000000001</v>
          </cell>
          <cell r="C254" t="str">
            <v>Associate Engineer</v>
          </cell>
          <cell r="D254" t="str">
            <v>NGUYEN Trung Nhan</v>
          </cell>
        </row>
        <row r="255">
          <cell r="A255" t="str">
            <v>HTN</v>
          </cell>
          <cell r="B255">
            <v>1.1000000000000001</v>
          </cell>
          <cell r="C255" t="str">
            <v>Associate Engineer</v>
          </cell>
          <cell r="D255" t="str">
            <v>TRAN Nhat Hai</v>
          </cell>
        </row>
        <row r="256">
          <cell r="A256" t="str">
            <v>TEM</v>
          </cell>
          <cell r="B256">
            <v>1.1000000000000001</v>
          </cell>
          <cell r="C256" t="str">
            <v>Associate Engineer</v>
          </cell>
          <cell r="D256" t="str">
            <v>LE Minh Tin</v>
          </cell>
        </row>
        <row r="257">
          <cell r="A257" t="str">
            <v>LNV</v>
          </cell>
          <cell r="B257">
            <v>1.1000000000000001</v>
          </cell>
          <cell r="C257" t="str">
            <v>Associate Engineer</v>
          </cell>
          <cell r="D257" t="str">
            <v>NGUYEN Van Luong</v>
          </cell>
        </row>
        <row r="258">
          <cell r="A258" t="str">
            <v>QVM</v>
          </cell>
          <cell r="B258">
            <v>1.1000000000000001</v>
          </cell>
          <cell r="C258" t="str">
            <v>Associate Engineer</v>
          </cell>
          <cell r="D258" t="str">
            <v>VU Minh Quan</v>
          </cell>
        </row>
        <row r="259">
          <cell r="A259" t="str">
            <v>TPN</v>
          </cell>
          <cell r="B259">
            <v>3</v>
          </cell>
          <cell r="C259" t="str">
            <v>Manager</v>
          </cell>
          <cell r="D259" t="str">
            <v>NGUYEN Thi Phuong</v>
          </cell>
        </row>
        <row r="260">
          <cell r="A260" t="str">
            <v>HTH</v>
          </cell>
          <cell r="B260">
            <v>3</v>
          </cell>
          <cell r="C260" t="str">
            <v>Manager</v>
          </cell>
          <cell r="D260" t="str">
            <v>TRAN Thuy Bich Huyen</v>
          </cell>
        </row>
        <row r="261">
          <cell r="A261" t="str">
            <v>PNN</v>
          </cell>
          <cell r="B261">
            <v>2.1</v>
          </cell>
          <cell r="C261" t="str">
            <v>Senior Engineer</v>
          </cell>
          <cell r="D261" t="str">
            <v>NGUYEN Thi Lien Phuong</v>
          </cell>
        </row>
        <row r="262">
          <cell r="A262" t="str">
            <v>GNH</v>
          </cell>
          <cell r="B262">
            <v>2.2000000000000002</v>
          </cell>
          <cell r="C262" t="str">
            <v>Principal Engineer</v>
          </cell>
          <cell r="D262" t="str">
            <v>NGUYEN Hong Gam</v>
          </cell>
        </row>
        <row r="263">
          <cell r="A263" t="str">
            <v>NVG</v>
          </cell>
          <cell r="B263">
            <v>2.1</v>
          </cell>
          <cell r="C263" t="str">
            <v>Senior Engineer</v>
          </cell>
          <cell r="D263" t="str">
            <v>VO Trong Nghia</v>
          </cell>
        </row>
        <row r="264">
          <cell r="A264" t="str">
            <v>LUV</v>
          </cell>
          <cell r="B264">
            <v>2.1</v>
          </cell>
          <cell r="C264" t="str">
            <v>Senior Engineer</v>
          </cell>
          <cell r="D264" t="str">
            <v>VU Le Uy</v>
          </cell>
        </row>
        <row r="265">
          <cell r="A265" t="str">
            <v>HND</v>
          </cell>
          <cell r="B265">
            <v>3</v>
          </cell>
          <cell r="C265" t="str">
            <v>Manager</v>
          </cell>
          <cell r="D265" t="str">
            <v>NGUYEN Duc Hoang</v>
          </cell>
        </row>
        <row r="266">
          <cell r="A266" t="str">
            <v>KTR</v>
          </cell>
          <cell r="B266">
            <v>2.1</v>
          </cell>
          <cell r="C266" t="str">
            <v>Senior Engineer</v>
          </cell>
          <cell r="D266" t="str">
            <v>TRAN Thi Kim Tuyen</v>
          </cell>
        </row>
        <row r="267">
          <cell r="A267" t="str">
            <v>YVT</v>
          </cell>
          <cell r="B267">
            <v>2.1</v>
          </cell>
          <cell r="C267" t="str">
            <v>Senior Engineer</v>
          </cell>
          <cell r="D267" t="str">
            <v>VO Thi Hoang Yen</v>
          </cell>
        </row>
        <row r="268">
          <cell r="A268" t="str">
            <v>HGE</v>
          </cell>
          <cell r="B268">
            <v>1.1000000000000001</v>
          </cell>
          <cell r="C268" t="str">
            <v>Associate Engineer</v>
          </cell>
          <cell r="D268" t="str">
            <v>NGUYEN Le Thanh Hoang</v>
          </cell>
        </row>
      </sheetData>
      <sheetData sheetId="4">
        <row r="4">
          <cell r="A4" t="str">
            <v>HNB</v>
          </cell>
          <cell r="B4" t="str">
            <v>Corporate services</v>
          </cell>
          <cell r="C4" t="str">
            <v>Accounting</v>
          </cell>
        </row>
        <row r="5">
          <cell r="A5" t="str">
            <v>LHG</v>
          </cell>
          <cell r="B5" t="str">
            <v>Corporate services</v>
          </cell>
          <cell r="C5" t="str">
            <v>Administration</v>
          </cell>
        </row>
        <row r="6">
          <cell r="A6" t="str">
            <v>QAN</v>
          </cell>
          <cell r="B6" t="str">
            <v>Corporate services</v>
          </cell>
          <cell r="C6" t="str">
            <v>Learning and Development</v>
          </cell>
        </row>
        <row r="7">
          <cell r="A7" t="str">
            <v>LNH</v>
          </cell>
          <cell r="B7" t="str">
            <v>Corporate services</v>
          </cell>
          <cell r="C7" t="str">
            <v>HR Management</v>
          </cell>
        </row>
        <row r="8">
          <cell r="A8" t="str">
            <v>LAT</v>
          </cell>
          <cell r="B8" t="str">
            <v>Corporate services</v>
          </cell>
          <cell r="C8" t="str">
            <v>Recruitment</v>
          </cell>
        </row>
        <row r="9">
          <cell r="A9" t="str">
            <v>TYH</v>
          </cell>
          <cell r="B9" t="str">
            <v>Corporate services</v>
          </cell>
          <cell r="C9" t="str">
            <v>Recruitment</v>
          </cell>
        </row>
        <row r="10">
          <cell r="A10" t="str">
            <v>TGY</v>
          </cell>
          <cell r="B10" t="str">
            <v>Corporate services</v>
          </cell>
          <cell r="C10" t="str">
            <v>Recruitment</v>
          </cell>
        </row>
        <row r="11">
          <cell r="A11" t="str">
            <v>DTG</v>
          </cell>
          <cell r="B11" t="str">
            <v>Corporate services</v>
          </cell>
          <cell r="C11" t="str">
            <v>HR Services</v>
          </cell>
        </row>
        <row r="12">
          <cell r="A12" t="str">
            <v>QTN</v>
          </cell>
          <cell r="B12" t="str">
            <v>Security</v>
          </cell>
          <cell r="C12" t="str">
            <v>Security Management</v>
          </cell>
        </row>
        <row r="13">
          <cell r="A13" t="str">
            <v>PLP</v>
          </cell>
          <cell r="B13" t="str">
            <v/>
          </cell>
          <cell r="C13" t="str">
            <v>Quality Management</v>
          </cell>
        </row>
        <row r="14">
          <cell r="A14" t="str">
            <v>LAP</v>
          </cell>
          <cell r="B14" t="str">
            <v/>
          </cell>
          <cell r="C14" t="str">
            <v>Project Officer</v>
          </cell>
        </row>
        <row r="15">
          <cell r="A15" t="str">
            <v>VVH</v>
          </cell>
          <cell r="B15" t="str">
            <v/>
          </cell>
          <cell r="C15" t="str">
            <v>NEOSIS</v>
          </cell>
        </row>
        <row r="16">
          <cell r="A16" t="str">
            <v>VTD</v>
          </cell>
          <cell r="B16" t="str">
            <v/>
          </cell>
          <cell r="C16" t="str">
            <v>VIACAR</v>
          </cell>
        </row>
        <row r="17">
          <cell r="A17" t="str">
            <v>NQT</v>
          </cell>
          <cell r="B17" t="str">
            <v/>
          </cell>
          <cell r="C17" t="str">
            <v>SECUTIX</v>
          </cell>
        </row>
        <row r="18">
          <cell r="A18" t="str">
            <v>HUN</v>
          </cell>
          <cell r="B18" t="str">
            <v/>
          </cell>
          <cell r="C18" t="str">
            <v>Projects</v>
          </cell>
        </row>
        <row r="19">
          <cell r="A19" t="str">
            <v>TBH</v>
          </cell>
          <cell r="B19" t="str">
            <v>JAVA</v>
          </cell>
          <cell r="C19" t="str">
            <v/>
          </cell>
        </row>
        <row r="20">
          <cell r="A20" t="str">
            <v>ATN</v>
          </cell>
          <cell r="B20" t="str">
            <v>BA</v>
          </cell>
          <cell r="C20" t="str">
            <v/>
          </cell>
        </row>
        <row r="21">
          <cell r="A21" t="str">
            <v>APL</v>
          </cell>
          <cell r="B21" t="str">
            <v/>
          </cell>
          <cell r="C21" t="str">
            <v>CI</v>
          </cell>
        </row>
        <row r="22">
          <cell r="A22" t="str">
            <v>KLK</v>
          </cell>
          <cell r="B22" t="str">
            <v>BA</v>
          </cell>
          <cell r="C22" t="str">
            <v>Group Leader</v>
          </cell>
        </row>
        <row r="23">
          <cell r="A23" t="str">
            <v>QHN</v>
          </cell>
          <cell r="B23" t="str">
            <v/>
          </cell>
          <cell r="C23" t="str">
            <v>CE</v>
          </cell>
        </row>
        <row r="24">
          <cell r="A24" t="str">
            <v>QHD</v>
          </cell>
          <cell r="B24" t="str">
            <v>JAVA</v>
          </cell>
          <cell r="C24" t="str">
            <v>Group Leader</v>
          </cell>
        </row>
        <row r="25">
          <cell r="A25" t="str">
            <v>NQN</v>
          </cell>
          <cell r="B25" t="str">
            <v>JAVA</v>
          </cell>
          <cell r="C25" t="str">
            <v>Group Leader</v>
          </cell>
        </row>
        <row r="26">
          <cell r="A26" t="str">
            <v>VVT</v>
          </cell>
          <cell r="B26" t="str">
            <v>.NET</v>
          </cell>
          <cell r="C26" t="str">
            <v>Group Leader</v>
          </cell>
        </row>
        <row r="27">
          <cell r="A27" t="str">
            <v>TKL</v>
          </cell>
          <cell r="B27" t="str">
            <v/>
          </cell>
          <cell r="C27" t="str">
            <v>Group Leader</v>
          </cell>
        </row>
        <row r="28">
          <cell r="A28" t="str">
            <v>GDN</v>
          </cell>
          <cell r="B28" t="str">
            <v>BA</v>
          </cell>
          <cell r="C28" t="str">
            <v>Group Leader</v>
          </cell>
        </row>
        <row r="29">
          <cell r="A29" t="str">
            <v>LTT</v>
          </cell>
          <cell r="B29" t="str">
            <v>JAVA</v>
          </cell>
          <cell r="C29" t="str">
            <v>Group Leader</v>
          </cell>
        </row>
        <row r="30">
          <cell r="A30" t="str">
            <v>MHD</v>
          </cell>
          <cell r="B30" t="str">
            <v>Frontend/ Web</v>
          </cell>
          <cell r="C30" t="str">
            <v/>
          </cell>
        </row>
        <row r="31">
          <cell r="A31" t="str">
            <v>TAU</v>
          </cell>
          <cell r="B31" t="str">
            <v>Test</v>
          </cell>
          <cell r="C31" t="str">
            <v>Group Leader</v>
          </cell>
        </row>
        <row r="32">
          <cell r="A32" t="str">
            <v>PNH</v>
          </cell>
          <cell r="B32" t="str">
            <v>Frontend/ Web</v>
          </cell>
          <cell r="C32" t="str">
            <v/>
          </cell>
        </row>
        <row r="33">
          <cell r="A33" t="str">
            <v>DHN</v>
          </cell>
          <cell r="B33" t="str">
            <v>.NET</v>
          </cell>
          <cell r="C33" t="str">
            <v/>
          </cell>
        </row>
        <row r="34">
          <cell r="A34" t="str">
            <v>TAQ</v>
          </cell>
          <cell r="B34" t="str">
            <v/>
          </cell>
          <cell r="C34" t="str">
            <v>Group Leader</v>
          </cell>
        </row>
        <row r="35">
          <cell r="A35" t="str">
            <v>NLT</v>
          </cell>
          <cell r="B35" t="str">
            <v>.NET</v>
          </cell>
          <cell r="C35" t="str">
            <v>Group Leader</v>
          </cell>
        </row>
        <row r="36">
          <cell r="A36" t="str">
            <v>MMN</v>
          </cell>
          <cell r="B36" t="str">
            <v>JAVA</v>
          </cell>
          <cell r="C36" t="str">
            <v/>
          </cell>
        </row>
        <row r="37">
          <cell r="A37" t="str">
            <v>COH</v>
          </cell>
          <cell r="B37" t="str">
            <v>JAVA</v>
          </cell>
          <cell r="C37" t="str">
            <v/>
          </cell>
        </row>
        <row r="38">
          <cell r="A38" t="str">
            <v>PHG</v>
          </cell>
          <cell r="B38" t="str">
            <v>.NET</v>
          </cell>
          <cell r="C38" t="str">
            <v>Group Leader</v>
          </cell>
        </row>
        <row r="39">
          <cell r="A39" t="str">
            <v>HAD</v>
          </cell>
          <cell r="B39" t="str">
            <v>BA</v>
          </cell>
          <cell r="C39" t="str">
            <v/>
          </cell>
        </row>
        <row r="40">
          <cell r="A40" t="str">
            <v>CTN</v>
          </cell>
          <cell r="B40" t="str">
            <v/>
          </cell>
          <cell r="C40" t="str">
            <v>Group Leader</v>
          </cell>
        </row>
        <row r="41">
          <cell r="A41" t="str">
            <v>MCY</v>
          </cell>
          <cell r="B41" t="str">
            <v>JAVA</v>
          </cell>
          <cell r="C41" t="str">
            <v>Group Leader</v>
          </cell>
        </row>
        <row r="42">
          <cell r="A42" t="str">
            <v>PTL</v>
          </cell>
          <cell r="B42" t="str">
            <v>.NET</v>
          </cell>
          <cell r="C42" t="str">
            <v>Group Leader</v>
          </cell>
        </row>
        <row r="43">
          <cell r="A43" t="str">
            <v>TTL</v>
          </cell>
          <cell r="B43" t="str">
            <v>SharePoint</v>
          </cell>
          <cell r="C43" t="str">
            <v>Group Leader</v>
          </cell>
        </row>
        <row r="44">
          <cell r="A44" t="str">
            <v>XTT</v>
          </cell>
          <cell r="B44" t="str">
            <v/>
          </cell>
          <cell r="C44" t="str">
            <v>Group Leader CE</v>
          </cell>
        </row>
        <row r="45">
          <cell r="A45" t="str">
            <v>TRV</v>
          </cell>
          <cell r="B45" t="str">
            <v>JAVA</v>
          </cell>
          <cell r="C45" t="str">
            <v/>
          </cell>
        </row>
        <row r="46">
          <cell r="A46" t="str">
            <v>VNL</v>
          </cell>
          <cell r="B46" t="str">
            <v>BA</v>
          </cell>
          <cell r="C46" t="str">
            <v/>
          </cell>
        </row>
        <row r="47">
          <cell r="A47" t="str">
            <v>DPP</v>
          </cell>
          <cell r="B47" t="str">
            <v>JAVA</v>
          </cell>
          <cell r="C47" t="str">
            <v/>
          </cell>
        </row>
        <row r="48">
          <cell r="A48" t="str">
            <v>BLB</v>
          </cell>
          <cell r="B48" t="str">
            <v>BA</v>
          </cell>
          <cell r="C48" t="str">
            <v>SharePoint</v>
          </cell>
        </row>
        <row r="49">
          <cell r="A49" t="str">
            <v>PCD</v>
          </cell>
          <cell r="B49" t="str">
            <v>Expert</v>
          </cell>
          <cell r="C49" t="str">
            <v>Group Leader ITS</v>
          </cell>
        </row>
        <row r="50">
          <cell r="A50" t="str">
            <v>HPA</v>
          </cell>
          <cell r="B50" t="str">
            <v>BA</v>
          </cell>
          <cell r="C50" t="str">
            <v>Group Leader</v>
          </cell>
        </row>
        <row r="51">
          <cell r="A51" t="str">
            <v>HNA</v>
          </cell>
          <cell r="B51" t="str">
            <v>BA</v>
          </cell>
          <cell r="C51" t="str">
            <v/>
          </cell>
        </row>
        <row r="52">
          <cell r="A52" t="str">
            <v>YNN</v>
          </cell>
          <cell r="B52" t="str">
            <v/>
          </cell>
          <cell r="C52" t="str">
            <v>CS</v>
          </cell>
        </row>
        <row r="53">
          <cell r="A53" t="str">
            <v>TBG</v>
          </cell>
          <cell r="B53" t="str">
            <v>JAVA</v>
          </cell>
          <cell r="C53" t="str">
            <v/>
          </cell>
        </row>
        <row r="54">
          <cell r="A54" t="str">
            <v>QVR</v>
          </cell>
          <cell r="B54" t="str">
            <v>.NET</v>
          </cell>
          <cell r="C54" t="str">
            <v/>
          </cell>
        </row>
        <row r="55">
          <cell r="A55" t="str">
            <v>KOH</v>
          </cell>
          <cell r="B55" t="str">
            <v>BA</v>
          </cell>
          <cell r="C55" t="str">
            <v/>
          </cell>
        </row>
        <row r="56">
          <cell r="A56" t="str">
            <v>QTT</v>
          </cell>
          <cell r="B56" t="str">
            <v>JAVA</v>
          </cell>
          <cell r="C56" t="str">
            <v/>
          </cell>
        </row>
        <row r="57">
          <cell r="A57" t="str">
            <v>DDD</v>
          </cell>
          <cell r="B57" t="str">
            <v>.NET</v>
          </cell>
          <cell r="C57" t="str">
            <v/>
          </cell>
        </row>
        <row r="58">
          <cell r="A58" t="str">
            <v>THP</v>
          </cell>
          <cell r="B58" t="str">
            <v>BI/DB</v>
          </cell>
          <cell r="C58" t="str">
            <v/>
          </cell>
        </row>
        <row r="59">
          <cell r="A59" t="str">
            <v>MNN</v>
          </cell>
          <cell r="B59" t="str">
            <v>Frontend/ Web</v>
          </cell>
          <cell r="C59" t="str">
            <v/>
          </cell>
        </row>
        <row r="60">
          <cell r="A60" t="str">
            <v>LGN</v>
          </cell>
          <cell r="B60" t="str">
            <v>CRM</v>
          </cell>
          <cell r="C60" t="str">
            <v/>
          </cell>
        </row>
        <row r="61">
          <cell r="A61" t="str">
            <v>TNY</v>
          </cell>
          <cell r="B61" t="str">
            <v>.NET</v>
          </cell>
          <cell r="C61" t="str">
            <v/>
          </cell>
        </row>
        <row r="62">
          <cell r="A62" t="str">
            <v>VLP</v>
          </cell>
          <cell r="B62" t="str">
            <v>JAVA</v>
          </cell>
          <cell r="C62" t="str">
            <v/>
          </cell>
        </row>
        <row r="63">
          <cell r="A63" t="str">
            <v>TVP</v>
          </cell>
          <cell r="B63" t="str">
            <v>JAVA</v>
          </cell>
          <cell r="C63" t="str">
            <v/>
          </cell>
        </row>
        <row r="64">
          <cell r="A64" t="str">
            <v>PBL</v>
          </cell>
          <cell r="B64" t="str">
            <v>JAVA</v>
          </cell>
          <cell r="C64" t="str">
            <v/>
          </cell>
        </row>
        <row r="65">
          <cell r="A65" t="str">
            <v>NGL</v>
          </cell>
          <cell r="B65" t="str">
            <v>BA</v>
          </cell>
          <cell r="C65" t="str">
            <v/>
          </cell>
        </row>
        <row r="66">
          <cell r="A66" t="str">
            <v>HTU</v>
          </cell>
          <cell r="B66" t="str">
            <v>JAVA</v>
          </cell>
          <cell r="C66" t="str">
            <v/>
          </cell>
        </row>
        <row r="67">
          <cell r="A67" t="str">
            <v>KNN</v>
          </cell>
          <cell r="B67" t="str">
            <v>JAVA</v>
          </cell>
          <cell r="C67" t="str">
            <v/>
          </cell>
        </row>
        <row r="68">
          <cell r="A68" t="str">
            <v>TLA</v>
          </cell>
          <cell r="B68" t="str">
            <v>SharePoint</v>
          </cell>
        </row>
        <row r="69">
          <cell r="A69" t="str">
            <v>TVN</v>
          </cell>
          <cell r="B69" t="str">
            <v>.NET</v>
          </cell>
          <cell r="C69" t="str">
            <v/>
          </cell>
        </row>
        <row r="70">
          <cell r="A70" t="str">
            <v>VKG</v>
          </cell>
          <cell r="B70" t="str">
            <v>.NET</v>
          </cell>
          <cell r="C70" t="str">
            <v/>
          </cell>
        </row>
        <row r="71">
          <cell r="A71" t="str">
            <v>MQD</v>
          </cell>
          <cell r="B71" t="str">
            <v>.NET</v>
          </cell>
          <cell r="C71" t="str">
            <v/>
          </cell>
        </row>
        <row r="72">
          <cell r="A72" t="str">
            <v>KAT</v>
          </cell>
          <cell r="B72" t="str">
            <v>Test</v>
          </cell>
          <cell r="C72" t="str">
            <v/>
          </cell>
        </row>
        <row r="73">
          <cell r="A73" t="str">
            <v>TRP</v>
          </cell>
          <cell r="B73" t="str">
            <v>BI/DB</v>
          </cell>
          <cell r="C73" t="str">
            <v/>
          </cell>
        </row>
        <row r="74">
          <cell r="A74" t="str">
            <v>HLM</v>
          </cell>
          <cell r="B74" t="str">
            <v>BA</v>
          </cell>
          <cell r="C74" t="str">
            <v/>
          </cell>
        </row>
        <row r="75">
          <cell r="A75" t="str">
            <v>TLC</v>
          </cell>
          <cell r="B75" t="str">
            <v>.NET</v>
          </cell>
          <cell r="C75" t="str">
            <v/>
          </cell>
        </row>
        <row r="76">
          <cell r="A76" t="str">
            <v>HTD</v>
          </cell>
          <cell r="B76" t="str">
            <v>BI/DB</v>
          </cell>
          <cell r="C76" t="str">
            <v/>
          </cell>
        </row>
        <row r="77">
          <cell r="A77" t="str">
            <v>HVT</v>
          </cell>
          <cell r="B77" t="str">
            <v>Test</v>
          </cell>
          <cell r="C77" t="str">
            <v/>
          </cell>
        </row>
        <row r="78">
          <cell r="A78" t="str">
            <v>HTS</v>
          </cell>
          <cell r="B78" t="str">
            <v/>
          </cell>
          <cell r="C78" t="str">
            <v>CE</v>
          </cell>
        </row>
        <row r="79">
          <cell r="A79" t="str">
            <v>HPV</v>
          </cell>
          <cell r="B79" t="str">
            <v>.NET</v>
          </cell>
          <cell r="C79" t="str">
            <v/>
          </cell>
        </row>
        <row r="80">
          <cell r="A80" t="str">
            <v>ANT</v>
          </cell>
          <cell r="B80" t="str">
            <v>BA</v>
          </cell>
          <cell r="C80" t="str">
            <v/>
          </cell>
        </row>
        <row r="81">
          <cell r="A81" t="str">
            <v>TCI</v>
          </cell>
          <cell r="B81" t="str">
            <v>JAVA</v>
          </cell>
          <cell r="C81" t="str">
            <v/>
          </cell>
        </row>
        <row r="82">
          <cell r="A82" t="str">
            <v>TTD</v>
          </cell>
          <cell r="B82" t="str">
            <v>BA</v>
          </cell>
          <cell r="C82" t="str">
            <v/>
          </cell>
        </row>
        <row r="83">
          <cell r="A83" t="str">
            <v>TUH</v>
          </cell>
          <cell r="B83" t="str">
            <v>Test</v>
          </cell>
          <cell r="C83" t="str">
            <v/>
          </cell>
        </row>
        <row r="84">
          <cell r="A84" t="str">
            <v>MAG</v>
          </cell>
          <cell r="B84" t="str">
            <v>JAVA</v>
          </cell>
          <cell r="C84" t="str">
            <v/>
          </cell>
        </row>
        <row r="85">
          <cell r="A85" t="str">
            <v>TRD</v>
          </cell>
          <cell r="B85" t="str">
            <v/>
          </cell>
          <cell r="C85" t="str">
            <v>Group Leader CS</v>
          </cell>
        </row>
        <row r="86">
          <cell r="A86" t="str">
            <v>MNA</v>
          </cell>
          <cell r="B86" t="str">
            <v>BA</v>
          </cell>
          <cell r="C86" t="str">
            <v/>
          </cell>
        </row>
        <row r="87">
          <cell r="A87" t="str">
            <v>TOH</v>
          </cell>
          <cell r="B87" t="str">
            <v>.NET</v>
          </cell>
        </row>
        <row r="88">
          <cell r="A88" t="str">
            <v>HGN</v>
          </cell>
          <cell r="B88" t="str">
            <v>.NET</v>
          </cell>
          <cell r="C88" t="str">
            <v/>
          </cell>
        </row>
        <row r="89">
          <cell r="A89" t="str">
            <v>TUG</v>
          </cell>
          <cell r="B89" t="str">
            <v>.NET</v>
          </cell>
          <cell r="C89" t="str">
            <v/>
          </cell>
        </row>
        <row r="90">
          <cell r="A90" t="str">
            <v>DGT</v>
          </cell>
          <cell r="B90" t="str">
            <v>.NET</v>
          </cell>
          <cell r="C90" t="str">
            <v/>
          </cell>
        </row>
        <row r="91">
          <cell r="A91" t="str">
            <v>TDV</v>
          </cell>
          <cell r="B91" t="str">
            <v>Frontend/ Web</v>
          </cell>
          <cell r="C91" t="str">
            <v/>
          </cell>
        </row>
        <row r="92">
          <cell r="A92" t="str">
            <v>HCN</v>
          </cell>
          <cell r="B92" t="str">
            <v>Frontend/ Web</v>
          </cell>
          <cell r="C92" t="str">
            <v/>
          </cell>
        </row>
        <row r="93">
          <cell r="A93" t="str">
            <v>TLM</v>
          </cell>
          <cell r="B93" t="str">
            <v>BA</v>
          </cell>
          <cell r="C93" t="str">
            <v/>
          </cell>
        </row>
        <row r="94">
          <cell r="A94" t="str">
            <v>TGT</v>
          </cell>
          <cell r="B94" t="str">
            <v>Test</v>
          </cell>
          <cell r="C94" t="str">
            <v/>
          </cell>
        </row>
        <row r="95">
          <cell r="A95" t="str">
            <v>NVT</v>
          </cell>
          <cell r="B95" t="str">
            <v/>
          </cell>
          <cell r="C95" t="str">
            <v>CS</v>
          </cell>
        </row>
        <row r="96">
          <cell r="A96" t="str">
            <v>AKY</v>
          </cell>
          <cell r="B96" t="str">
            <v/>
          </cell>
          <cell r="C96" t="str">
            <v>CE</v>
          </cell>
        </row>
        <row r="97">
          <cell r="A97" t="str">
            <v>KNG</v>
          </cell>
          <cell r="B97" t="str">
            <v>Test</v>
          </cell>
          <cell r="C97" t="str">
            <v>AT</v>
          </cell>
        </row>
        <row r="98">
          <cell r="A98" t="str">
            <v>MKH</v>
          </cell>
          <cell r="B98" t="str">
            <v/>
          </cell>
          <cell r="C98" t="str">
            <v>CS</v>
          </cell>
        </row>
        <row r="99">
          <cell r="A99" t="str">
            <v>TLU</v>
          </cell>
          <cell r="B99" t="str">
            <v>Test</v>
          </cell>
          <cell r="C99" t="str">
            <v/>
          </cell>
        </row>
        <row r="100">
          <cell r="A100" t="str">
            <v>PDO</v>
          </cell>
          <cell r="B100" t="str">
            <v>Test</v>
          </cell>
          <cell r="C100" t="str">
            <v/>
          </cell>
        </row>
        <row r="101">
          <cell r="A101" t="str">
            <v>TNE</v>
          </cell>
          <cell r="B101" t="str">
            <v>BA</v>
          </cell>
          <cell r="C101" t="str">
            <v/>
          </cell>
        </row>
        <row r="102">
          <cell r="A102" t="str">
            <v>DGI</v>
          </cell>
          <cell r="B102" t="str">
            <v>.NET</v>
          </cell>
          <cell r="C102" t="str">
            <v/>
          </cell>
        </row>
        <row r="103">
          <cell r="A103" t="str">
            <v>HLB</v>
          </cell>
          <cell r="B103" t="str">
            <v>Test</v>
          </cell>
          <cell r="C103" t="str">
            <v/>
          </cell>
        </row>
        <row r="104">
          <cell r="A104" t="str">
            <v>PPT</v>
          </cell>
          <cell r="B104" t="str">
            <v>Test</v>
          </cell>
          <cell r="C104" t="str">
            <v/>
          </cell>
        </row>
        <row r="105">
          <cell r="A105" t="str">
            <v>LPV</v>
          </cell>
          <cell r="B105" t="str">
            <v>Test</v>
          </cell>
          <cell r="C105" t="str">
            <v/>
          </cell>
        </row>
        <row r="106">
          <cell r="A106" t="str">
            <v>TVO</v>
          </cell>
          <cell r="B106" t="str">
            <v>Test</v>
          </cell>
          <cell r="C106" t="str">
            <v/>
          </cell>
        </row>
        <row r="107">
          <cell r="A107" t="str">
            <v>HTR</v>
          </cell>
          <cell r="B107" t="str">
            <v>BI/DB</v>
          </cell>
          <cell r="C107" t="str">
            <v/>
          </cell>
        </row>
        <row r="108">
          <cell r="A108" t="str">
            <v>HQT</v>
          </cell>
          <cell r="B108" t="str">
            <v>.NET</v>
          </cell>
          <cell r="C108" t="str">
            <v/>
          </cell>
        </row>
        <row r="109">
          <cell r="A109" t="str">
            <v>TNU</v>
          </cell>
          <cell r="B109" t="str">
            <v>JAVA</v>
          </cell>
          <cell r="C109" t="str">
            <v/>
          </cell>
        </row>
        <row r="110">
          <cell r="A110" t="str">
            <v>KTG</v>
          </cell>
          <cell r="B110" t="str">
            <v>JAVA</v>
          </cell>
          <cell r="C110" t="str">
            <v/>
          </cell>
        </row>
        <row r="111">
          <cell r="A111" t="str">
            <v>THU</v>
          </cell>
          <cell r="B111" t="str">
            <v>JAVA</v>
          </cell>
          <cell r="C111" t="str">
            <v/>
          </cell>
        </row>
        <row r="112">
          <cell r="A112" t="str">
            <v>LHP</v>
          </cell>
          <cell r="B112" t="str">
            <v/>
          </cell>
          <cell r="C112" t="str">
            <v>CE</v>
          </cell>
        </row>
        <row r="113">
          <cell r="A113" t="str">
            <v>QTR</v>
          </cell>
          <cell r="B113" t="str">
            <v>.NET</v>
          </cell>
          <cell r="C113" t="str">
            <v/>
          </cell>
        </row>
        <row r="114">
          <cell r="A114" t="str">
            <v>TDR</v>
          </cell>
          <cell r="B114" t="str">
            <v>Test</v>
          </cell>
          <cell r="C114" t="str">
            <v/>
          </cell>
        </row>
        <row r="115">
          <cell r="A115" t="str">
            <v>HNU</v>
          </cell>
          <cell r="B115" t="str">
            <v>JAVA</v>
          </cell>
          <cell r="C115" t="str">
            <v/>
          </cell>
        </row>
        <row r="116">
          <cell r="A116" t="str">
            <v>KAL</v>
          </cell>
          <cell r="B116" t="str">
            <v>CRM</v>
          </cell>
          <cell r="C116" t="str">
            <v>Group Leader</v>
          </cell>
        </row>
        <row r="117">
          <cell r="A117" t="str">
            <v>MPT</v>
          </cell>
          <cell r="B117" t="str">
            <v>.NET</v>
          </cell>
          <cell r="C117" t="str">
            <v/>
          </cell>
        </row>
        <row r="118">
          <cell r="A118" t="str">
            <v>DTY</v>
          </cell>
          <cell r="B118" t="str">
            <v>CRM</v>
          </cell>
          <cell r="C118" t="str">
            <v/>
          </cell>
        </row>
        <row r="119">
          <cell r="A119" t="str">
            <v>AUV</v>
          </cell>
          <cell r="B119" t="str">
            <v>.NET</v>
          </cell>
        </row>
        <row r="120">
          <cell r="A120" t="str">
            <v>DNG</v>
          </cell>
          <cell r="B120" t="str">
            <v>JAVA</v>
          </cell>
          <cell r="C120" t="str">
            <v/>
          </cell>
        </row>
        <row r="121">
          <cell r="A121" t="str">
            <v>MNT</v>
          </cell>
          <cell r="B121" t="str">
            <v>.NET</v>
          </cell>
          <cell r="C121" t="str">
            <v/>
          </cell>
        </row>
        <row r="122">
          <cell r="A122" t="str">
            <v>DKL</v>
          </cell>
          <cell r="B122" t="str">
            <v/>
          </cell>
          <cell r="C122" t="str">
            <v>ITS</v>
          </cell>
        </row>
        <row r="123">
          <cell r="A123" t="str">
            <v>NPA</v>
          </cell>
          <cell r="B123" t="str">
            <v/>
          </cell>
          <cell r="C123" t="str">
            <v>CS</v>
          </cell>
        </row>
        <row r="124">
          <cell r="A124" t="str">
            <v>NPD</v>
          </cell>
          <cell r="B124" t="str">
            <v>Test</v>
          </cell>
          <cell r="C124" t="str">
            <v/>
          </cell>
        </row>
        <row r="125">
          <cell r="A125" t="str">
            <v>DLN</v>
          </cell>
          <cell r="B125" t="str">
            <v>Corporate services</v>
          </cell>
          <cell r="C125" t="str">
            <v>UI</v>
          </cell>
        </row>
        <row r="126">
          <cell r="A126" t="str">
            <v>HYT</v>
          </cell>
          <cell r="B126" t="str">
            <v>Test</v>
          </cell>
          <cell r="C126" t="str">
            <v/>
          </cell>
        </row>
        <row r="127">
          <cell r="A127" t="str">
            <v>KNO</v>
          </cell>
          <cell r="B127" t="str">
            <v>Test</v>
          </cell>
          <cell r="C127" t="str">
            <v/>
          </cell>
        </row>
        <row r="128">
          <cell r="A128" t="str">
            <v>TKR</v>
          </cell>
          <cell r="B128" t="str">
            <v>Corporate services</v>
          </cell>
          <cell r="C128" t="str">
            <v>UI, PPT Design</v>
          </cell>
        </row>
        <row r="129">
          <cell r="A129" t="str">
            <v>HHH</v>
          </cell>
          <cell r="B129" t="str">
            <v/>
          </cell>
          <cell r="C129" t="str">
            <v>CS</v>
          </cell>
        </row>
        <row r="130">
          <cell r="A130" t="str">
            <v>NHI</v>
          </cell>
          <cell r="B130" t="str">
            <v>Test</v>
          </cell>
          <cell r="C130" t="str">
            <v/>
          </cell>
        </row>
        <row r="131">
          <cell r="A131" t="str">
            <v>TGC</v>
          </cell>
          <cell r="B131" t="str">
            <v>Test</v>
          </cell>
          <cell r="C131" t="str">
            <v/>
          </cell>
        </row>
        <row r="132">
          <cell r="A132" t="str">
            <v>TGI</v>
          </cell>
          <cell r="B132" t="str">
            <v>JAVA</v>
          </cell>
          <cell r="C132" t="str">
            <v/>
          </cell>
        </row>
        <row r="133">
          <cell r="A133" t="str">
            <v>VHN</v>
          </cell>
          <cell r="B133" t="str">
            <v>CRM</v>
          </cell>
          <cell r="C133" t="str">
            <v/>
          </cell>
        </row>
        <row r="134">
          <cell r="A134" t="str">
            <v>TQG</v>
          </cell>
          <cell r="B134" t="str">
            <v>.NET</v>
          </cell>
          <cell r="C134" t="str">
            <v/>
          </cell>
        </row>
        <row r="135">
          <cell r="A135" t="str">
            <v>QAT</v>
          </cell>
          <cell r="B135" t="str">
            <v>JAVA</v>
          </cell>
          <cell r="C135" t="str">
            <v/>
          </cell>
        </row>
        <row r="136">
          <cell r="A136" t="str">
            <v>TNH</v>
          </cell>
          <cell r="B136" t="str">
            <v>Frontend/ Web</v>
          </cell>
          <cell r="C136" t="str">
            <v/>
          </cell>
        </row>
        <row r="137">
          <cell r="A137" t="str">
            <v>HAE</v>
          </cell>
          <cell r="B137" t="str">
            <v>.NET</v>
          </cell>
          <cell r="C137" t="str">
            <v/>
          </cell>
        </row>
        <row r="138">
          <cell r="A138" t="str">
            <v>MHL</v>
          </cell>
          <cell r="B138" t="str">
            <v>.NET</v>
          </cell>
        </row>
        <row r="139">
          <cell r="A139" t="str">
            <v>TMT</v>
          </cell>
          <cell r="B139" t="str">
            <v>BA</v>
          </cell>
          <cell r="C139" t="str">
            <v/>
          </cell>
        </row>
        <row r="140">
          <cell r="A140" t="str">
            <v>VHA</v>
          </cell>
          <cell r="B140" t="str">
            <v>.NET</v>
          </cell>
          <cell r="C140" t="str">
            <v/>
          </cell>
        </row>
        <row r="141">
          <cell r="A141" t="str">
            <v>TAT</v>
          </cell>
          <cell r="B141" t="str">
            <v>JAVA</v>
          </cell>
          <cell r="C141" t="str">
            <v/>
          </cell>
        </row>
        <row r="142">
          <cell r="A142" t="str">
            <v>DPH</v>
          </cell>
          <cell r="B142" t="str">
            <v>Test</v>
          </cell>
          <cell r="C142" t="str">
            <v/>
          </cell>
        </row>
        <row r="143">
          <cell r="A143" t="str">
            <v>TMU</v>
          </cell>
          <cell r="B143" t="str">
            <v>BA</v>
          </cell>
          <cell r="C143" t="str">
            <v/>
          </cell>
        </row>
        <row r="144">
          <cell r="A144" t="str">
            <v>TVY</v>
          </cell>
          <cell r="B144" t="str">
            <v>.NET</v>
          </cell>
          <cell r="C144" t="str">
            <v/>
          </cell>
        </row>
        <row r="145">
          <cell r="A145" t="str">
            <v>PDL</v>
          </cell>
          <cell r="B145" t="str">
            <v>Test</v>
          </cell>
          <cell r="C145" t="str">
            <v>AT</v>
          </cell>
        </row>
        <row r="146">
          <cell r="A146" t="str">
            <v>NMN</v>
          </cell>
          <cell r="B146" t="str">
            <v>SharePoint</v>
          </cell>
          <cell r="C146" t="str">
            <v/>
          </cell>
        </row>
        <row r="147">
          <cell r="A147" t="str">
            <v>QAD</v>
          </cell>
          <cell r="B147" t="str">
            <v>.NET</v>
          </cell>
          <cell r="C147" t="str">
            <v/>
          </cell>
        </row>
        <row r="148">
          <cell r="A148" t="str">
            <v>HDG</v>
          </cell>
          <cell r="B148" t="str">
            <v/>
          </cell>
          <cell r="C148" t="str">
            <v>ITS</v>
          </cell>
        </row>
        <row r="149">
          <cell r="A149" t="str">
            <v>VPT</v>
          </cell>
          <cell r="B149" t="str">
            <v>CRM</v>
          </cell>
          <cell r="C149" t="str">
            <v/>
          </cell>
        </row>
        <row r="150">
          <cell r="A150" t="str">
            <v>PBV</v>
          </cell>
          <cell r="B150" t="str">
            <v>.NET</v>
          </cell>
          <cell r="C150" t="str">
            <v/>
          </cell>
        </row>
        <row r="151">
          <cell r="A151" t="str">
            <v>NDC</v>
          </cell>
          <cell r="B151" t="str">
            <v>JAVA</v>
          </cell>
          <cell r="C151" t="str">
            <v/>
          </cell>
        </row>
        <row r="152">
          <cell r="A152" t="str">
            <v>PTE</v>
          </cell>
          <cell r="B152" t="str">
            <v>Frontend/ Web</v>
          </cell>
          <cell r="C152" t="str">
            <v/>
          </cell>
        </row>
        <row r="153">
          <cell r="A153" t="str">
            <v>NMG</v>
          </cell>
          <cell r="B153" t="str">
            <v>.NET</v>
          </cell>
          <cell r="C153" t="str">
            <v/>
          </cell>
        </row>
        <row r="154">
          <cell r="A154" t="str">
            <v>TVG</v>
          </cell>
          <cell r="B154" t="str">
            <v>Frontend/ Web</v>
          </cell>
          <cell r="C154" t="str">
            <v>Mobile</v>
          </cell>
        </row>
        <row r="155">
          <cell r="A155" t="str">
            <v>MTE</v>
          </cell>
          <cell r="B155" t="str">
            <v>JAVA</v>
          </cell>
          <cell r="C155" t="str">
            <v/>
          </cell>
        </row>
        <row r="156">
          <cell r="A156" t="str">
            <v>TRC</v>
          </cell>
          <cell r="B156" t="str">
            <v>.NET</v>
          </cell>
          <cell r="C156" t="str">
            <v/>
          </cell>
        </row>
        <row r="157">
          <cell r="A157" t="str">
            <v>DDH</v>
          </cell>
          <cell r="B157" t="str">
            <v>CRM</v>
          </cell>
          <cell r="C157" t="str">
            <v/>
          </cell>
        </row>
        <row r="158">
          <cell r="A158" t="str">
            <v>NLH</v>
          </cell>
          <cell r="B158" t="str">
            <v>JAVA</v>
          </cell>
          <cell r="C158" t="str">
            <v/>
          </cell>
        </row>
        <row r="159">
          <cell r="A159" t="str">
            <v>VCO</v>
          </cell>
          <cell r="B159" t="str">
            <v/>
          </cell>
          <cell r="C159" t="str">
            <v>ITS</v>
          </cell>
        </row>
        <row r="160">
          <cell r="A160" t="str">
            <v>LNR</v>
          </cell>
          <cell r="B160" t="str">
            <v>SharePoint</v>
          </cell>
          <cell r="C160" t="str">
            <v/>
          </cell>
        </row>
        <row r="161">
          <cell r="A161" t="str">
            <v>TGG</v>
          </cell>
          <cell r="B161" t="str">
            <v>Frontend/ Web</v>
          </cell>
          <cell r="C161" t="str">
            <v/>
          </cell>
        </row>
        <row r="162">
          <cell r="A162" t="str">
            <v>VRN</v>
          </cell>
          <cell r="B162" t="str">
            <v>BA</v>
          </cell>
          <cell r="C162" t="str">
            <v/>
          </cell>
        </row>
        <row r="163">
          <cell r="A163" t="str">
            <v>NLO</v>
          </cell>
          <cell r="B163" t="str">
            <v>Test</v>
          </cell>
          <cell r="C163" t="str">
            <v/>
          </cell>
        </row>
        <row r="164">
          <cell r="A164" t="str">
            <v>PHX</v>
          </cell>
          <cell r="B164" t="str">
            <v>BA</v>
          </cell>
          <cell r="C164" t="str">
            <v/>
          </cell>
        </row>
        <row r="165">
          <cell r="A165" t="str">
            <v>HAY</v>
          </cell>
          <cell r="B165" t="str">
            <v>JAVA</v>
          </cell>
          <cell r="C165" t="str">
            <v/>
          </cell>
        </row>
        <row r="166">
          <cell r="A166" t="str">
            <v>RKS</v>
          </cell>
          <cell r="B166" t="str">
            <v/>
          </cell>
          <cell r="C166" t="str">
            <v>CS</v>
          </cell>
        </row>
        <row r="167">
          <cell r="A167" t="str">
            <v>HMT</v>
          </cell>
          <cell r="B167" t="str">
            <v>JAVA</v>
          </cell>
          <cell r="C167" t="str">
            <v/>
          </cell>
        </row>
        <row r="168">
          <cell r="A168" t="str">
            <v>QPP</v>
          </cell>
          <cell r="B168" t="str">
            <v>.NET</v>
          </cell>
          <cell r="C168" t="str">
            <v/>
          </cell>
        </row>
        <row r="169">
          <cell r="A169" t="str">
            <v>HPH</v>
          </cell>
          <cell r="B169" t="str">
            <v>Test</v>
          </cell>
          <cell r="C169" t="str">
            <v>AT</v>
          </cell>
        </row>
        <row r="170">
          <cell r="A170" t="str">
            <v>MNV</v>
          </cell>
          <cell r="B170" t="str">
            <v>JAVA</v>
          </cell>
          <cell r="C170" t="str">
            <v/>
          </cell>
        </row>
        <row r="171">
          <cell r="A171" t="str">
            <v>VUB</v>
          </cell>
          <cell r="B171" t="str">
            <v/>
          </cell>
          <cell r="C171" t="str">
            <v>CI</v>
          </cell>
        </row>
        <row r="172">
          <cell r="A172" t="str">
            <v>TLP</v>
          </cell>
          <cell r="B172" t="str">
            <v>Test</v>
          </cell>
          <cell r="C172" t="str">
            <v/>
          </cell>
        </row>
        <row r="173">
          <cell r="A173" t="str">
            <v>NLG</v>
          </cell>
          <cell r="B173" t="str">
            <v>.NET</v>
          </cell>
          <cell r="C173" t="str">
            <v/>
          </cell>
        </row>
        <row r="174">
          <cell r="A174" t="str">
            <v>QHI</v>
          </cell>
          <cell r="B174" t="str">
            <v>SharePoint</v>
          </cell>
          <cell r="C174" t="str">
            <v/>
          </cell>
        </row>
        <row r="175">
          <cell r="A175" t="str">
            <v>MHI</v>
          </cell>
          <cell r="B175" t="str">
            <v>Test</v>
          </cell>
          <cell r="C175" t="str">
            <v>AT</v>
          </cell>
        </row>
        <row r="176">
          <cell r="A176" t="str">
            <v>HPK</v>
          </cell>
          <cell r="B176" t="str">
            <v>SharePoint</v>
          </cell>
          <cell r="C176" t="str">
            <v/>
          </cell>
        </row>
        <row r="177">
          <cell r="A177" t="str">
            <v>CTU</v>
          </cell>
          <cell r="B177" t="str">
            <v>.NET</v>
          </cell>
          <cell r="C177" t="str">
            <v/>
          </cell>
        </row>
        <row r="178">
          <cell r="A178" t="str">
            <v>NQG</v>
          </cell>
          <cell r="B178" t="str">
            <v>JAVA</v>
          </cell>
          <cell r="C178" t="str">
            <v/>
          </cell>
        </row>
        <row r="179">
          <cell r="A179" t="str">
            <v>TAL</v>
          </cell>
          <cell r="B179" t="str">
            <v>Frontend/ Web</v>
          </cell>
          <cell r="C179" t="str">
            <v/>
          </cell>
        </row>
        <row r="180">
          <cell r="A180" t="str">
            <v>TKM</v>
          </cell>
          <cell r="B180" t="str">
            <v>.NET</v>
          </cell>
          <cell r="C180" t="str">
            <v/>
          </cell>
        </row>
        <row r="181">
          <cell r="A181" t="str">
            <v>SHT</v>
          </cell>
          <cell r="B181" t="str">
            <v>JAVA</v>
          </cell>
          <cell r="C181" t="str">
            <v/>
          </cell>
        </row>
        <row r="182">
          <cell r="A182" t="str">
            <v>BTD</v>
          </cell>
          <cell r="B182" t="str">
            <v>JAVA</v>
          </cell>
          <cell r="C182" t="str">
            <v/>
          </cell>
        </row>
        <row r="183">
          <cell r="A183" t="str">
            <v>KVN</v>
          </cell>
          <cell r="B183" t="str">
            <v>.NET</v>
          </cell>
          <cell r="C183" t="str">
            <v/>
          </cell>
        </row>
        <row r="184">
          <cell r="A184" t="str">
            <v>HGL</v>
          </cell>
          <cell r="B184" t="str">
            <v>.NET</v>
          </cell>
          <cell r="C184" t="str">
            <v/>
          </cell>
        </row>
        <row r="185">
          <cell r="A185" t="str">
            <v>NSV</v>
          </cell>
          <cell r="B185" t="str">
            <v>.NET</v>
          </cell>
          <cell r="C185" t="str">
            <v/>
          </cell>
        </row>
        <row r="186">
          <cell r="A186" t="str">
            <v>NTY</v>
          </cell>
          <cell r="B186" t="str">
            <v/>
          </cell>
          <cell r="C186" t="str">
            <v>CE</v>
          </cell>
        </row>
        <row r="187">
          <cell r="A187" t="str">
            <v>TGN</v>
          </cell>
          <cell r="B187" t="str">
            <v/>
          </cell>
          <cell r="C187" t="str">
            <v>CE</v>
          </cell>
        </row>
        <row r="188">
          <cell r="A188" t="str">
            <v>TOV</v>
          </cell>
          <cell r="B188" t="str">
            <v>Frontend/ Web</v>
          </cell>
          <cell r="C188" t="str">
            <v/>
          </cell>
        </row>
        <row r="189">
          <cell r="A189" t="str">
            <v>HVN</v>
          </cell>
          <cell r="B189" t="str">
            <v>JAVA</v>
          </cell>
          <cell r="C189" t="str">
            <v>AT</v>
          </cell>
        </row>
        <row r="190">
          <cell r="A190" t="str">
            <v>TRH</v>
          </cell>
          <cell r="B190" t="str">
            <v>JAVA</v>
          </cell>
          <cell r="C190" t="str">
            <v/>
          </cell>
        </row>
        <row r="191">
          <cell r="A191" t="str">
            <v>DTO</v>
          </cell>
          <cell r="B191" t="str">
            <v>.NET</v>
          </cell>
          <cell r="C191" t="str">
            <v/>
          </cell>
        </row>
        <row r="192">
          <cell r="A192" t="str">
            <v>HMG</v>
          </cell>
          <cell r="B192" t="str">
            <v>.NET</v>
          </cell>
          <cell r="C192" t="str">
            <v/>
          </cell>
        </row>
        <row r="193">
          <cell r="A193" t="str">
            <v>PTY</v>
          </cell>
          <cell r="B193" t="str">
            <v>Frontend/ Web</v>
          </cell>
          <cell r="C193" t="str">
            <v/>
          </cell>
        </row>
        <row r="194">
          <cell r="A194" t="str">
            <v>TVR</v>
          </cell>
          <cell r="B194" t="str">
            <v>Frontend/ Web</v>
          </cell>
          <cell r="C194" t="str">
            <v/>
          </cell>
        </row>
        <row r="195">
          <cell r="A195" t="str">
            <v>TCB</v>
          </cell>
          <cell r="B195" t="str">
            <v>JAVA</v>
          </cell>
          <cell r="C195" t="str">
            <v/>
          </cell>
        </row>
        <row r="196">
          <cell r="A196" t="str">
            <v>CKD</v>
          </cell>
          <cell r="B196" t="str">
            <v>.NET</v>
          </cell>
          <cell r="C196" t="str">
            <v/>
          </cell>
        </row>
        <row r="197">
          <cell r="A197" t="str">
            <v>MLT</v>
          </cell>
          <cell r="B197" t="str">
            <v>BA</v>
          </cell>
          <cell r="C197" t="str">
            <v/>
          </cell>
        </row>
        <row r="198">
          <cell r="A198" t="str">
            <v>VCT</v>
          </cell>
          <cell r="B198" t="str">
            <v>JAVA</v>
          </cell>
          <cell r="C198" t="str">
            <v/>
          </cell>
        </row>
        <row r="199">
          <cell r="A199" t="str">
            <v>HPM</v>
          </cell>
          <cell r="B199" t="str">
            <v>Test</v>
          </cell>
          <cell r="C199" t="str">
            <v/>
          </cell>
        </row>
        <row r="200">
          <cell r="A200" t="str">
            <v>HGY</v>
          </cell>
          <cell r="B200" t="str">
            <v>BA</v>
          </cell>
          <cell r="C200" t="str">
            <v/>
          </cell>
        </row>
        <row r="201">
          <cell r="A201" t="str">
            <v>MPN</v>
          </cell>
          <cell r="B201" t="str">
            <v>Test</v>
          </cell>
          <cell r="C201" t="str">
            <v/>
          </cell>
        </row>
        <row r="202">
          <cell r="A202" t="str">
            <v>HRV</v>
          </cell>
          <cell r="B202" t="str">
            <v/>
          </cell>
          <cell r="C202" t="str">
            <v>ITS</v>
          </cell>
        </row>
        <row r="203">
          <cell r="A203" t="str">
            <v>PNP</v>
          </cell>
          <cell r="B203" t="str">
            <v>Test</v>
          </cell>
          <cell r="C203" t="str">
            <v>AT</v>
          </cell>
        </row>
        <row r="204">
          <cell r="A204" t="str">
            <v>NCH</v>
          </cell>
          <cell r="B204" t="str">
            <v>Frontend/ Web</v>
          </cell>
          <cell r="C204" t="str">
            <v/>
          </cell>
        </row>
        <row r="205">
          <cell r="A205" t="str">
            <v>PLD</v>
          </cell>
          <cell r="B205" t="str">
            <v>JAVA</v>
          </cell>
          <cell r="C205" t="str">
            <v/>
          </cell>
        </row>
        <row r="206">
          <cell r="A206" t="str">
            <v>NYT</v>
          </cell>
          <cell r="B206" t="str">
            <v/>
          </cell>
          <cell r="C206" t="str">
            <v>CS</v>
          </cell>
        </row>
        <row r="207">
          <cell r="A207" t="str">
            <v>NYH</v>
          </cell>
          <cell r="B207" t="str">
            <v>.NET</v>
          </cell>
          <cell r="C207" t="str">
            <v/>
          </cell>
        </row>
        <row r="208">
          <cell r="A208" t="str">
            <v>NAN</v>
          </cell>
          <cell r="B208" t="str">
            <v>JAVA</v>
          </cell>
          <cell r="C208" t="str">
            <v/>
          </cell>
        </row>
        <row r="209">
          <cell r="A209" t="str">
            <v>MDL</v>
          </cell>
          <cell r="B209" t="str">
            <v>JAVA</v>
          </cell>
          <cell r="C209" t="str">
            <v/>
          </cell>
        </row>
        <row r="210">
          <cell r="A210" t="str">
            <v>HTI</v>
          </cell>
          <cell r="B210" t="str">
            <v>.NET</v>
          </cell>
          <cell r="C210" t="str">
            <v/>
          </cell>
        </row>
        <row r="211">
          <cell r="A211" t="str">
            <v>TTM</v>
          </cell>
          <cell r="B211" t="str">
            <v>.NET</v>
          </cell>
          <cell r="C211" t="str">
            <v/>
          </cell>
        </row>
        <row r="212">
          <cell r="A212" t="str">
            <v>AKO</v>
          </cell>
          <cell r="B212" t="str">
            <v>.NET</v>
          </cell>
          <cell r="C212" t="str">
            <v/>
          </cell>
        </row>
        <row r="213">
          <cell r="A213" t="str">
            <v>HSL</v>
          </cell>
          <cell r="B213" t="str">
            <v>JAVA</v>
          </cell>
          <cell r="C213" t="str">
            <v/>
          </cell>
        </row>
        <row r="214">
          <cell r="A214" t="str">
            <v>TGH</v>
          </cell>
          <cell r="B214" t="str">
            <v>JAVA</v>
          </cell>
          <cell r="C214" t="str">
            <v/>
          </cell>
        </row>
        <row r="215">
          <cell r="A215" t="str">
            <v>TGD</v>
          </cell>
          <cell r="B215" t="str">
            <v>.NET</v>
          </cell>
          <cell r="C215" t="str">
            <v/>
          </cell>
        </row>
        <row r="216">
          <cell r="A216" t="str">
            <v>QTA</v>
          </cell>
          <cell r="B216" t="str">
            <v>JAVA</v>
          </cell>
          <cell r="C216" t="str">
            <v/>
          </cell>
        </row>
        <row r="217">
          <cell r="A217" t="str">
            <v>LQN</v>
          </cell>
          <cell r="B217" t="str">
            <v>JAVA</v>
          </cell>
          <cell r="C217" t="str">
            <v/>
          </cell>
        </row>
        <row r="218">
          <cell r="A218" t="str">
            <v>ULK</v>
          </cell>
          <cell r="B218" t="str">
            <v/>
          </cell>
          <cell r="C218" t="str">
            <v>CS</v>
          </cell>
        </row>
        <row r="219">
          <cell r="A219" t="str">
            <v>HRH</v>
          </cell>
          <cell r="B219" t="str">
            <v/>
          </cell>
          <cell r="C219" t="str">
            <v>CS</v>
          </cell>
        </row>
        <row r="220">
          <cell r="A220" t="str">
            <v>MPD</v>
          </cell>
          <cell r="B220" t="str">
            <v>.NET</v>
          </cell>
          <cell r="C220" t="str">
            <v/>
          </cell>
        </row>
        <row r="221">
          <cell r="A221" t="str">
            <v>SNT</v>
          </cell>
          <cell r="B221" t="str">
            <v>Frontend/ Web</v>
          </cell>
          <cell r="C221" t="str">
            <v/>
          </cell>
        </row>
        <row r="222">
          <cell r="A222" t="str">
            <v>VNH</v>
          </cell>
          <cell r="B222" t="str">
            <v>.NET</v>
          </cell>
          <cell r="C222" t="str">
            <v/>
          </cell>
        </row>
        <row r="223">
          <cell r="A223" t="str">
            <v>MLP</v>
          </cell>
          <cell r="B223" t="str">
            <v>JAVA</v>
          </cell>
          <cell r="C223" t="str">
            <v/>
          </cell>
        </row>
        <row r="224">
          <cell r="A224" t="str">
            <v>MCG</v>
          </cell>
          <cell r="B224" t="str">
            <v>JAVA</v>
          </cell>
          <cell r="C224" t="str">
            <v/>
          </cell>
        </row>
        <row r="225">
          <cell r="A225" t="str">
            <v>DLT</v>
          </cell>
          <cell r="B225" t="str">
            <v>Frontend/ Web</v>
          </cell>
          <cell r="C225" t="str">
            <v/>
          </cell>
        </row>
        <row r="226">
          <cell r="A226" t="str">
            <v>TAY</v>
          </cell>
          <cell r="B226" t="str">
            <v>.NET</v>
          </cell>
          <cell r="C226" t="str">
            <v/>
          </cell>
        </row>
        <row r="227">
          <cell r="A227" t="str">
            <v>ANN</v>
          </cell>
          <cell r="B227" t="str">
            <v>SharePoint</v>
          </cell>
          <cell r="C227" t="str">
            <v/>
          </cell>
        </row>
        <row r="228">
          <cell r="A228" t="str">
            <v>DLM</v>
          </cell>
          <cell r="B228" t="str">
            <v/>
          </cell>
          <cell r="C228" t="str">
            <v>CE</v>
          </cell>
        </row>
        <row r="229">
          <cell r="A229" t="str">
            <v>VLH</v>
          </cell>
          <cell r="B229" t="str">
            <v>JAVA</v>
          </cell>
          <cell r="C229" t="str">
            <v/>
          </cell>
        </row>
        <row r="230">
          <cell r="A230" t="str">
            <v>HYD</v>
          </cell>
          <cell r="B230" t="str">
            <v>.NET</v>
          </cell>
          <cell r="C230" t="str">
            <v/>
          </cell>
        </row>
        <row r="231">
          <cell r="A231" t="str">
            <v>TMH</v>
          </cell>
          <cell r="B231" t="str">
            <v>JAVA</v>
          </cell>
          <cell r="C231" t="str">
            <v/>
          </cell>
        </row>
        <row r="232">
          <cell r="A232" t="str">
            <v>KEA</v>
          </cell>
          <cell r="B232" t="str">
            <v>JAVA</v>
          </cell>
          <cell r="C232" t="str">
            <v/>
          </cell>
        </row>
        <row r="233">
          <cell r="A233" t="str">
            <v>NGT</v>
          </cell>
          <cell r="B233" t="str">
            <v>.NET</v>
          </cell>
          <cell r="C233" t="str">
            <v/>
          </cell>
        </row>
        <row r="234">
          <cell r="A234" t="str">
            <v>NRN</v>
          </cell>
          <cell r="B234" t="str">
            <v>JAVA</v>
          </cell>
          <cell r="C234" t="str">
            <v/>
          </cell>
        </row>
        <row r="235">
          <cell r="A235" t="str">
            <v>QCP</v>
          </cell>
          <cell r="B235" t="str">
            <v>JAVA</v>
          </cell>
          <cell r="C235" t="str">
            <v/>
          </cell>
        </row>
        <row r="236">
          <cell r="A236" t="str">
            <v>HGA</v>
          </cell>
          <cell r="B236" t="str">
            <v>JAVA</v>
          </cell>
          <cell r="C236" t="str">
            <v/>
          </cell>
        </row>
        <row r="237">
          <cell r="A237" t="str">
            <v>TLQ</v>
          </cell>
          <cell r="B237" t="str">
            <v>JAVA</v>
          </cell>
          <cell r="C237" t="str">
            <v/>
          </cell>
        </row>
        <row r="238">
          <cell r="A238" t="str">
            <v>NRP</v>
          </cell>
          <cell r="B238" t="str">
            <v>JAVA</v>
          </cell>
          <cell r="C238" t="str">
            <v/>
          </cell>
        </row>
        <row r="239">
          <cell r="A239" t="str">
            <v>QPN</v>
          </cell>
          <cell r="B239" t="str">
            <v>Test</v>
          </cell>
          <cell r="C239" t="str">
            <v>AT</v>
          </cell>
        </row>
        <row r="240">
          <cell r="A240" t="str">
            <v>DGV</v>
          </cell>
          <cell r="B240" t="str">
            <v>JAVA</v>
          </cell>
          <cell r="C240" t="str">
            <v/>
          </cell>
        </row>
        <row r="241">
          <cell r="A241" t="str">
            <v>MDT</v>
          </cell>
          <cell r="B241" t="str">
            <v>JAVA</v>
          </cell>
          <cell r="C241" t="str">
            <v/>
          </cell>
        </row>
        <row r="242">
          <cell r="A242" t="str">
            <v>DNQ</v>
          </cell>
          <cell r="B242" t="str">
            <v>JAVA</v>
          </cell>
          <cell r="C242" t="str">
            <v/>
          </cell>
        </row>
        <row r="243">
          <cell r="A243" t="str">
            <v>DRH</v>
          </cell>
          <cell r="B243" t="str">
            <v>JAVA</v>
          </cell>
          <cell r="C243" t="str">
            <v/>
          </cell>
        </row>
        <row r="244">
          <cell r="A244" t="str">
            <v>SPM</v>
          </cell>
          <cell r="B244" t="str">
            <v>JAVA</v>
          </cell>
          <cell r="C244" t="str">
            <v/>
          </cell>
        </row>
        <row r="245">
          <cell r="A245" t="str">
            <v>GTN</v>
          </cell>
          <cell r="B245" t="str">
            <v>JAVA</v>
          </cell>
          <cell r="C245" t="str">
            <v/>
          </cell>
        </row>
        <row r="246">
          <cell r="A246" t="str">
            <v>TYI</v>
          </cell>
          <cell r="B246" t="str">
            <v>.NET</v>
          </cell>
          <cell r="C246" t="str">
            <v/>
          </cell>
        </row>
        <row r="247">
          <cell r="A247" t="str">
            <v>PHT</v>
          </cell>
          <cell r="B247" t="str">
            <v>JAVA</v>
          </cell>
          <cell r="C247" t="str">
            <v/>
          </cell>
        </row>
        <row r="248">
          <cell r="A248" t="str">
            <v>DNH</v>
          </cell>
          <cell r="B248" t="str">
            <v>JAVA</v>
          </cell>
          <cell r="C248" t="str">
            <v/>
          </cell>
        </row>
        <row r="249">
          <cell r="A249" t="str">
            <v>KHM</v>
          </cell>
          <cell r="B249" t="str">
            <v>.NET</v>
          </cell>
          <cell r="C249" t="str">
            <v/>
          </cell>
        </row>
        <row r="250">
          <cell r="A250" t="str">
            <v>TRM</v>
          </cell>
          <cell r="B250" t="str">
            <v>Test</v>
          </cell>
          <cell r="C250" t="str">
            <v/>
          </cell>
        </row>
        <row r="251">
          <cell r="A251" t="str">
            <v>ADT</v>
          </cell>
          <cell r="B251" t="str">
            <v>.NET</v>
          </cell>
          <cell r="C251" t="str">
            <v/>
          </cell>
        </row>
        <row r="252">
          <cell r="A252" t="str">
            <v>PHV</v>
          </cell>
          <cell r="B252" t="str">
            <v>SharePoint</v>
          </cell>
          <cell r="C252" t="str">
            <v/>
          </cell>
        </row>
        <row r="253">
          <cell r="A253" t="str">
            <v>LNS</v>
          </cell>
          <cell r="B253" t="str">
            <v>.NET</v>
          </cell>
          <cell r="C253" t="str">
            <v/>
          </cell>
        </row>
        <row r="254">
          <cell r="A254" t="str">
            <v>BTI</v>
          </cell>
          <cell r="B254" t="str">
            <v>.NET</v>
          </cell>
          <cell r="C254" t="str">
            <v/>
          </cell>
        </row>
        <row r="255">
          <cell r="A255" t="str">
            <v>PEH</v>
          </cell>
          <cell r="B255" t="str">
            <v>CRM</v>
          </cell>
          <cell r="C255" t="str">
            <v/>
          </cell>
        </row>
        <row r="256">
          <cell r="A256" t="str">
            <v>QLV</v>
          </cell>
          <cell r="B256" t="str">
            <v>.NET</v>
          </cell>
          <cell r="C256" t="str">
            <v/>
          </cell>
        </row>
        <row r="257">
          <cell r="A257" t="str">
            <v>LUL</v>
          </cell>
          <cell r="B257" t="str">
            <v>JAVA</v>
          </cell>
          <cell r="C257" t="str">
            <v/>
          </cell>
        </row>
        <row r="258">
          <cell r="A258" t="str">
            <v>NBC</v>
          </cell>
          <cell r="B258" t="str">
            <v>JAVA</v>
          </cell>
          <cell r="C258" t="str">
            <v/>
          </cell>
        </row>
        <row r="259">
          <cell r="A259" t="str">
            <v>TYU</v>
          </cell>
          <cell r="B259" t="str">
            <v>JAVA</v>
          </cell>
          <cell r="C259" t="str">
            <v/>
          </cell>
        </row>
        <row r="260">
          <cell r="A260" t="str">
            <v>PPH</v>
          </cell>
          <cell r="B260" t="str">
            <v>JAVA</v>
          </cell>
          <cell r="C260" t="str">
            <v/>
          </cell>
        </row>
        <row r="261">
          <cell r="A261" t="str">
            <v>QGT</v>
          </cell>
          <cell r="B261" t="str">
            <v>Test</v>
          </cell>
          <cell r="C261" t="str">
            <v>AT</v>
          </cell>
        </row>
      </sheetData>
      <sheetData sheetId="5">
        <row r="13">
          <cell r="C13" t="str">
            <v>Combine</v>
          </cell>
          <cell r="D13" t="str">
            <v>Role name</v>
          </cell>
          <cell r="F13" t="str">
            <v>Domain</v>
          </cell>
          <cell r="G13" t="str">
            <v>Career</v>
          </cell>
        </row>
        <row r="14">
          <cell r="C14" t="str">
            <v>1.1Management</v>
          </cell>
          <cell r="D14" t="str">
            <v>Associate Engineer</v>
          </cell>
          <cell r="F14" t="str">
            <v>Security</v>
          </cell>
          <cell r="G14" t="str">
            <v>Expert</v>
          </cell>
        </row>
        <row r="15">
          <cell r="C15" t="str">
            <v>1.2Management</v>
          </cell>
          <cell r="D15" t="str">
            <v>Engineer</v>
          </cell>
          <cell r="F15" t="str">
            <v>JAVA</v>
          </cell>
          <cell r="G15" t="str">
            <v>Development</v>
          </cell>
        </row>
        <row r="16">
          <cell r="C16" t="str">
            <v>2.1Management</v>
          </cell>
          <cell r="D16" t="str">
            <v>Senior Engineer</v>
          </cell>
          <cell r="F16" t="str">
            <v>BA</v>
          </cell>
          <cell r="G16" t="str">
            <v>Specs Analyst</v>
          </cell>
        </row>
        <row r="17">
          <cell r="C17" t="str">
            <v>2.2Management</v>
          </cell>
          <cell r="D17" t="str">
            <v>Associate Project Manager</v>
          </cell>
          <cell r="F17" t="str">
            <v>.NET</v>
          </cell>
          <cell r="G17" t="str">
            <v>Development</v>
          </cell>
        </row>
        <row r="18">
          <cell r="C18" t="str">
            <v>3Management</v>
          </cell>
          <cell r="D18" t="str">
            <v>Project Manager</v>
          </cell>
          <cell r="F18" t="str">
            <v>Frontend/ Web</v>
          </cell>
          <cell r="G18" t="str">
            <v>Development</v>
          </cell>
        </row>
        <row r="19">
          <cell r="C19" t="str">
            <v>4Management</v>
          </cell>
          <cell r="D19" t="str">
            <v>Senior Manager</v>
          </cell>
          <cell r="F19" t="str">
            <v>Test</v>
          </cell>
          <cell r="G19" t="str">
            <v>Test</v>
          </cell>
        </row>
        <row r="20">
          <cell r="C20" t="str">
            <v>5Management</v>
          </cell>
          <cell r="D20" t="str">
            <v>Delivery Unit Manager</v>
          </cell>
          <cell r="F20" t="str">
            <v>SharePoint</v>
          </cell>
          <cell r="G20" t="str">
            <v>Development</v>
          </cell>
        </row>
        <row r="21">
          <cell r="C21" t="str">
            <v>1.1Development</v>
          </cell>
          <cell r="D21" t="str">
            <v>Associate Engineer</v>
          </cell>
          <cell r="F21" t="str">
            <v>BI/DB</v>
          </cell>
          <cell r="G21" t="str">
            <v>Expert</v>
          </cell>
        </row>
        <row r="22">
          <cell r="C22" t="str">
            <v>1.2Development</v>
          </cell>
          <cell r="D22" t="str">
            <v>Engineer</v>
          </cell>
          <cell r="F22" t="str">
            <v>CRM</v>
          </cell>
          <cell r="G22" t="str">
            <v>Development</v>
          </cell>
        </row>
        <row r="23">
          <cell r="C23" t="str">
            <v>2.1Development</v>
          </cell>
          <cell r="D23" t="str">
            <v>Senior Engineer</v>
          </cell>
          <cell r="F23" t="str">
            <v>Corporate services</v>
          </cell>
          <cell r="G23" t="str">
            <v>Admin</v>
          </cell>
        </row>
        <row r="24">
          <cell r="C24" t="str">
            <v>2.2Development</v>
          </cell>
          <cell r="D24" t="str">
            <v>Associate Architect</v>
          </cell>
          <cell r="F24" t="str">
            <v>UX</v>
          </cell>
          <cell r="G24" t="str">
            <v>Expert</v>
          </cell>
        </row>
        <row r="25">
          <cell r="C25" t="str">
            <v>3Development</v>
          </cell>
          <cell r="D25" t="str">
            <v>Architect</v>
          </cell>
          <cell r="F25" t="str">
            <v>ERP</v>
          </cell>
          <cell r="G25" t="str">
            <v>Development</v>
          </cell>
        </row>
        <row r="26">
          <cell r="C26" t="str">
            <v>4Development</v>
          </cell>
          <cell r="D26" t="str">
            <v>Senior Architect</v>
          </cell>
          <cell r="F26" t="str">
            <v>Mobile</v>
          </cell>
          <cell r="G26" t="str">
            <v>Development</v>
          </cell>
        </row>
        <row r="27">
          <cell r="C27" t="str">
            <v>5Development</v>
          </cell>
          <cell r="D27" t="str">
            <v>Lead Architect</v>
          </cell>
          <cell r="F27" t="str">
            <v>DevOps</v>
          </cell>
          <cell r="G27" t="str">
            <v>Expert</v>
          </cell>
        </row>
        <row r="28">
          <cell r="C28" t="str">
            <v>1.1Specs Analyst</v>
          </cell>
          <cell r="D28" t="str">
            <v>Associate Specs Analyst</v>
          </cell>
          <cell r="F28" t="str">
            <v>Management</v>
          </cell>
          <cell r="G28" t="str">
            <v>Management</v>
          </cell>
        </row>
        <row r="29">
          <cell r="C29" t="str">
            <v>1.2Specs Analyst</v>
          </cell>
          <cell r="D29" t="str">
            <v>Specs Analyst</v>
          </cell>
        </row>
        <row r="30">
          <cell r="C30" t="str">
            <v>2.1Specs Analyst</v>
          </cell>
          <cell r="D30" t="str">
            <v>Senior Specs Analyst</v>
          </cell>
        </row>
        <row r="31">
          <cell r="C31" t="str">
            <v>2.2Specs Analyst</v>
          </cell>
          <cell r="D31" t="str">
            <v>Associate Consultant</v>
          </cell>
        </row>
        <row r="32">
          <cell r="C32" t="str">
            <v>3Specs Analyst</v>
          </cell>
          <cell r="D32" t="str">
            <v xml:space="preserve">Consultant </v>
          </cell>
        </row>
        <row r="33">
          <cell r="C33" t="str">
            <v>4Specs Analyst</v>
          </cell>
          <cell r="D33" t="str">
            <v>Senior Consultant</v>
          </cell>
        </row>
        <row r="34">
          <cell r="C34" t="str">
            <v>5Specs Analyst</v>
          </cell>
          <cell r="D34" t="str">
            <v>Lead Consultant</v>
          </cell>
        </row>
        <row r="35">
          <cell r="C35" t="str">
            <v>1.1Test</v>
          </cell>
          <cell r="D35" t="str">
            <v xml:space="preserve">Associate QA </v>
          </cell>
        </row>
        <row r="36">
          <cell r="C36" t="str">
            <v>1.2Test</v>
          </cell>
          <cell r="D36" t="str">
            <v xml:space="preserve">QA Engineer </v>
          </cell>
        </row>
        <row r="37">
          <cell r="C37" t="str">
            <v>2.1Test</v>
          </cell>
          <cell r="D37" t="str">
            <v xml:space="preserve">Senior QA </v>
          </cell>
        </row>
        <row r="38">
          <cell r="C38" t="str">
            <v>2.2Test</v>
          </cell>
          <cell r="D38" t="str">
            <v xml:space="preserve">Associate  QA Manager </v>
          </cell>
        </row>
        <row r="39">
          <cell r="C39" t="str">
            <v>3Test</v>
          </cell>
          <cell r="D39" t="str">
            <v xml:space="preserve">QA Manager </v>
          </cell>
        </row>
        <row r="40">
          <cell r="C40" t="str">
            <v>4Test</v>
          </cell>
          <cell r="D40" t="str">
            <v xml:space="preserve">Senior QA Manager </v>
          </cell>
        </row>
        <row r="41">
          <cell r="C41" t="str">
            <v>5Test</v>
          </cell>
          <cell r="D41" t="str">
            <v xml:space="preserve">Lead QA Manager </v>
          </cell>
        </row>
        <row r="42">
          <cell r="C42" t="str">
            <v>1.1Expert</v>
          </cell>
          <cell r="D42" t="str">
            <v>Associate Engineer</v>
          </cell>
        </row>
        <row r="43">
          <cell r="C43" t="str">
            <v>1.2Expert</v>
          </cell>
          <cell r="D43" t="str">
            <v>Engineer</v>
          </cell>
        </row>
        <row r="44">
          <cell r="C44" t="str">
            <v>2.1Expert</v>
          </cell>
          <cell r="D44" t="str">
            <v>Senior Engineer</v>
          </cell>
        </row>
        <row r="45">
          <cell r="C45" t="str">
            <v>2.2Expert</v>
          </cell>
          <cell r="D45" t="str">
            <v>Associate Expert</v>
          </cell>
        </row>
        <row r="46">
          <cell r="C46" t="str">
            <v>3Expert</v>
          </cell>
          <cell r="D46" t="str">
            <v xml:space="preserve">Expert </v>
          </cell>
        </row>
        <row r="47">
          <cell r="C47" t="str">
            <v>4Expert</v>
          </cell>
          <cell r="D47" t="str">
            <v xml:space="preserve">Senior Expert </v>
          </cell>
        </row>
        <row r="48">
          <cell r="C48" t="str">
            <v>5Expert</v>
          </cell>
          <cell r="D48" t="str">
            <v xml:space="preserve">Lead Expert </v>
          </cell>
        </row>
        <row r="49">
          <cell r="C49" t="str">
            <v>1.1Admin</v>
          </cell>
          <cell r="D49" t="str">
            <v xml:space="preserve">Associate Specialist </v>
          </cell>
        </row>
        <row r="50">
          <cell r="C50" t="str">
            <v>1.2Admin</v>
          </cell>
          <cell r="D50" t="str">
            <v xml:space="preserve">Specialist </v>
          </cell>
        </row>
        <row r="51">
          <cell r="C51" t="str">
            <v>2.1Admin</v>
          </cell>
          <cell r="D51" t="str">
            <v xml:space="preserve">Senior Specialist </v>
          </cell>
        </row>
        <row r="52">
          <cell r="C52" t="str">
            <v>2.2Admin</v>
          </cell>
          <cell r="D52" t="str">
            <v xml:space="preserve">Associate Manager </v>
          </cell>
        </row>
        <row r="53">
          <cell r="C53" t="str">
            <v>3Admin</v>
          </cell>
          <cell r="D53" t="str">
            <v xml:space="preserve">Manager </v>
          </cell>
        </row>
        <row r="54">
          <cell r="C54" t="str">
            <v>4Admin</v>
          </cell>
          <cell r="D54" t="str">
            <v xml:space="preserve">Senior Manager </v>
          </cell>
        </row>
        <row r="55">
          <cell r="C55" t="str">
            <v>5Admin</v>
          </cell>
        </row>
        <row r="56">
          <cell r="C56" t="str">
            <v>1.1Customer Support and Success</v>
          </cell>
          <cell r="D56" t="str">
            <v xml:space="preserve">Associate Specialist </v>
          </cell>
        </row>
        <row r="57">
          <cell r="C57" t="str">
            <v>1.2Customer Support and Success</v>
          </cell>
          <cell r="D57" t="str">
            <v xml:space="preserve">Specialist </v>
          </cell>
        </row>
        <row r="58">
          <cell r="C58" t="str">
            <v>2.1Customer Support and Success</v>
          </cell>
          <cell r="D58" t="str">
            <v xml:space="preserve">Senior Specialist </v>
          </cell>
        </row>
        <row r="59">
          <cell r="C59" t="str">
            <v>2.2Customer Support and Success</v>
          </cell>
          <cell r="D59" t="str">
            <v xml:space="preserve">Associate Manager </v>
          </cell>
        </row>
        <row r="60">
          <cell r="C60" t="str">
            <v>3Customer Support and Success</v>
          </cell>
          <cell r="D60" t="str">
            <v xml:space="preserve">Manager </v>
          </cell>
        </row>
        <row r="61">
          <cell r="C61" t="str">
            <v>4Customer Support and Success</v>
          </cell>
          <cell r="D61" t="str">
            <v>Senior Manager</v>
          </cell>
        </row>
        <row r="62">
          <cell r="C62" t="str">
            <v>5Customer Support and Success</v>
          </cell>
          <cell r="D62" t="str">
            <v>Lead Manager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14_C15"/>
      <sheetName val="Sheet1"/>
      <sheetName val="C18_Newcomer"/>
      <sheetName val="Pivot report"/>
      <sheetName val="Data"/>
      <sheetName val="Speaking 20%"/>
      <sheetName val="Class level 2"/>
      <sheetName val="Class level 3"/>
      <sheetName val="Statistics"/>
      <sheetName val="TGF"/>
      <sheetName val="Left"/>
      <sheetName val="Sheet2"/>
      <sheetName val="Class"/>
      <sheetName val="Domain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NMN</v>
          </cell>
          <cell r="B2">
            <v>1</v>
          </cell>
        </row>
        <row r="3">
          <cell r="A3" t="str">
            <v>dnl</v>
          </cell>
          <cell r="B3">
            <v>1</v>
          </cell>
        </row>
        <row r="4">
          <cell r="A4" t="str">
            <v>HNA</v>
          </cell>
          <cell r="B4">
            <v>1</v>
          </cell>
        </row>
        <row r="5">
          <cell r="A5" t="str">
            <v>TRM</v>
          </cell>
          <cell r="B5">
            <v>1</v>
          </cell>
        </row>
        <row r="6">
          <cell r="A6" t="str">
            <v>PEH</v>
          </cell>
          <cell r="B6">
            <v>1</v>
          </cell>
        </row>
        <row r="7">
          <cell r="A7" t="str">
            <v>SNT</v>
          </cell>
          <cell r="B7">
            <v>1</v>
          </cell>
        </row>
        <row r="8">
          <cell r="A8" t="str">
            <v>TGN</v>
          </cell>
          <cell r="B8">
            <v>1</v>
          </cell>
        </row>
        <row r="9">
          <cell r="A9" t="str">
            <v>HLH</v>
          </cell>
          <cell r="B9">
            <v>1</v>
          </cell>
        </row>
        <row r="10">
          <cell r="A10" t="str">
            <v>KNG</v>
          </cell>
          <cell r="B10">
            <v>1</v>
          </cell>
        </row>
        <row r="11">
          <cell r="A11" t="str">
            <v>NRP</v>
          </cell>
          <cell r="B11">
            <v>1</v>
          </cell>
        </row>
        <row r="12">
          <cell r="A12" t="str">
            <v>DNH</v>
          </cell>
          <cell r="B12">
            <v>1</v>
          </cell>
        </row>
        <row r="13">
          <cell r="A13" t="str">
            <v>TVS</v>
          </cell>
          <cell r="B13">
            <v>1</v>
          </cell>
        </row>
        <row r="14">
          <cell r="A14" t="str">
            <v>DNQ</v>
          </cell>
          <cell r="B14">
            <v>1</v>
          </cell>
        </row>
        <row r="15">
          <cell r="A15" t="str">
            <v>NTV</v>
          </cell>
          <cell r="B15">
            <v>1</v>
          </cell>
        </row>
        <row r="16">
          <cell r="A16" t="str">
            <v>TLQ</v>
          </cell>
          <cell r="B16">
            <v>1</v>
          </cell>
        </row>
        <row r="17">
          <cell r="A17" t="str">
            <v>TUR</v>
          </cell>
          <cell r="B17">
            <v>1</v>
          </cell>
        </row>
        <row r="18">
          <cell r="A18" t="str">
            <v>hpa</v>
          </cell>
          <cell r="B18">
            <v>1</v>
          </cell>
        </row>
        <row r="19">
          <cell r="A19" t="str">
            <v>MED</v>
          </cell>
          <cell r="B19">
            <v>1</v>
          </cell>
        </row>
        <row r="20">
          <cell r="A20" t="str">
            <v>HVN</v>
          </cell>
          <cell r="B20">
            <v>1</v>
          </cell>
        </row>
        <row r="21">
          <cell r="A21" t="str">
            <v>VKG</v>
          </cell>
          <cell r="B21">
            <v>1</v>
          </cell>
        </row>
        <row r="22">
          <cell r="A22" t="str">
            <v>hga</v>
          </cell>
          <cell r="B22">
            <v>1</v>
          </cell>
        </row>
        <row r="23">
          <cell r="A23" t="str">
            <v>HVT</v>
          </cell>
          <cell r="B23">
            <v>1</v>
          </cell>
        </row>
        <row r="24">
          <cell r="A24" t="str">
            <v>HMM</v>
          </cell>
          <cell r="B24">
            <v>1</v>
          </cell>
        </row>
        <row r="25">
          <cell r="A25" t="str">
            <v>NCH</v>
          </cell>
          <cell r="B25">
            <v>1</v>
          </cell>
        </row>
        <row r="26">
          <cell r="A26" t="str">
            <v>KNH</v>
          </cell>
          <cell r="B26">
            <v>1</v>
          </cell>
        </row>
        <row r="27">
          <cell r="A27" t="str">
            <v>DPH</v>
          </cell>
          <cell r="B27">
            <v>1</v>
          </cell>
        </row>
        <row r="28">
          <cell r="A28" t="str">
            <v>QAD</v>
          </cell>
          <cell r="B28">
            <v>1</v>
          </cell>
        </row>
        <row r="29">
          <cell r="A29" t="str">
            <v>HGR</v>
          </cell>
          <cell r="B29">
            <v>1</v>
          </cell>
        </row>
        <row r="30">
          <cell r="A30" t="str">
            <v>ANN</v>
          </cell>
          <cell r="B30">
            <v>1</v>
          </cell>
        </row>
        <row r="31">
          <cell r="A31" t="str">
            <v>PHT</v>
          </cell>
          <cell r="B31">
            <v>1</v>
          </cell>
        </row>
        <row r="32">
          <cell r="A32" t="str">
            <v>NAR</v>
          </cell>
          <cell r="B32">
            <v>1</v>
          </cell>
        </row>
        <row r="33">
          <cell r="A33" t="str">
            <v>MHD</v>
          </cell>
          <cell r="B33">
            <v>1</v>
          </cell>
        </row>
        <row r="34">
          <cell r="A34" t="str">
            <v>VBV</v>
          </cell>
          <cell r="B34">
            <v>1</v>
          </cell>
        </row>
        <row r="35">
          <cell r="A35" t="str">
            <v>QPP</v>
          </cell>
          <cell r="B35">
            <v>1</v>
          </cell>
        </row>
        <row r="36">
          <cell r="A36" t="str">
            <v>TVO</v>
          </cell>
          <cell r="B36">
            <v>1</v>
          </cell>
        </row>
        <row r="37">
          <cell r="A37" t="str">
            <v>HGL</v>
          </cell>
          <cell r="B37">
            <v>1</v>
          </cell>
        </row>
        <row r="38">
          <cell r="A38" t="str">
            <v>VHA</v>
          </cell>
          <cell r="B38">
            <v>1</v>
          </cell>
        </row>
        <row r="39">
          <cell r="A39" t="str">
            <v>TDV</v>
          </cell>
          <cell r="B39">
            <v>1</v>
          </cell>
        </row>
        <row r="40">
          <cell r="A40" t="str">
            <v>MPT</v>
          </cell>
          <cell r="B40">
            <v>1</v>
          </cell>
        </row>
        <row r="41">
          <cell r="A41" t="str">
            <v>VPT</v>
          </cell>
          <cell r="B41">
            <v>1</v>
          </cell>
        </row>
        <row r="42">
          <cell r="A42" t="str">
            <v>TVL</v>
          </cell>
          <cell r="B42">
            <v>1</v>
          </cell>
        </row>
        <row r="43">
          <cell r="A43" t="str">
            <v>LGN</v>
          </cell>
          <cell r="B43">
            <v>1</v>
          </cell>
        </row>
        <row r="44">
          <cell r="A44" t="str">
            <v>MDT</v>
          </cell>
          <cell r="B44">
            <v>1</v>
          </cell>
        </row>
        <row r="45">
          <cell r="A45" t="str">
            <v>VHN</v>
          </cell>
          <cell r="B45">
            <v>1</v>
          </cell>
        </row>
        <row r="46">
          <cell r="A46" t="str">
            <v>ADT</v>
          </cell>
          <cell r="B46">
            <v>1</v>
          </cell>
        </row>
        <row r="47">
          <cell r="A47" t="str">
            <v>PAT</v>
          </cell>
          <cell r="B47">
            <v>1</v>
          </cell>
        </row>
        <row r="48">
          <cell r="A48" t="str">
            <v>HLV</v>
          </cell>
          <cell r="B48">
            <v>1</v>
          </cell>
        </row>
        <row r="49">
          <cell r="A49" t="str">
            <v>YNH</v>
          </cell>
          <cell r="B49">
            <v>1</v>
          </cell>
        </row>
        <row r="50">
          <cell r="A50" t="str">
            <v>PTL</v>
          </cell>
          <cell r="B50">
            <v>1</v>
          </cell>
        </row>
        <row r="51">
          <cell r="A51" t="str">
            <v>HGY</v>
          </cell>
          <cell r="B51">
            <v>1</v>
          </cell>
        </row>
        <row r="52">
          <cell r="A52" t="str">
            <v>TVD</v>
          </cell>
          <cell r="B52">
            <v>1</v>
          </cell>
        </row>
        <row r="53">
          <cell r="A53" t="str">
            <v>AUV</v>
          </cell>
          <cell r="B53">
            <v>1</v>
          </cell>
        </row>
        <row r="54">
          <cell r="A54" t="str">
            <v>dvn</v>
          </cell>
          <cell r="B54">
            <v>1</v>
          </cell>
        </row>
        <row r="55">
          <cell r="A55" t="str">
            <v>HTD</v>
          </cell>
          <cell r="B55">
            <v>1</v>
          </cell>
        </row>
        <row r="56">
          <cell r="A56" t="str">
            <v>TGG</v>
          </cell>
          <cell r="B56">
            <v>1</v>
          </cell>
        </row>
        <row r="57">
          <cell r="A57" t="str">
            <v>HTI</v>
          </cell>
          <cell r="B57">
            <v>1</v>
          </cell>
        </row>
        <row r="58">
          <cell r="A58" t="str">
            <v>DGT</v>
          </cell>
          <cell r="B58">
            <v>1</v>
          </cell>
        </row>
        <row r="59">
          <cell r="A59" t="str">
            <v>TUA</v>
          </cell>
          <cell r="B59">
            <v>1</v>
          </cell>
        </row>
        <row r="60">
          <cell r="A60" t="str">
            <v>PRV</v>
          </cell>
          <cell r="B60">
            <v>1</v>
          </cell>
        </row>
        <row r="61">
          <cell r="A61" t="str">
            <v>MDL</v>
          </cell>
          <cell r="B61">
            <v>1</v>
          </cell>
        </row>
        <row r="62">
          <cell r="A62" t="str">
            <v>DLN</v>
          </cell>
          <cell r="B62">
            <v>1</v>
          </cell>
        </row>
        <row r="63">
          <cell r="A63" t="str">
            <v>tlh</v>
          </cell>
          <cell r="B63">
            <v>1</v>
          </cell>
        </row>
        <row r="64">
          <cell r="A64" t="str">
            <v>KOH</v>
          </cell>
          <cell r="B64">
            <v>1</v>
          </cell>
        </row>
        <row r="65">
          <cell r="A65" t="str">
            <v>NHI</v>
          </cell>
          <cell r="B65">
            <v>1</v>
          </cell>
        </row>
        <row r="66">
          <cell r="A66" t="str">
            <v>LNS</v>
          </cell>
          <cell r="B66">
            <v>1</v>
          </cell>
        </row>
        <row r="67">
          <cell r="A67" t="str">
            <v>PHV</v>
          </cell>
          <cell r="B67">
            <v>1</v>
          </cell>
        </row>
        <row r="68">
          <cell r="A68" t="str">
            <v>DGA</v>
          </cell>
          <cell r="B68">
            <v>1</v>
          </cell>
        </row>
        <row r="69">
          <cell r="A69" t="str">
            <v>NQT</v>
          </cell>
          <cell r="B69">
            <v>1</v>
          </cell>
        </row>
        <row r="70">
          <cell r="A70" t="str">
            <v>VLH</v>
          </cell>
          <cell r="B70">
            <v>1</v>
          </cell>
        </row>
        <row r="71">
          <cell r="A71" t="str">
            <v>QME</v>
          </cell>
          <cell r="B71">
            <v>1</v>
          </cell>
        </row>
        <row r="72">
          <cell r="A72" t="str">
            <v>TKL</v>
          </cell>
          <cell r="B72">
            <v>1</v>
          </cell>
        </row>
        <row r="73">
          <cell r="A73" t="str">
            <v>VNL</v>
          </cell>
          <cell r="B73">
            <v>1</v>
          </cell>
        </row>
        <row r="74">
          <cell r="A74" t="str">
            <v>MPN</v>
          </cell>
          <cell r="B74">
            <v>1</v>
          </cell>
        </row>
        <row r="75">
          <cell r="A75" t="str">
            <v>VKG</v>
          </cell>
          <cell r="B75">
            <v>1</v>
          </cell>
        </row>
        <row r="76">
          <cell r="A76" t="str">
            <v>TVR</v>
          </cell>
          <cell r="B76">
            <v>1</v>
          </cell>
        </row>
        <row r="77">
          <cell r="A77" t="str">
            <v>TTC</v>
          </cell>
          <cell r="B77">
            <v>1</v>
          </cell>
        </row>
        <row r="78">
          <cell r="A78" t="str">
            <v>HVT</v>
          </cell>
          <cell r="B78">
            <v>1</v>
          </cell>
        </row>
        <row r="79">
          <cell r="A79" t="str">
            <v>TNQ</v>
          </cell>
          <cell r="B79">
            <v>1</v>
          </cell>
        </row>
        <row r="80">
          <cell r="A80" t="str">
            <v>TTL</v>
          </cell>
          <cell r="B80">
            <v>1</v>
          </cell>
        </row>
      </sheetData>
      <sheetData sheetId="6"/>
      <sheetData sheetId="7"/>
      <sheetData sheetId="8"/>
      <sheetData sheetId="9"/>
      <sheetData sheetId="10"/>
      <sheetData sheetId="11">
        <row r="1">
          <cell r="A1" t="str">
            <v>Visa</v>
          </cell>
          <cell r="B1" t="str">
            <v>Current English level</v>
          </cell>
        </row>
        <row r="2">
          <cell r="A2" t="str">
            <v>PTL</v>
          </cell>
          <cell r="B2" t="str">
            <v>Int</v>
          </cell>
        </row>
        <row r="3">
          <cell r="A3" t="str">
            <v>NLT</v>
          </cell>
          <cell r="B3" t="str">
            <v>Int</v>
          </cell>
        </row>
        <row r="4">
          <cell r="A4" t="str">
            <v>VNL</v>
          </cell>
          <cell r="B4" t="str">
            <v>Int</v>
          </cell>
        </row>
        <row r="5">
          <cell r="A5" t="str">
            <v>TTL</v>
          </cell>
          <cell r="B5" t="str">
            <v>Upper-Int</v>
          </cell>
        </row>
        <row r="6">
          <cell r="A6" t="str">
            <v>NQN</v>
          </cell>
          <cell r="B6" t="str">
            <v>Upper-Int</v>
          </cell>
        </row>
        <row r="7">
          <cell r="A7" t="str">
            <v>CTN</v>
          </cell>
          <cell r="B7" t="str">
            <v>Upper-Int</v>
          </cell>
        </row>
        <row r="8">
          <cell r="A8" t="str">
            <v>TAQ</v>
          </cell>
          <cell r="B8" t="str">
            <v>Upper-Int</v>
          </cell>
        </row>
        <row r="9">
          <cell r="A9" t="str">
            <v>PHG</v>
          </cell>
          <cell r="B9" t="str">
            <v>Upper-Int</v>
          </cell>
        </row>
        <row r="10">
          <cell r="A10" t="str">
            <v>DHN</v>
          </cell>
          <cell r="B10" t="str">
            <v>Upper-Int</v>
          </cell>
        </row>
        <row r="11">
          <cell r="A11" t="str">
            <v>TAU</v>
          </cell>
          <cell r="B11" t="str">
            <v>Upper-Int</v>
          </cell>
        </row>
        <row r="12">
          <cell r="A12" t="str">
            <v>HPV</v>
          </cell>
          <cell r="B12" t="str">
            <v>Int</v>
          </cell>
        </row>
        <row r="13">
          <cell r="A13" t="str">
            <v>LGN</v>
          </cell>
          <cell r="B13" t="str">
            <v>Int</v>
          </cell>
        </row>
        <row r="14">
          <cell r="A14" t="str">
            <v>QTT</v>
          </cell>
          <cell r="B14" t="str">
            <v>Int</v>
          </cell>
        </row>
        <row r="15">
          <cell r="A15" t="str">
            <v>HTU</v>
          </cell>
          <cell r="B15" t="str">
            <v>Int</v>
          </cell>
        </row>
        <row r="16">
          <cell r="A16" t="str">
            <v>VLP</v>
          </cell>
          <cell r="B16" t="str">
            <v>Int</v>
          </cell>
        </row>
        <row r="17">
          <cell r="A17" t="str">
            <v>QVR</v>
          </cell>
          <cell r="B17" t="str">
            <v>Int</v>
          </cell>
        </row>
        <row r="18">
          <cell r="A18" t="str">
            <v>MAG</v>
          </cell>
          <cell r="B18" t="str">
            <v>Int</v>
          </cell>
        </row>
        <row r="19">
          <cell r="A19" t="str">
            <v>BLB</v>
          </cell>
          <cell r="B19" t="str">
            <v>Upper-Int</v>
          </cell>
        </row>
        <row r="20">
          <cell r="A20" t="str">
            <v>TVN</v>
          </cell>
          <cell r="B20" t="str">
            <v>Upper-Int</v>
          </cell>
        </row>
        <row r="21">
          <cell r="A21" t="str">
            <v>TLA</v>
          </cell>
          <cell r="B21" t="str">
            <v>Upper-Int</v>
          </cell>
        </row>
        <row r="22">
          <cell r="A22" t="str">
            <v>YNN</v>
          </cell>
          <cell r="B22" t="str">
            <v>Advanced</v>
          </cell>
        </row>
        <row r="23">
          <cell r="A23" t="str">
            <v>TRD</v>
          </cell>
          <cell r="B23" t="str">
            <v>Post-Int</v>
          </cell>
        </row>
        <row r="24">
          <cell r="A24" t="str">
            <v>KAT</v>
          </cell>
          <cell r="B24" t="str">
            <v>Post-Int</v>
          </cell>
        </row>
        <row r="25">
          <cell r="A25" t="str">
            <v>HPA</v>
          </cell>
          <cell r="B25" t="str">
            <v>Upper-Int</v>
          </cell>
        </row>
        <row r="26">
          <cell r="A26" t="str">
            <v>TBG</v>
          </cell>
          <cell r="B26" t="str">
            <v>Upper-Int</v>
          </cell>
        </row>
        <row r="27">
          <cell r="A27" t="str">
            <v>TDV</v>
          </cell>
          <cell r="B27" t="str">
            <v>Int</v>
          </cell>
        </row>
        <row r="28">
          <cell r="A28" t="str">
            <v>KTG</v>
          </cell>
          <cell r="B28" t="str">
            <v>Int</v>
          </cell>
        </row>
        <row r="29">
          <cell r="A29" t="str">
            <v>HNU</v>
          </cell>
          <cell r="B29" t="str">
            <v>Int</v>
          </cell>
        </row>
        <row r="30">
          <cell r="A30" t="str">
            <v>TVO</v>
          </cell>
          <cell r="B30" t="str">
            <v>Int</v>
          </cell>
        </row>
        <row r="31">
          <cell r="A31" t="str">
            <v>LPV</v>
          </cell>
          <cell r="B31" t="str">
            <v>Int</v>
          </cell>
        </row>
        <row r="32">
          <cell r="A32" t="str">
            <v>MPT</v>
          </cell>
          <cell r="B32" t="str">
            <v>Int</v>
          </cell>
        </row>
        <row r="33">
          <cell r="A33" t="str">
            <v>KAL</v>
          </cell>
          <cell r="B33" t="str">
            <v>Upper-Int</v>
          </cell>
        </row>
        <row r="34">
          <cell r="A34" t="str">
            <v>DTY</v>
          </cell>
          <cell r="B34" t="str">
            <v>Upper-Int</v>
          </cell>
        </row>
        <row r="35">
          <cell r="A35" t="str">
            <v>TLM</v>
          </cell>
          <cell r="B35" t="str">
            <v>Upper-Int</v>
          </cell>
        </row>
        <row r="36">
          <cell r="A36" t="str">
            <v>MNA</v>
          </cell>
          <cell r="B36" t="str">
            <v>Advanced</v>
          </cell>
        </row>
        <row r="37">
          <cell r="A37" t="str">
            <v>HQT</v>
          </cell>
          <cell r="B37" t="str">
            <v>Upper-Int</v>
          </cell>
        </row>
        <row r="38">
          <cell r="A38" t="str">
            <v>VPT</v>
          </cell>
          <cell r="B38" t="str">
            <v>Int</v>
          </cell>
        </row>
        <row r="39">
          <cell r="A39" t="str">
            <v>DDH</v>
          </cell>
          <cell r="B39" t="str">
            <v>Int</v>
          </cell>
        </row>
        <row r="40">
          <cell r="A40" t="str">
            <v>TVY</v>
          </cell>
          <cell r="B40" t="str">
            <v>Int</v>
          </cell>
        </row>
        <row r="41">
          <cell r="A41" t="str">
            <v>QAD</v>
          </cell>
          <cell r="B41" t="str">
            <v>Int</v>
          </cell>
        </row>
        <row r="42">
          <cell r="A42" t="str">
            <v>QAT</v>
          </cell>
          <cell r="B42" t="str">
            <v>Int</v>
          </cell>
        </row>
        <row r="43">
          <cell r="A43" t="str">
            <v>TAT</v>
          </cell>
          <cell r="B43" t="str">
            <v>Int</v>
          </cell>
        </row>
        <row r="44">
          <cell r="A44" t="str">
            <v>MTE</v>
          </cell>
          <cell r="B44" t="str">
            <v>Int</v>
          </cell>
        </row>
        <row r="45">
          <cell r="A45" t="str">
            <v>VCO</v>
          </cell>
          <cell r="B45" t="str">
            <v>Int</v>
          </cell>
        </row>
        <row r="46">
          <cell r="A46" t="str">
            <v>HDG</v>
          </cell>
          <cell r="B46" t="str">
            <v>Int</v>
          </cell>
        </row>
        <row r="47">
          <cell r="A47" t="str">
            <v>DLN</v>
          </cell>
          <cell r="B47" t="str">
            <v>Int</v>
          </cell>
        </row>
        <row r="48">
          <cell r="A48" t="str">
            <v>DNG</v>
          </cell>
          <cell r="B48" t="str">
            <v>Int</v>
          </cell>
        </row>
        <row r="49">
          <cell r="A49" t="str">
            <v>TVG</v>
          </cell>
          <cell r="B49" t="str">
            <v>Int</v>
          </cell>
        </row>
        <row r="50">
          <cell r="A50" t="str">
            <v>PBV</v>
          </cell>
          <cell r="B50" t="str">
            <v>Int</v>
          </cell>
        </row>
        <row r="51">
          <cell r="A51" t="str">
            <v>HAE</v>
          </cell>
          <cell r="B51" t="str">
            <v>Advanced</v>
          </cell>
        </row>
        <row r="52">
          <cell r="A52" t="str">
            <v>LNR</v>
          </cell>
          <cell r="B52" t="str">
            <v>Upper-Int</v>
          </cell>
        </row>
        <row r="53">
          <cell r="A53" t="str">
            <v>TMT</v>
          </cell>
          <cell r="B53" t="str">
            <v>Upper-Int</v>
          </cell>
        </row>
        <row r="54">
          <cell r="A54" t="str">
            <v>NDC</v>
          </cell>
          <cell r="B54" t="str">
            <v>Advanced</v>
          </cell>
        </row>
        <row r="55">
          <cell r="A55" t="str">
            <v>NLH</v>
          </cell>
          <cell r="B55" t="str">
            <v>Upper-Int</v>
          </cell>
        </row>
        <row r="56">
          <cell r="A56" t="str">
            <v>NHI</v>
          </cell>
          <cell r="B56" t="str">
            <v>Upper-Int</v>
          </cell>
        </row>
        <row r="57">
          <cell r="A57" t="str">
            <v>NQG</v>
          </cell>
          <cell r="B57" t="str">
            <v>Int</v>
          </cell>
        </row>
        <row r="58">
          <cell r="A58" t="str">
            <v>SHT</v>
          </cell>
          <cell r="B58" t="str">
            <v>Int</v>
          </cell>
        </row>
        <row r="59">
          <cell r="A59" t="str">
            <v>MNV</v>
          </cell>
          <cell r="B59" t="str">
            <v>Int</v>
          </cell>
        </row>
        <row r="60">
          <cell r="A60" t="str">
            <v>RKS</v>
          </cell>
          <cell r="B60" t="str">
            <v>Int</v>
          </cell>
        </row>
        <row r="61">
          <cell r="A61" t="str">
            <v>NSV</v>
          </cell>
          <cell r="B61" t="str">
            <v>Int</v>
          </cell>
        </row>
        <row r="62">
          <cell r="A62" t="str">
            <v>CKD</v>
          </cell>
          <cell r="B62" t="str">
            <v>Int</v>
          </cell>
        </row>
        <row r="63">
          <cell r="A63" t="str">
            <v>HGL</v>
          </cell>
          <cell r="B63" t="str">
            <v>Int</v>
          </cell>
        </row>
        <row r="64">
          <cell r="A64" t="str">
            <v>VUB</v>
          </cell>
          <cell r="B64" t="str">
            <v>Int</v>
          </cell>
        </row>
        <row r="65">
          <cell r="A65" t="str">
            <v>QHI</v>
          </cell>
          <cell r="B65" t="str">
            <v>Upper-Int</v>
          </cell>
        </row>
        <row r="66">
          <cell r="A66" t="str">
            <v>TVR</v>
          </cell>
          <cell r="B66" t="str">
            <v>Upper-Int</v>
          </cell>
        </row>
        <row r="67">
          <cell r="A67" t="str">
            <v>BTD</v>
          </cell>
          <cell r="B67" t="str">
            <v>Upper-Int</v>
          </cell>
        </row>
        <row r="68">
          <cell r="A68" t="str">
            <v>HMT</v>
          </cell>
          <cell r="B68" t="str">
            <v>Upper-Int</v>
          </cell>
        </row>
        <row r="69">
          <cell r="A69" t="str">
            <v>HPK</v>
          </cell>
          <cell r="B69" t="str">
            <v>Advanced</v>
          </cell>
        </row>
        <row r="70">
          <cell r="A70" t="str">
            <v>QPP</v>
          </cell>
          <cell r="B70" t="str">
            <v>Upper-Int</v>
          </cell>
        </row>
        <row r="71">
          <cell r="A71" t="str">
            <v>TKM</v>
          </cell>
          <cell r="B71" t="str">
            <v>Upper-Int</v>
          </cell>
        </row>
        <row r="72">
          <cell r="A72" t="str">
            <v>NLG</v>
          </cell>
          <cell r="B72" t="str">
            <v>Advanced</v>
          </cell>
        </row>
        <row r="73">
          <cell r="A73" t="str">
            <v>ANN</v>
          </cell>
          <cell r="B73" t="str">
            <v>Int</v>
          </cell>
        </row>
        <row r="74">
          <cell r="A74" t="str">
            <v>PHT</v>
          </cell>
          <cell r="B74" t="str">
            <v>Int</v>
          </cell>
        </row>
        <row r="75">
          <cell r="A75" t="str">
            <v>KEA</v>
          </cell>
          <cell r="B75" t="str">
            <v>Int</v>
          </cell>
        </row>
        <row r="76">
          <cell r="A76" t="str">
            <v>MDT</v>
          </cell>
          <cell r="B76" t="str">
            <v>Int</v>
          </cell>
        </row>
        <row r="77">
          <cell r="A77" t="str">
            <v>DRH</v>
          </cell>
          <cell r="B77" t="str">
            <v>Int</v>
          </cell>
        </row>
        <row r="78">
          <cell r="A78" t="str">
            <v>QPN</v>
          </cell>
          <cell r="B78" t="str">
            <v>Int</v>
          </cell>
        </row>
        <row r="79">
          <cell r="A79" t="str">
            <v>VLH</v>
          </cell>
          <cell r="B79" t="str">
            <v>Int</v>
          </cell>
        </row>
        <row r="80">
          <cell r="A80" t="str">
            <v>LQN</v>
          </cell>
          <cell r="B80" t="str">
            <v>Int</v>
          </cell>
        </row>
        <row r="81">
          <cell r="A81" t="str">
            <v>HRH</v>
          </cell>
          <cell r="B81" t="str">
            <v>Int</v>
          </cell>
        </row>
        <row r="82">
          <cell r="A82" t="str">
            <v>MPD</v>
          </cell>
          <cell r="B82" t="str">
            <v>Upper-Int</v>
          </cell>
        </row>
        <row r="83">
          <cell r="A83" t="str">
            <v>MLP</v>
          </cell>
          <cell r="B83" t="str">
            <v>Upper-Int</v>
          </cell>
        </row>
        <row r="84">
          <cell r="A84" t="str">
            <v>TUH</v>
          </cell>
          <cell r="B84" t="str">
            <v>Pre-Int</v>
          </cell>
        </row>
        <row r="85">
          <cell r="A85" t="str">
            <v>VKG</v>
          </cell>
          <cell r="B85" t="str">
            <v>Int</v>
          </cell>
        </row>
        <row r="86">
          <cell r="A86" t="str">
            <v>QTR</v>
          </cell>
          <cell r="B86" t="str">
            <v>Pre-Int</v>
          </cell>
        </row>
        <row r="87">
          <cell r="A87" t="str">
            <v>VHA</v>
          </cell>
          <cell r="B87"/>
        </row>
        <row r="88">
          <cell r="A88" t="str">
            <v>NMN</v>
          </cell>
          <cell r="B88" t="str">
            <v>Int</v>
          </cell>
        </row>
        <row r="89">
          <cell r="A89" t="str">
            <v>DPP</v>
          </cell>
          <cell r="B89" t="str">
            <v>Int</v>
          </cell>
        </row>
        <row r="90">
          <cell r="A90" t="str">
            <v>TYU</v>
          </cell>
          <cell r="B90" t="str">
            <v>Pre-Int</v>
          </cell>
        </row>
        <row r="91">
          <cell r="A91" t="str">
            <v>ULK</v>
          </cell>
          <cell r="B91" t="str">
            <v>Pre-Int</v>
          </cell>
        </row>
        <row r="92">
          <cell r="A92" t="str">
            <v>NYH</v>
          </cell>
          <cell r="B92" t="str">
            <v>Pre-Int</v>
          </cell>
        </row>
        <row r="93">
          <cell r="A93" t="str">
            <v>QLV</v>
          </cell>
          <cell r="B93" t="str">
            <v>Pre-Int</v>
          </cell>
        </row>
        <row r="94">
          <cell r="A94" t="str">
            <v>LNS</v>
          </cell>
          <cell r="B94" t="str">
            <v>Pre-Int</v>
          </cell>
        </row>
        <row r="95">
          <cell r="A95" t="str">
            <v>LUL</v>
          </cell>
          <cell r="B95" t="str">
            <v>Pre-Int</v>
          </cell>
        </row>
        <row r="96">
          <cell r="A96" t="str">
            <v>TRM</v>
          </cell>
          <cell r="B96" t="str">
            <v>Pre-Int</v>
          </cell>
        </row>
        <row r="97">
          <cell r="A97" t="str">
            <v>NLO</v>
          </cell>
          <cell r="B97" t="str">
            <v>Pre-Int</v>
          </cell>
        </row>
        <row r="98">
          <cell r="A98" t="str">
            <v>MPN</v>
          </cell>
          <cell r="B98" t="str">
            <v>Pre-Int</v>
          </cell>
        </row>
        <row r="99">
          <cell r="A99" t="str">
            <v>QGT</v>
          </cell>
          <cell r="B99" t="str">
            <v>Pre-Int</v>
          </cell>
        </row>
        <row r="100">
          <cell r="A100" t="str">
            <v>NPA</v>
          </cell>
          <cell r="B100" t="str">
            <v>Pre-Int</v>
          </cell>
        </row>
        <row r="101">
          <cell r="A101" t="str">
            <v>SNT</v>
          </cell>
          <cell r="B101" t="str">
            <v>Int</v>
          </cell>
        </row>
        <row r="102">
          <cell r="A102" t="str">
            <v>PHV</v>
          </cell>
          <cell r="B102" t="str">
            <v>Int</v>
          </cell>
        </row>
        <row r="103">
          <cell r="A103" t="str">
            <v>GTN</v>
          </cell>
          <cell r="B103" t="str">
            <v>Int</v>
          </cell>
        </row>
        <row r="104">
          <cell r="A104" t="str">
            <v>NBC</v>
          </cell>
          <cell r="B104" t="str">
            <v>Int</v>
          </cell>
        </row>
        <row r="105">
          <cell r="A105" t="str">
            <v>NRP</v>
          </cell>
          <cell r="B105" t="str">
            <v>Int</v>
          </cell>
        </row>
        <row r="106">
          <cell r="A106" t="str">
            <v>HHH</v>
          </cell>
          <cell r="B106" t="str">
            <v>Int</v>
          </cell>
        </row>
        <row r="107">
          <cell r="A107" t="str">
            <v>PHX</v>
          </cell>
          <cell r="B107" t="str">
            <v>Int</v>
          </cell>
        </row>
        <row r="108">
          <cell r="A108" t="str">
            <v>ADT</v>
          </cell>
          <cell r="B108" t="str">
            <v>Int</v>
          </cell>
        </row>
        <row r="109">
          <cell r="A109" t="str">
            <v>HAY</v>
          </cell>
          <cell r="B109" t="str">
            <v>Int</v>
          </cell>
        </row>
        <row r="110">
          <cell r="A110" t="str">
            <v>NYT</v>
          </cell>
          <cell r="B110" t="str">
            <v>Int</v>
          </cell>
        </row>
        <row r="111">
          <cell r="A111" t="str">
            <v>HGN</v>
          </cell>
          <cell r="B111" t="str">
            <v>Int</v>
          </cell>
        </row>
        <row r="112">
          <cell r="A112" t="str">
            <v>TCI</v>
          </cell>
          <cell r="B112" t="str">
            <v>Pre-Int</v>
          </cell>
        </row>
        <row r="113">
          <cell r="A113" t="str">
            <v>TMH</v>
          </cell>
          <cell r="B113" t="str">
            <v>Int</v>
          </cell>
        </row>
        <row r="114">
          <cell r="A114"/>
        </row>
      </sheetData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"/>
      <sheetName val="Strategy"/>
      <sheetName val="WBS-hour"/>
      <sheetName val="PBS-InHouseTraining"/>
      <sheetName val="KnowledgeMatrix"/>
      <sheetName val="WBS-Budget$"/>
      <sheetName val="Catalog adapted to TPlatform"/>
      <sheetName val="WBS-Budget-Scope"/>
      <sheetName val="Hypotheses"/>
      <sheetName val="English class 2019"/>
      <sheetName val="Hour2019"/>
      <sheetName val="Training org."/>
      <sheetName val="Expert &amp; Management"/>
      <sheetName val="New hires in 2019"/>
      <sheetName val="employee_list"/>
      <sheetName val="Metrics"/>
    </sheetNames>
    <sheetDataSet>
      <sheetData sheetId="0"/>
      <sheetData sheetId="1"/>
      <sheetData sheetId="2"/>
      <sheetData sheetId="3">
        <row r="4">
          <cell r="M4">
            <v>410.5</v>
          </cell>
        </row>
      </sheetData>
      <sheetData sheetId="4"/>
      <sheetData sheetId="5"/>
      <sheetData sheetId="6"/>
      <sheetData sheetId="7"/>
      <sheetData sheetId="8">
        <row r="2">
          <cell r="C2">
            <v>100</v>
          </cell>
        </row>
        <row r="3">
          <cell r="C3">
            <v>80</v>
          </cell>
        </row>
        <row r="7">
          <cell r="C7">
            <v>40</v>
          </cell>
        </row>
      </sheetData>
      <sheetData sheetId="9"/>
      <sheetData sheetId="10">
        <row r="2">
          <cell r="U2" t="str">
            <v>Training</v>
          </cell>
        </row>
      </sheetData>
      <sheetData sheetId="11"/>
      <sheetData sheetId="12"/>
      <sheetData sheetId="13"/>
      <sheetData sheetId="14"/>
      <sheetData sheetId="15">
        <row r="2">
          <cell r="A2" t="str">
            <v>Monthly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pivot"/>
      <sheetName val="data"/>
      <sheetName val="Promotion"/>
      <sheetName val="sup_config"/>
      <sheetName val="level_config"/>
      <sheetName val="new Domain config"/>
      <sheetName val="career config"/>
    </sheetNames>
    <sheetDataSet>
      <sheetData sheetId="0" refreshError="1"/>
      <sheetData sheetId="1" refreshError="1"/>
      <sheetData sheetId="2"/>
      <sheetData sheetId="3">
        <row r="2">
          <cell r="A2" t="str">
            <v>TKM</v>
          </cell>
          <cell r="B2" t="str">
            <v>E</v>
          </cell>
          <cell r="C2" t="str">
            <v>SE</v>
          </cell>
          <cell r="D2">
            <v>2.1</v>
          </cell>
        </row>
        <row r="3">
          <cell r="A3" t="str">
            <v>BTD</v>
          </cell>
          <cell r="B3" t="str">
            <v>E</v>
          </cell>
          <cell r="C3" t="str">
            <v>SE</v>
          </cell>
          <cell r="D3">
            <v>2.1</v>
          </cell>
        </row>
        <row r="4">
          <cell r="A4" t="str">
            <v>KVN</v>
          </cell>
          <cell r="B4" t="str">
            <v>E</v>
          </cell>
          <cell r="C4" t="str">
            <v>SE</v>
          </cell>
          <cell r="D4">
            <v>2.1</v>
          </cell>
        </row>
        <row r="5">
          <cell r="A5" t="str">
            <v>HGL</v>
          </cell>
          <cell r="B5" t="str">
            <v>E</v>
          </cell>
          <cell r="C5" t="str">
            <v>SE</v>
          </cell>
          <cell r="D5">
            <v>2.1</v>
          </cell>
        </row>
        <row r="6">
          <cell r="A6" t="str">
            <v>TGN</v>
          </cell>
          <cell r="B6" t="str">
            <v>E</v>
          </cell>
          <cell r="C6" t="str">
            <v>SE</v>
          </cell>
          <cell r="D6">
            <v>2.1</v>
          </cell>
        </row>
        <row r="7">
          <cell r="A7" t="str">
            <v>TCB</v>
          </cell>
          <cell r="B7" t="str">
            <v>E</v>
          </cell>
          <cell r="C7" t="str">
            <v>SE</v>
          </cell>
          <cell r="D7">
            <v>2.1</v>
          </cell>
        </row>
        <row r="8">
          <cell r="A8" t="str">
            <v>CKD</v>
          </cell>
          <cell r="B8" t="str">
            <v>E</v>
          </cell>
          <cell r="C8" t="str">
            <v>SE</v>
          </cell>
          <cell r="D8">
            <v>2.1</v>
          </cell>
        </row>
        <row r="9">
          <cell r="A9" t="str">
            <v>MPN</v>
          </cell>
          <cell r="B9" t="str">
            <v>E</v>
          </cell>
          <cell r="C9" t="str">
            <v>SE</v>
          </cell>
          <cell r="D9">
            <v>2.1</v>
          </cell>
        </row>
        <row r="10">
          <cell r="A10" t="str">
            <v>HRV</v>
          </cell>
          <cell r="B10" t="str">
            <v>E</v>
          </cell>
          <cell r="C10" t="str">
            <v>SE</v>
          </cell>
          <cell r="D10">
            <v>2.1</v>
          </cell>
        </row>
        <row r="11">
          <cell r="A11" t="str">
            <v>PLD</v>
          </cell>
          <cell r="B11" t="str">
            <v>E</v>
          </cell>
          <cell r="C11" t="str">
            <v>SE</v>
          </cell>
          <cell r="D11">
            <v>2.1</v>
          </cell>
        </row>
        <row r="12">
          <cell r="A12" t="str">
            <v>NYT</v>
          </cell>
          <cell r="B12" t="str">
            <v>E</v>
          </cell>
          <cell r="C12" t="str">
            <v>SE</v>
          </cell>
          <cell r="D12">
            <v>2.1</v>
          </cell>
        </row>
        <row r="13">
          <cell r="A13" t="str">
            <v>NAN</v>
          </cell>
          <cell r="B13" t="str">
            <v>E</v>
          </cell>
          <cell r="C13" t="str">
            <v>SE</v>
          </cell>
          <cell r="D13">
            <v>2.1</v>
          </cell>
        </row>
        <row r="14">
          <cell r="A14" t="str">
            <v>MDL</v>
          </cell>
          <cell r="B14" t="str">
            <v>E</v>
          </cell>
          <cell r="C14" t="str">
            <v>SE</v>
          </cell>
          <cell r="D14">
            <v>2.1</v>
          </cell>
        </row>
        <row r="15">
          <cell r="A15" t="str">
            <v>SNT</v>
          </cell>
          <cell r="B15" t="str">
            <v>AE</v>
          </cell>
          <cell r="C15" t="str">
            <v>E</v>
          </cell>
          <cell r="D15">
            <v>1.2</v>
          </cell>
        </row>
        <row r="16">
          <cell r="A16" t="str">
            <v>MCG</v>
          </cell>
          <cell r="B16" t="str">
            <v>AE</v>
          </cell>
          <cell r="C16" t="str">
            <v>E</v>
          </cell>
          <cell r="D16">
            <v>1.2</v>
          </cell>
        </row>
        <row r="17">
          <cell r="A17" t="str">
            <v>DLT</v>
          </cell>
          <cell r="B17" t="str">
            <v>AE</v>
          </cell>
          <cell r="C17" t="str">
            <v>E</v>
          </cell>
          <cell r="D17">
            <v>1.2</v>
          </cell>
        </row>
        <row r="18">
          <cell r="A18" t="str">
            <v>TAY</v>
          </cell>
          <cell r="B18" t="str">
            <v>AE</v>
          </cell>
          <cell r="C18" t="str">
            <v>E</v>
          </cell>
          <cell r="D18">
            <v>1.2</v>
          </cell>
        </row>
        <row r="19">
          <cell r="A19" t="str">
            <v>VLH</v>
          </cell>
          <cell r="B19" t="str">
            <v>AE</v>
          </cell>
          <cell r="C19" t="str">
            <v>E</v>
          </cell>
          <cell r="D19">
            <v>1.2</v>
          </cell>
        </row>
        <row r="20">
          <cell r="A20" t="str">
            <v>NRN</v>
          </cell>
          <cell r="B20" t="str">
            <v>AE</v>
          </cell>
          <cell r="C20" t="str">
            <v>E</v>
          </cell>
          <cell r="D20">
            <v>1.2</v>
          </cell>
        </row>
        <row r="21">
          <cell r="A21" t="str">
            <v>QCP</v>
          </cell>
          <cell r="B21" t="str">
            <v>AE</v>
          </cell>
          <cell r="C21" t="str">
            <v>E</v>
          </cell>
          <cell r="D21">
            <v>1.2</v>
          </cell>
        </row>
        <row r="22">
          <cell r="A22" t="str">
            <v>QPN</v>
          </cell>
          <cell r="B22" t="str">
            <v>AE</v>
          </cell>
          <cell r="C22" t="str">
            <v>E</v>
          </cell>
          <cell r="D22">
            <v>1.2</v>
          </cell>
        </row>
        <row r="23">
          <cell r="A23" t="str">
            <v>DGV</v>
          </cell>
          <cell r="B23" t="str">
            <v>AE</v>
          </cell>
          <cell r="C23" t="str">
            <v>E</v>
          </cell>
          <cell r="D23">
            <v>1.2</v>
          </cell>
        </row>
        <row r="24">
          <cell r="A24" t="str">
            <v>GTN</v>
          </cell>
          <cell r="B24" t="str">
            <v>AE</v>
          </cell>
          <cell r="C24" t="str">
            <v>E</v>
          </cell>
          <cell r="D24">
            <v>1.2</v>
          </cell>
        </row>
        <row r="25">
          <cell r="A25" t="str">
            <v>TYI</v>
          </cell>
          <cell r="B25" t="str">
            <v>AE</v>
          </cell>
          <cell r="C25" t="str">
            <v>E</v>
          </cell>
          <cell r="D25">
            <v>1.2</v>
          </cell>
        </row>
        <row r="26">
          <cell r="A26" t="str">
            <v>ADT</v>
          </cell>
          <cell r="B26" t="str">
            <v>AE</v>
          </cell>
          <cell r="C26" t="str">
            <v>E</v>
          </cell>
          <cell r="D26">
            <v>1.2</v>
          </cell>
        </row>
        <row r="27">
          <cell r="A27" t="str">
            <v>VVT</v>
          </cell>
          <cell r="B27" t="str">
            <v>SM</v>
          </cell>
          <cell r="C27" t="str">
            <v>DM</v>
          </cell>
          <cell r="D27">
            <v>6</v>
          </cell>
        </row>
        <row r="28">
          <cell r="A28" t="str">
            <v>QVR</v>
          </cell>
          <cell r="B28" t="str">
            <v>M</v>
          </cell>
          <cell r="C28" t="str">
            <v>SM</v>
          </cell>
          <cell r="D28">
            <v>5</v>
          </cell>
        </row>
        <row r="29">
          <cell r="A29" t="str">
            <v>KOH</v>
          </cell>
          <cell r="B29" t="str">
            <v>M</v>
          </cell>
          <cell r="C29" t="str">
            <v>SM</v>
          </cell>
          <cell r="D29">
            <v>5</v>
          </cell>
        </row>
        <row r="30">
          <cell r="A30" t="str">
            <v>TRD</v>
          </cell>
          <cell r="B30" t="str">
            <v>M</v>
          </cell>
          <cell r="C30" t="str">
            <v>SM</v>
          </cell>
          <cell r="D30">
            <v>5</v>
          </cell>
        </row>
        <row r="31">
          <cell r="A31" t="str">
            <v>TLM</v>
          </cell>
          <cell r="B31" t="str">
            <v>PE</v>
          </cell>
          <cell r="C31" t="str">
            <v>M</v>
          </cell>
          <cell r="D31">
            <v>4</v>
          </cell>
        </row>
        <row r="32">
          <cell r="A32" t="str">
            <v>MKH</v>
          </cell>
          <cell r="B32" t="str">
            <v>PE</v>
          </cell>
          <cell r="C32" t="str">
            <v>M</v>
          </cell>
          <cell r="D32">
            <v>4</v>
          </cell>
        </row>
        <row r="33">
          <cell r="A33" t="str">
            <v>THU</v>
          </cell>
          <cell r="B33" t="str">
            <v>PE</v>
          </cell>
          <cell r="C33" t="str">
            <v>M</v>
          </cell>
          <cell r="D33">
            <v>4</v>
          </cell>
        </row>
        <row r="34">
          <cell r="A34" t="str">
            <v>TDR</v>
          </cell>
          <cell r="B34" t="str">
            <v>PE</v>
          </cell>
          <cell r="C34" t="str">
            <v>M</v>
          </cell>
          <cell r="D34">
            <v>4</v>
          </cell>
        </row>
        <row r="35">
          <cell r="A35" t="str">
            <v>KAL</v>
          </cell>
          <cell r="B35" t="str">
            <v>PE</v>
          </cell>
          <cell r="C35" t="str">
            <v>M</v>
          </cell>
          <cell r="D35">
            <v>4</v>
          </cell>
        </row>
        <row r="36">
          <cell r="A36" t="str">
            <v>MPT</v>
          </cell>
          <cell r="B36" t="str">
            <v>PE</v>
          </cell>
          <cell r="C36" t="str">
            <v>M</v>
          </cell>
          <cell r="D36">
            <v>4</v>
          </cell>
        </row>
        <row r="37">
          <cell r="A37" t="str">
            <v>NPD</v>
          </cell>
          <cell r="B37" t="str">
            <v>PE</v>
          </cell>
          <cell r="C37" t="str">
            <v>M</v>
          </cell>
          <cell r="D37">
            <v>4</v>
          </cell>
        </row>
        <row r="38">
          <cell r="A38" t="str">
            <v>TGC</v>
          </cell>
          <cell r="B38" t="str">
            <v>SE</v>
          </cell>
          <cell r="C38" t="str">
            <v>AM</v>
          </cell>
          <cell r="D38">
            <v>2.2000000000000002</v>
          </cell>
        </row>
        <row r="39">
          <cell r="A39" t="str">
            <v>HAE</v>
          </cell>
          <cell r="B39" t="str">
            <v>SE</v>
          </cell>
          <cell r="C39" t="str">
            <v>AM</v>
          </cell>
          <cell r="D39">
            <v>2.2000000000000002</v>
          </cell>
        </row>
        <row r="40">
          <cell r="A40" t="str">
            <v>MHL</v>
          </cell>
          <cell r="B40" t="str">
            <v>SE</v>
          </cell>
          <cell r="C40" t="str">
            <v>AM</v>
          </cell>
          <cell r="D40">
            <v>2.2000000000000002</v>
          </cell>
        </row>
        <row r="41">
          <cell r="A41" t="str">
            <v>DPH</v>
          </cell>
          <cell r="B41" t="str">
            <v>SE</v>
          </cell>
          <cell r="C41" t="str">
            <v>AM</v>
          </cell>
          <cell r="D41">
            <v>2.2000000000000002</v>
          </cell>
        </row>
        <row r="42">
          <cell r="A42" t="str">
            <v>PDL</v>
          </cell>
          <cell r="B42" t="str">
            <v>SE</v>
          </cell>
          <cell r="C42" t="str">
            <v>AM</v>
          </cell>
          <cell r="D42">
            <v>2.2000000000000002</v>
          </cell>
        </row>
        <row r="43">
          <cell r="A43" t="str">
            <v>NLH</v>
          </cell>
          <cell r="B43" t="str">
            <v>SE</v>
          </cell>
          <cell r="C43" t="str">
            <v>AM</v>
          </cell>
          <cell r="D43">
            <v>2.2000000000000002</v>
          </cell>
        </row>
      </sheetData>
      <sheetData sheetId="4">
        <row r="3">
          <cell r="E3" t="str">
            <v>TAQ</v>
          </cell>
          <cell r="F3" t="str">
            <v>GCS</v>
          </cell>
        </row>
        <row r="4">
          <cell r="A4" t="str">
            <v>NBC</v>
          </cell>
          <cell r="B4" t="str">
            <v>TAQ</v>
          </cell>
          <cell r="E4" t="str">
            <v>VVH</v>
          </cell>
          <cell r="F4" t="str">
            <v>VVH</v>
          </cell>
        </row>
        <row r="5">
          <cell r="A5" t="str">
            <v>TTB</v>
          </cell>
          <cell r="B5" t="str">
            <v>VVH</v>
          </cell>
          <cell r="E5" t="str">
            <v>TTL</v>
          </cell>
          <cell r="F5" t="str">
            <v>VVH</v>
          </cell>
        </row>
        <row r="6">
          <cell r="A6" t="str">
            <v>BLB</v>
          </cell>
          <cell r="B6" t="str">
            <v>TTL</v>
          </cell>
          <cell r="E6" t="str">
            <v>TGF</v>
          </cell>
          <cell r="F6" t="str">
            <v>TGF</v>
          </cell>
        </row>
        <row r="7">
          <cell r="A7" t="str">
            <v>NBV</v>
          </cell>
          <cell r="B7" t="str">
            <v>TGF</v>
          </cell>
          <cell r="E7" t="str">
            <v>NQN</v>
          </cell>
          <cell r="F7" t="str">
            <v>HUN</v>
          </cell>
        </row>
        <row r="8">
          <cell r="A8" t="str">
            <v>TCB</v>
          </cell>
          <cell r="B8" t="str">
            <v>NQN</v>
          </cell>
          <cell r="E8" t="str">
            <v>APL</v>
          </cell>
          <cell r="F8" t="str">
            <v>TGF</v>
          </cell>
        </row>
        <row r="9">
          <cell r="A9" t="str">
            <v>VUB</v>
          </cell>
          <cell r="B9" t="str">
            <v>APL</v>
          </cell>
          <cell r="E9" t="str">
            <v>BGT</v>
          </cell>
          <cell r="F9" t="str">
            <v>BGT</v>
          </cell>
        </row>
        <row r="10">
          <cell r="A10" t="str">
            <v>NCH</v>
          </cell>
          <cell r="B10" t="str">
            <v>APL</v>
          </cell>
          <cell r="E10" t="str">
            <v>QHD</v>
          </cell>
          <cell r="F10" t="str">
            <v>HUN</v>
          </cell>
        </row>
        <row r="11">
          <cell r="A11" t="str">
            <v>DCK</v>
          </cell>
          <cell r="B11" t="str">
            <v>VVH</v>
          </cell>
          <cell r="E11" t="str">
            <v>TRQ</v>
          </cell>
          <cell r="F11" t="str">
            <v>GCS</v>
          </cell>
        </row>
        <row r="12">
          <cell r="A12" t="str">
            <v>GCS</v>
          </cell>
          <cell r="B12" t="str">
            <v>BGT</v>
          </cell>
          <cell r="E12" t="str">
            <v>TUH</v>
          </cell>
          <cell r="F12" t="str">
            <v>VTD</v>
          </cell>
        </row>
        <row r="13">
          <cell r="A13" t="str">
            <v>TCI</v>
          </cell>
          <cell r="B13" t="str">
            <v>QHD</v>
          </cell>
          <cell r="E13" t="str">
            <v>HUN</v>
          </cell>
          <cell r="F13" t="str">
            <v>HUN</v>
          </cell>
        </row>
        <row r="14">
          <cell r="A14" t="str">
            <v>TRC</v>
          </cell>
          <cell r="B14" t="str">
            <v>TRQ</v>
          </cell>
          <cell r="E14" t="str">
            <v>PHG</v>
          </cell>
          <cell r="F14" t="str">
            <v>VTD</v>
          </cell>
        </row>
        <row r="15">
          <cell r="A15" t="str">
            <v>PDO</v>
          </cell>
          <cell r="B15" t="str">
            <v>TUH</v>
          </cell>
          <cell r="E15" t="str">
            <v>TKL</v>
          </cell>
          <cell r="F15" t="str">
            <v>NQT</v>
          </cell>
        </row>
        <row r="16">
          <cell r="A16" t="str">
            <v>MDT</v>
          </cell>
          <cell r="B16" t="str">
            <v>NQN</v>
          </cell>
          <cell r="E16" t="str">
            <v>VVT</v>
          </cell>
          <cell r="F16" t="str">
            <v>VVT</v>
          </cell>
        </row>
        <row r="17">
          <cell r="A17" t="str">
            <v>QHD</v>
          </cell>
          <cell r="B17" t="str">
            <v>HUN</v>
          </cell>
          <cell r="E17" t="str">
            <v>KAL</v>
          </cell>
          <cell r="F17" t="str">
            <v>VVH</v>
          </cell>
        </row>
        <row r="18">
          <cell r="A18" t="str">
            <v>DDD</v>
          </cell>
          <cell r="B18" t="str">
            <v>PHG</v>
          </cell>
          <cell r="E18" t="str">
            <v>CJM</v>
          </cell>
          <cell r="F18" t="str">
            <v>CJM</v>
          </cell>
        </row>
        <row r="19">
          <cell r="A19" t="str">
            <v>NPD</v>
          </cell>
          <cell r="B19" t="str">
            <v>TKL</v>
          </cell>
          <cell r="E19" t="str">
            <v>MPT</v>
          </cell>
          <cell r="F19" t="str">
            <v>VVT</v>
          </cell>
        </row>
        <row r="20">
          <cell r="A20" t="str">
            <v>QAD</v>
          </cell>
          <cell r="B20" t="str">
            <v>VVT</v>
          </cell>
          <cell r="E20" t="str">
            <v>GDN</v>
          </cell>
          <cell r="F20" t="str">
            <v>NQT</v>
          </cell>
        </row>
        <row r="21">
          <cell r="A21" t="str">
            <v>XDT</v>
          </cell>
          <cell r="B21" t="str">
            <v>BGT</v>
          </cell>
          <cell r="E21" t="str">
            <v>LTT</v>
          </cell>
          <cell r="F21" t="str">
            <v>NQT</v>
          </cell>
        </row>
        <row r="22">
          <cell r="A22" t="str">
            <v>QHI</v>
          </cell>
          <cell r="B22" t="str">
            <v>TTL</v>
          </cell>
          <cell r="E22" t="str">
            <v>PTL</v>
          </cell>
          <cell r="F22" t="str">
            <v>VVT</v>
          </cell>
        </row>
        <row r="23">
          <cell r="A23" t="str">
            <v>MHD</v>
          </cell>
          <cell r="B23" t="str">
            <v>PHG</v>
          </cell>
          <cell r="E23" t="str">
            <v>TRD</v>
          </cell>
          <cell r="F23" t="str">
            <v>NQT</v>
          </cell>
        </row>
        <row r="24">
          <cell r="A24" t="str">
            <v>BTD</v>
          </cell>
          <cell r="B24" t="str">
            <v>HUN</v>
          </cell>
          <cell r="E24" t="str">
            <v>KLK</v>
          </cell>
          <cell r="F24" t="str">
            <v>VTD</v>
          </cell>
        </row>
        <row r="25">
          <cell r="A25" t="str">
            <v>TOH</v>
          </cell>
          <cell r="B25" t="str">
            <v>KAL</v>
          </cell>
          <cell r="E25" t="str">
            <v>NQT</v>
          </cell>
          <cell r="F25" t="str">
            <v>NQT</v>
          </cell>
        </row>
        <row r="26">
          <cell r="A26" t="str">
            <v>PCD</v>
          </cell>
          <cell r="B26" t="str">
            <v>TGF</v>
          </cell>
          <cell r="E26" t="str">
            <v>TRV</v>
          </cell>
          <cell r="F26" t="str">
            <v>VVH</v>
          </cell>
        </row>
        <row r="27">
          <cell r="A27" t="str">
            <v>ADT</v>
          </cell>
          <cell r="B27" t="str">
            <v>TUH</v>
          </cell>
          <cell r="E27" t="str">
            <v>LNH</v>
          </cell>
          <cell r="F27" t="str">
            <v>BGT</v>
          </cell>
        </row>
        <row r="28">
          <cell r="A28" t="str">
            <v>CKD</v>
          </cell>
          <cell r="B28" t="str">
            <v>TRQ</v>
          </cell>
          <cell r="E28" t="str">
            <v>VTD</v>
          </cell>
          <cell r="F28" t="str">
            <v>VTD</v>
          </cell>
        </row>
        <row r="29">
          <cell r="A29" t="str">
            <v>BGT</v>
          </cell>
          <cell r="B29" t="str">
            <v>CJM</v>
          </cell>
          <cell r="E29" t="str">
            <v>CTN</v>
          </cell>
          <cell r="F29" t="str">
            <v>GCS</v>
          </cell>
        </row>
        <row r="30">
          <cell r="A30" t="str">
            <v>HMG</v>
          </cell>
          <cell r="B30" t="str">
            <v>MPT</v>
          </cell>
          <cell r="E30" t="str">
            <v>TAU</v>
          </cell>
          <cell r="F30" t="str">
            <v>VVH</v>
          </cell>
        </row>
        <row r="31">
          <cell r="A31" t="str">
            <v>KHM</v>
          </cell>
          <cell r="B31" t="str">
            <v>TAQ</v>
          </cell>
          <cell r="E31" t="str">
            <v>PCD</v>
          </cell>
          <cell r="F31" t="str">
            <v>TGF</v>
          </cell>
        </row>
        <row r="32">
          <cell r="A32" t="str">
            <v>MNA</v>
          </cell>
          <cell r="B32" t="str">
            <v>GDN</v>
          </cell>
          <cell r="E32" t="str">
            <v>HPA</v>
          </cell>
          <cell r="F32" t="str">
            <v>VTD</v>
          </cell>
        </row>
        <row r="33">
          <cell r="A33" t="str">
            <v>KOH</v>
          </cell>
          <cell r="B33" t="str">
            <v>GDN</v>
          </cell>
          <cell r="E33" t="str">
            <v>TTB</v>
          </cell>
          <cell r="F33" t="str">
            <v>VVH</v>
          </cell>
        </row>
        <row r="34">
          <cell r="A34" t="str">
            <v>TOV</v>
          </cell>
          <cell r="B34" t="str">
            <v>LTT</v>
          </cell>
          <cell r="E34" t="str">
            <v>GCS</v>
          </cell>
          <cell r="F34" t="str">
            <v>GCS</v>
          </cell>
        </row>
        <row r="35">
          <cell r="A35" t="str">
            <v>AKO</v>
          </cell>
          <cell r="B35" t="str">
            <v>PTL</v>
          </cell>
          <cell r="E35" t="str">
            <v>HNB</v>
          </cell>
          <cell r="F35" t="str">
            <v>BGT</v>
          </cell>
        </row>
        <row r="36">
          <cell r="A36" t="str">
            <v>MKH</v>
          </cell>
          <cell r="B36" t="str">
            <v>TRD</v>
          </cell>
          <cell r="E36" t="str">
            <v>VNL</v>
          </cell>
          <cell r="F36" t="str">
            <v>VVH</v>
          </cell>
        </row>
        <row r="37">
          <cell r="A37" t="str">
            <v>HHH</v>
          </cell>
          <cell r="B37" t="str">
            <v>TRD</v>
          </cell>
          <cell r="E37" t="str">
            <v>SAY</v>
          </cell>
          <cell r="F37" t="str">
            <v>VVH</v>
          </cell>
        </row>
        <row r="38">
          <cell r="A38" t="str">
            <v>VOR</v>
          </cell>
          <cell r="B38" t="str">
            <v>KLK</v>
          </cell>
          <cell r="E38" t="str">
            <v>QTN</v>
          </cell>
          <cell r="F38" t="str">
            <v>BGT</v>
          </cell>
        </row>
        <row r="39">
          <cell r="A39" t="str">
            <v>HHO</v>
          </cell>
          <cell r="B39" t="str">
            <v>NQN</v>
          </cell>
        </row>
        <row r="40">
          <cell r="A40" t="str">
            <v>DDH</v>
          </cell>
          <cell r="B40" t="str">
            <v>KAL</v>
          </cell>
        </row>
        <row r="41">
          <cell r="A41" t="str">
            <v>NLH</v>
          </cell>
          <cell r="B41" t="str">
            <v>LTT</v>
          </cell>
        </row>
        <row r="42">
          <cell r="A42" t="str">
            <v>CHM</v>
          </cell>
          <cell r="B42" t="str">
            <v>NQT</v>
          </cell>
        </row>
        <row r="43">
          <cell r="A43" t="str">
            <v>PHT</v>
          </cell>
          <cell r="B43" t="str">
            <v>QHD</v>
          </cell>
        </row>
        <row r="44">
          <cell r="A44" t="str">
            <v>NHI</v>
          </cell>
          <cell r="B44" t="str">
            <v>GDN</v>
          </cell>
        </row>
        <row r="45">
          <cell r="A45" t="str">
            <v>TUR</v>
          </cell>
          <cell r="B45" t="str">
            <v>TRV</v>
          </cell>
        </row>
        <row r="46">
          <cell r="A46" t="str">
            <v>AUV</v>
          </cell>
          <cell r="B46" t="str">
            <v>TRQ</v>
          </cell>
        </row>
        <row r="47">
          <cell r="A47" t="str">
            <v>HPK</v>
          </cell>
          <cell r="B47" t="str">
            <v>TTL</v>
          </cell>
        </row>
        <row r="48">
          <cell r="A48" t="str">
            <v>RAK</v>
          </cell>
          <cell r="B48" t="str">
            <v>LNH</v>
          </cell>
        </row>
        <row r="49">
          <cell r="A49" t="str">
            <v>ULK</v>
          </cell>
          <cell r="B49" t="str">
            <v>TRD</v>
          </cell>
        </row>
        <row r="50">
          <cell r="A50" t="str">
            <v>HLH</v>
          </cell>
          <cell r="B50" t="str">
            <v>KAL</v>
          </cell>
        </row>
        <row r="51">
          <cell r="A51" t="str">
            <v>PTL</v>
          </cell>
          <cell r="B51" t="str">
            <v>VVT</v>
          </cell>
        </row>
        <row r="52">
          <cell r="A52" t="str">
            <v>APL</v>
          </cell>
          <cell r="B52" t="str">
            <v>TGF</v>
          </cell>
        </row>
        <row r="53">
          <cell r="A53" t="str">
            <v>MED</v>
          </cell>
          <cell r="B53" t="str">
            <v>NQT</v>
          </cell>
        </row>
        <row r="54">
          <cell r="A54" t="str">
            <v>PLD</v>
          </cell>
          <cell r="B54" t="str">
            <v>LTT</v>
          </cell>
        </row>
        <row r="55">
          <cell r="A55" t="str">
            <v>KLK</v>
          </cell>
          <cell r="B55" t="str">
            <v>VTD</v>
          </cell>
        </row>
        <row r="56">
          <cell r="A56" t="str">
            <v>TEM</v>
          </cell>
          <cell r="B56" t="str">
            <v>TAQ</v>
          </cell>
        </row>
        <row r="57">
          <cell r="A57" t="str">
            <v>TLC</v>
          </cell>
          <cell r="B57" t="str">
            <v>CTN</v>
          </cell>
        </row>
        <row r="58">
          <cell r="A58" t="str">
            <v>NLO</v>
          </cell>
          <cell r="B58" t="str">
            <v>TAU</v>
          </cell>
        </row>
        <row r="59">
          <cell r="A59" t="str">
            <v>NLP</v>
          </cell>
          <cell r="B59" t="str">
            <v>PHG</v>
          </cell>
        </row>
        <row r="60">
          <cell r="A60" t="str">
            <v>TPL</v>
          </cell>
          <cell r="B60" t="str">
            <v>TKL</v>
          </cell>
        </row>
        <row r="61">
          <cell r="A61" t="str">
            <v>HLV</v>
          </cell>
          <cell r="B61" t="str">
            <v>KAL</v>
          </cell>
        </row>
        <row r="62">
          <cell r="A62" t="str">
            <v>DKL</v>
          </cell>
          <cell r="B62" t="str">
            <v>PCD</v>
          </cell>
        </row>
        <row r="63">
          <cell r="A63" t="str">
            <v>HAE</v>
          </cell>
          <cell r="B63" t="str">
            <v>PTL</v>
          </cell>
        </row>
        <row r="64">
          <cell r="A64" t="str">
            <v>MDL</v>
          </cell>
          <cell r="B64" t="str">
            <v>VVH</v>
          </cell>
        </row>
        <row r="65">
          <cell r="A65" t="str">
            <v>MHL</v>
          </cell>
          <cell r="B65" t="str">
            <v>PTL</v>
          </cell>
        </row>
        <row r="66">
          <cell r="A66" t="str">
            <v>MHI</v>
          </cell>
          <cell r="B66" t="str">
            <v>KLK</v>
          </cell>
        </row>
        <row r="67">
          <cell r="A67" t="str">
            <v>PDL</v>
          </cell>
          <cell r="B67" t="str">
            <v>TKL</v>
          </cell>
        </row>
        <row r="68">
          <cell r="A68" t="str">
            <v>TTL</v>
          </cell>
          <cell r="B68" t="str">
            <v>VVH</v>
          </cell>
        </row>
        <row r="69">
          <cell r="A69" t="str">
            <v>TKL</v>
          </cell>
          <cell r="B69" t="str">
            <v>NQT</v>
          </cell>
        </row>
        <row r="70">
          <cell r="A70" t="str">
            <v>TLM</v>
          </cell>
          <cell r="B70" t="str">
            <v>VVT</v>
          </cell>
        </row>
        <row r="71">
          <cell r="A71" t="str">
            <v>QLV</v>
          </cell>
          <cell r="B71" t="str">
            <v>TTL</v>
          </cell>
        </row>
        <row r="72">
          <cell r="A72" t="str">
            <v>PBL</v>
          </cell>
          <cell r="B72" t="str">
            <v>LTT</v>
          </cell>
        </row>
        <row r="73">
          <cell r="A73" t="str">
            <v>NGL</v>
          </cell>
          <cell r="B73" t="str">
            <v>HPA</v>
          </cell>
        </row>
        <row r="74">
          <cell r="A74" t="str">
            <v>VLH</v>
          </cell>
          <cell r="B74" t="str">
            <v>NQN</v>
          </cell>
        </row>
        <row r="75">
          <cell r="A75" t="str">
            <v>TLQ</v>
          </cell>
          <cell r="B75" t="str">
            <v>TTB</v>
          </cell>
        </row>
        <row r="76">
          <cell r="A76" t="str">
            <v>LHA</v>
          </cell>
          <cell r="B76" t="str">
            <v>NQN</v>
          </cell>
        </row>
        <row r="77">
          <cell r="A77" t="str">
            <v>HGL</v>
          </cell>
          <cell r="B77" t="str">
            <v>CTN</v>
          </cell>
        </row>
        <row r="78">
          <cell r="A78" t="str">
            <v>KAL</v>
          </cell>
          <cell r="B78" t="str">
            <v>VVH</v>
          </cell>
        </row>
        <row r="79">
          <cell r="A79" t="str">
            <v>LUL</v>
          </cell>
          <cell r="B79" t="str">
            <v>TAQ</v>
          </cell>
        </row>
        <row r="80">
          <cell r="A80" t="str">
            <v>THU</v>
          </cell>
          <cell r="B80" t="str">
            <v>LTT</v>
          </cell>
        </row>
        <row r="81">
          <cell r="A81" t="str">
            <v>HMM</v>
          </cell>
          <cell r="B81" t="str">
            <v>VVH</v>
          </cell>
        </row>
        <row r="82">
          <cell r="A82" t="str">
            <v>PMT</v>
          </cell>
          <cell r="B82" t="str">
            <v>GCS</v>
          </cell>
        </row>
        <row r="83">
          <cell r="A83" t="str">
            <v>QME</v>
          </cell>
          <cell r="B83" t="str">
            <v>HPA</v>
          </cell>
        </row>
        <row r="84">
          <cell r="A84" t="str">
            <v>TKM</v>
          </cell>
          <cell r="B84" t="str">
            <v>CTN</v>
          </cell>
        </row>
        <row r="85">
          <cell r="A85" t="str">
            <v>TVO</v>
          </cell>
          <cell r="B85" t="str">
            <v>CTN</v>
          </cell>
        </row>
        <row r="86">
          <cell r="A86" t="str">
            <v>TKN</v>
          </cell>
          <cell r="B86" t="str">
            <v>TAQ</v>
          </cell>
        </row>
        <row r="87">
          <cell r="A87" t="str">
            <v>KVN</v>
          </cell>
          <cell r="B87" t="str">
            <v>TRQ</v>
          </cell>
        </row>
        <row r="88">
          <cell r="A88" t="str">
            <v>HNB</v>
          </cell>
          <cell r="B88" t="str">
            <v>BGT</v>
          </cell>
        </row>
        <row r="89">
          <cell r="A89" t="str">
            <v>TUA</v>
          </cell>
          <cell r="B89" t="str">
            <v>KAL</v>
          </cell>
        </row>
        <row r="90">
          <cell r="A90" t="str">
            <v>TYI</v>
          </cell>
          <cell r="B90" t="str">
            <v>PTL</v>
          </cell>
        </row>
        <row r="91">
          <cell r="A91" t="str">
            <v>TGG</v>
          </cell>
          <cell r="B91" t="str">
            <v>KAL</v>
          </cell>
        </row>
        <row r="92">
          <cell r="A92" t="str">
            <v>GTN</v>
          </cell>
          <cell r="B92" t="str">
            <v>QHD</v>
          </cell>
        </row>
        <row r="93">
          <cell r="A93" t="str">
            <v>TGI</v>
          </cell>
          <cell r="B93" t="str">
            <v>NQN</v>
          </cell>
        </row>
        <row r="94">
          <cell r="A94" t="str">
            <v>LGN</v>
          </cell>
          <cell r="B94" t="str">
            <v>KAL</v>
          </cell>
        </row>
        <row r="95">
          <cell r="A95" t="str">
            <v>TGD</v>
          </cell>
          <cell r="B95" t="str">
            <v>VVT</v>
          </cell>
        </row>
        <row r="96">
          <cell r="A96" t="str">
            <v>TGC</v>
          </cell>
          <cell r="B96" t="str">
            <v>TUH</v>
          </cell>
        </row>
        <row r="97">
          <cell r="A97" t="str">
            <v>TYU</v>
          </cell>
          <cell r="B97" t="str">
            <v>NQN</v>
          </cell>
        </row>
        <row r="98">
          <cell r="A98" t="str">
            <v>DNU</v>
          </cell>
          <cell r="B98" t="str">
            <v>PHG</v>
          </cell>
        </row>
        <row r="99">
          <cell r="A99" t="str">
            <v>HUD</v>
          </cell>
          <cell r="B99" t="str">
            <v>VVT</v>
          </cell>
        </row>
        <row r="100">
          <cell r="A100" t="str">
            <v>PNM</v>
          </cell>
          <cell r="B100" t="str">
            <v>HNB</v>
          </cell>
        </row>
        <row r="101">
          <cell r="A101" t="str">
            <v>HAY</v>
          </cell>
          <cell r="B101" t="str">
            <v>TAQ</v>
          </cell>
        </row>
        <row r="102">
          <cell r="A102" t="str">
            <v>DGA</v>
          </cell>
          <cell r="B102" t="str">
            <v>TKL</v>
          </cell>
        </row>
        <row r="103">
          <cell r="A103" t="str">
            <v>NUH</v>
          </cell>
          <cell r="B103" t="str">
            <v>TRD</v>
          </cell>
        </row>
        <row r="104">
          <cell r="A104" t="str">
            <v>PEH</v>
          </cell>
          <cell r="B104" t="str">
            <v>VNL</v>
          </cell>
        </row>
        <row r="105">
          <cell r="A105" t="str">
            <v>TUH</v>
          </cell>
          <cell r="B105" t="str">
            <v>VTD</v>
          </cell>
        </row>
        <row r="106">
          <cell r="A106" t="str">
            <v>YNH</v>
          </cell>
          <cell r="B106" t="str">
            <v>KAL</v>
          </cell>
        </row>
        <row r="107">
          <cell r="A107" t="str">
            <v>GNH</v>
          </cell>
          <cell r="B107" t="str">
            <v>VVH</v>
          </cell>
        </row>
        <row r="108">
          <cell r="A108" t="str">
            <v>PNH</v>
          </cell>
          <cell r="B108" t="str">
            <v>PHG</v>
          </cell>
        </row>
        <row r="109">
          <cell r="A109" t="str">
            <v>DNH</v>
          </cell>
          <cell r="B109" t="str">
            <v>TRV</v>
          </cell>
        </row>
        <row r="110">
          <cell r="A110" t="str">
            <v>THH</v>
          </cell>
          <cell r="B110" t="str">
            <v>LTT</v>
          </cell>
        </row>
        <row r="111">
          <cell r="A111" t="str">
            <v>HUN</v>
          </cell>
          <cell r="B111" t="str">
            <v>BGT</v>
          </cell>
        </row>
        <row r="112">
          <cell r="A112" t="str">
            <v>NYH</v>
          </cell>
          <cell r="B112" t="str">
            <v>PHG</v>
          </cell>
        </row>
        <row r="113">
          <cell r="A113" t="str">
            <v>DNL</v>
          </cell>
          <cell r="B113" t="str">
            <v>NQT</v>
          </cell>
        </row>
        <row r="114">
          <cell r="A114" t="str">
            <v>HGE</v>
          </cell>
          <cell r="B114" t="str">
            <v>KLK</v>
          </cell>
        </row>
        <row r="115">
          <cell r="A115" t="str">
            <v>VNL</v>
          </cell>
          <cell r="B115" t="str">
            <v>VVH</v>
          </cell>
        </row>
        <row r="116">
          <cell r="A116" t="str">
            <v>ANN</v>
          </cell>
          <cell r="B116" t="str">
            <v>TTL</v>
          </cell>
        </row>
        <row r="117">
          <cell r="A117" t="str">
            <v>QAN</v>
          </cell>
          <cell r="B117" t="str">
            <v>LNH</v>
          </cell>
        </row>
        <row r="118">
          <cell r="A118" t="str">
            <v>TGN</v>
          </cell>
          <cell r="B118" t="str">
            <v>TGF</v>
          </cell>
        </row>
        <row r="119">
          <cell r="A119" t="str">
            <v>NRN</v>
          </cell>
          <cell r="B119" t="str">
            <v>LTT</v>
          </cell>
        </row>
        <row r="120">
          <cell r="A120" t="str">
            <v>CNP</v>
          </cell>
          <cell r="B120" t="str">
            <v>TGF</v>
          </cell>
        </row>
        <row r="121">
          <cell r="A121" t="str">
            <v>PNP</v>
          </cell>
          <cell r="B121" t="str">
            <v>TAQ</v>
          </cell>
        </row>
        <row r="122">
          <cell r="A122" t="str">
            <v>DNQ</v>
          </cell>
          <cell r="B122" t="str">
            <v>TRV</v>
          </cell>
        </row>
        <row r="123">
          <cell r="A123" t="str">
            <v>GDN</v>
          </cell>
          <cell r="B123" t="str">
            <v>NQT</v>
          </cell>
        </row>
        <row r="124">
          <cell r="A124" t="str">
            <v>TNQ</v>
          </cell>
          <cell r="B124" t="str">
            <v>TTL</v>
          </cell>
        </row>
        <row r="125">
          <cell r="A125" t="str">
            <v>QGT</v>
          </cell>
          <cell r="B125" t="str">
            <v>TKL</v>
          </cell>
        </row>
        <row r="126">
          <cell r="A126" t="str">
            <v>HGA</v>
          </cell>
          <cell r="B126" t="str">
            <v>SAY</v>
          </cell>
        </row>
        <row r="127">
          <cell r="A127" t="str">
            <v>KNH</v>
          </cell>
          <cell r="B127" t="str">
            <v>TTL</v>
          </cell>
        </row>
        <row r="128">
          <cell r="A128" t="str">
            <v>LQN</v>
          </cell>
          <cell r="B128" t="str">
            <v>NQN</v>
          </cell>
        </row>
        <row r="129">
          <cell r="A129" t="str">
            <v>TNE</v>
          </cell>
          <cell r="B129" t="str">
            <v>APL</v>
          </cell>
        </row>
        <row r="130">
          <cell r="A130" t="str">
            <v>LNH</v>
          </cell>
          <cell r="B130" t="str">
            <v>BGT</v>
          </cell>
        </row>
        <row r="131">
          <cell r="A131" t="str">
            <v>PNN</v>
          </cell>
          <cell r="B131" t="str">
            <v>TRD</v>
          </cell>
        </row>
        <row r="132">
          <cell r="A132" t="str">
            <v>HGY</v>
          </cell>
          <cell r="B132" t="str">
            <v>TUH</v>
          </cell>
        </row>
        <row r="133">
          <cell r="A133" t="str">
            <v>LNT</v>
          </cell>
          <cell r="B133" t="str">
            <v>TKL</v>
          </cell>
        </row>
        <row r="134">
          <cell r="A134" t="str">
            <v>KNO</v>
          </cell>
          <cell r="B134" t="str">
            <v>HUN</v>
          </cell>
        </row>
        <row r="135">
          <cell r="A135" t="str">
            <v>TYH</v>
          </cell>
          <cell r="B135" t="str">
            <v>LNH</v>
          </cell>
        </row>
        <row r="136">
          <cell r="A136" t="str">
            <v>HGI</v>
          </cell>
          <cell r="B136" t="str">
            <v>TAU</v>
          </cell>
        </row>
        <row r="137">
          <cell r="A137" t="str">
            <v>ANT</v>
          </cell>
          <cell r="B137" t="str">
            <v>HPA</v>
          </cell>
        </row>
        <row r="138">
          <cell r="A138" t="str">
            <v>NYT</v>
          </cell>
          <cell r="B138" t="str">
            <v>TRD</v>
          </cell>
        </row>
        <row r="139">
          <cell r="A139" t="str">
            <v>LHG</v>
          </cell>
          <cell r="B139" t="str">
            <v>LNH</v>
          </cell>
        </row>
        <row r="140">
          <cell r="A140" t="str">
            <v>NQN</v>
          </cell>
          <cell r="B140" t="str">
            <v>HUN</v>
          </cell>
        </row>
        <row r="141">
          <cell r="A141" t="str">
            <v>TPN</v>
          </cell>
          <cell r="B141" t="str">
            <v>TUH</v>
          </cell>
        </row>
        <row r="142">
          <cell r="A142" t="str">
            <v>HYT</v>
          </cell>
          <cell r="B142" t="str">
            <v>KLK</v>
          </cell>
        </row>
        <row r="143">
          <cell r="A143" t="str">
            <v>SNT</v>
          </cell>
          <cell r="B143" t="str">
            <v>NQT</v>
          </cell>
        </row>
        <row r="144">
          <cell r="A144" t="str">
            <v>VGT</v>
          </cell>
          <cell r="B144" t="str">
            <v>NQN</v>
          </cell>
        </row>
        <row r="145">
          <cell r="A145" t="str">
            <v>PTY</v>
          </cell>
          <cell r="B145" t="str">
            <v>CTN</v>
          </cell>
        </row>
        <row r="146">
          <cell r="A146" t="str">
            <v>HGR</v>
          </cell>
          <cell r="B146" t="str">
            <v>TTL</v>
          </cell>
        </row>
        <row r="147">
          <cell r="A147" t="str">
            <v>NNR</v>
          </cell>
          <cell r="B147" t="str">
            <v>LTT</v>
          </cell>
        </row>
        <row r="148">
          <cell r="A148" t="str">
            <v>VHN</v>
          </cell>
          <cell r="B148" t="str">
            <v>KAL</v>
          </cell>
        </row>
        <row r="149">
          <cell r="A149" t="str">
            <v>LNV</v>
          </cell>
          <cell r="B149" t="str">
            <v>VVH</v>
          </cell>
        </row>
        <row r="150">
          <cell r="A150" t="str">
            <v>DGV</v>
          </cell>
          <cell r="B150" t="str">
            <v>NQT</v>
          </cell>
        </row>
        <row r="151">
          <cell r="A151" t="str">
            <v>HNX</v>
          </cell>
          <cell r="B151" t="str">
            <v>TGF</v>
          </cell>
        </row>
        <row r="152">
          <cell r="A152" t="str">
            <v>CTU</v>
          </cell>
          <cell r="B152" t="str">
            <v>PHG</v>
          </cell>
        </row>
        <row r="153">
          <cell r="A153" t="str">
            <v>DLN</v>
          </cell>
          <cell r="B153" t="str">
            <v>BGT</v>
          </cell>
        </row>
        <row r="154">
          <cell r="A154" t="str">
            <v>DHN</v>
          </cell>
          <cell r="B154" t="str">
            <v>PHG</v>
          </cell>
        </row>
        <row r="155">
          <cell r="A155" t="str">
            <v>HCN</v>
          </cell>
          <cell r="B155" t="str">
            <v>PHG</v>
          </cell>
        </row>
        <row r="156">
          <cell r="A156" t="str">
            <v>KTG</v>
          </cell>
          <cell r="B156" t="str">
            <v>TAQ</v>
          </cell>
        </row>
        <row r="157">
          <cell r="A157" t="str">
            <v>KNG</v>
          </cell>
          <cell r="B157" t="str">
            <v>TAU</v>
          </cell>
        </row>
        <row r="158">
          <cell r="A158" t="str">
            <v>MCG</v>
          </cell>
          <cell r="B158" t="str">
            <v>NQN</v>
          </cell>
        </row>
        <row r="159">
          <cell r="A159" t="str">
            <v>MTE</v>
          </cell>
          <cell r="B159" t="str">
            <v>TAQ</v>
          </cell>
        </row>
        <row r="160">
          <cell r="A160" t="str">
            <v>NAN</v>
          </cell>
          <cell r="B160" t="str">
            <v>TAQ</v>
          </cell>
        </row>
        <row r="161">
          <cell r="A161" t="str">
            <v>NMN</v>
          </cell>
          <cell r="B161" t="str">
            <v>TTL</v>
          </cell>
        </row>
        <row r="162">
          <cell r="A162" t="str">
            <v>NTY</v>
          </cell>
          <cell r="B162" t="str">
            <v>TGF</v>
          </cell>
        </row>
        <row r="163">
          <cell r="A163" t="str">
            <v>PHG</v>
          </cell>
          <cell r="B163" t="str">
            <v>VTD</v>
          </cell>
        </row>
        <row r="164">
          <cell r="A164" t="str">
            <v>QHN</v>
          </cell>
          <cell r="B164" t="str">
            <v>TGF</v>
          </cell>
        </row>
        <row r="165">
          <cell r="A165" t="str">
            <v>QTN</v>
          </cell>
          <cell r="B165" t="str">
            <v>BGT</v>
          </cell>
        </row>
        <row r="166">
          <cell r="A166" t="str">
            <v>TAU</v>
          </cell>
          <cell r="B166" t="str">
            <v>VVH</v>
          </cell>
        </row>
        <row r="167">
          <cell r="A167" t="str">
            <v>TNY</v>
          </cell>
          <cell r="B167" t="str">
            <v>TTL</v>
          </cell>
        </row>
        <row r="168">
          <cell r="A168" t="str">
            <v>DGT</v>
          </cell>
          <cell r="B168" t="str">
            <v>KAL</v>
          </cell>
        </row>
        <row r="169">
          <cell r="A169" t="str">
            <v>TVY</v>
          </cell>
          <cell r="B169" t="str">
            <v>MPT</v>
          </cell>
        </row>
        <row r="170">
          <cell r="A170" t="str">
            <v>TQG</v>
          </cell>
          <cell r="B170" t="str">
            <v>TAQ</v>
          </cell>
        </row>
        <row r="171">
          <cell r="A171" t="str">
            <v>TVG</v>
          </cell>
          <cell r="B171" t="str">
            <v>NQT</v>
          </cell>
        </row>
        <row r="172">
          <cell r="A172" t="str">
            <v>TAY</v>
          </cell>
          <cell r="B172" t="str">
            <v>PHG</v>
          </cell>
        </row>
        <row r="173">
          <cell r="A173" t="str">
            <v>VKG</v>
          </cell>
          <cell r="B173" t="str">
            <v>KLK</v>
          </cell>
        </row>
        <row r="174">
          <cell r="A174" t="str">
            <v>YNN</v>
          </cell>
          <cell r="B174" t="str">
            <v>TRD</v>
          </cell>
        </row>
        <row r="175">
          <cell r="A175" t="str">
            <v>LNS</v>
          </cell>
          <cell r="B175" t="str">
            <v>MPT</v>
          </cell>
        </row>
        <row r="176">
          <cell r="A176" t="str">
            <v>HPC</v>
          </cell>
          <cell r="B176" t="str">
            <v>TUH</v>
          </cell>
        </row>
        <row r="177">
          <cell r="A177" t="str">
            <v>NPA</v>
          </cell>
          <cell r="B177" t="str">
            <v>TRD</v>
          </cell>
        </row>
        <row r="178">
          <cell r="A178" t="str">
            <v>SPM</v>
          </cell>
          <cell r="B178" t="str">
            <v>NQN</v>
          </cell>
        </row>
        <row r="179">
          <cell r="A179" t="str">
            <v>NTP</v>
          </cell>
          <cell r="B179" t="str">
            <v>TTB</v>
          </cell>
        </row>
        <row r="180">
          <cell r="A180" t="str">
            <v>TMH</v>
          </cell>
          <cell r="B180" t="str">
            <v>HUN</v>
          </cell>
        </row>
        <row r="181">
          <cell r="A181" t="str">
            <v>LAP</v>
          </cell>
          <cell r="B181" t="str">
            <v>VTD</v>
          </cell>
        </row>
        <row r="182">
          <cell r="A182" t="str">
            <v>HPM</v>
          </cell>
          <cell r="B182" t="str">
            <v>QHD</v>
          </cell>
        </row>
        <row r="183">
          <cell r="A183" t="str">
            <v>DPH</v>
          </cell>
          <cell r="B183" t="str">
            <v>TAU</v>
          </cell>
        </row>
        <row r="184">
          <cell r="A184" t="str">
            <v>HNA</v>
          </cell>
          <cell r="B184" t="str">
            <v>TAQ</v>
          </cell>
        </row>
        <row r="185">
          <cell r="A185" t="str">
            <v>PLP</v>
          </cell>
          <cell r="B185" t="str">
            <v>TGF</v>
          </cell>
        </row>
        <row r="186">
          <cell r="A186" t="str">
            <v>TLP</v>
          </cell>
          <cell r="B186" t="str">
            <v>TAQ</v>
          </cell>
        </row>
        <row r="187">
          <cell r="A187" t="str">
            <v>DPP</v>
          </cell>
          <cell r="B187" t="str">
            <v>LTT</v>
          </cell>
        </row>
        <row r="188">
          <cell r="A188" t="str">
            <v>CPV</v>
          </cell>
          <cell r="B188" t="str">
            <v>VVH</v>
          </cell>
        </row>
        <row r="189">
          <cell r="A189" t="str">
            <v>LPV</v>
          </cell>
          <cell r="B189" t="str">
            <v>TUH</v>
          </cell>
        </row>
        <row r="190">
          <cell r="A190" t="str">
            <v>LHP</v>
          </cell>
          <cell r="B190" t="str">
            <v>TGF</v>
          </cell>
        </row>
        <row r="191">
          <cell r="A191" t="str">
            <v>TTM</v>
          </cell>
          <cell r="B191" t="str">
            <v>PHG</v>
          </cell>
        </row>
        <row r="192">
          <cell r="A192" t="str">
            <v>TVP</v>
          </cell>
          <cell r="B192" t="str">
            <v>LTT</v>
          </cell>
        </row>
        <row r="193">
          <cell r="A193" t="str">
            <v>TNH</v>
          </cell>
          <cell r="B193" t="str">
            <v>LTT</v>
          </cell>
        </row>
        <row r="194">
          <cell r="A194" t="str">
            <v>CTN</v>
          </cell>
          <cell r="B194" t="str">
            <v>GCS</v>
          </cell>
        </row>
        <row r="195">
          <cell r="A195" t="str">
            <v>QPN</v>
          </cell>
          <cell r="B195" t="str">
            <v>TKL</v>
          </cell>
        </row>
        <row r="196">
          <cell r="A196" t="str">
            <v>MPN</v>
          </cell>
          <cell r="B196" t="str">
            <v>GDN</v>
          </cell>
        </row>
        <row r="197">
          <cell r="A197" t="str">
            <v>NRP</v>
          </cell>
          <cell r="B197" t="str">
            <v>LTT</v>
          </cell>
        </row>
        <row r="198">
          <cell r="A198" t="str">
            <v>QCP</v>
          </cell>
          <cell r="B198" t="str">
            <v>TAQ</v>
          </cell>
        </row>
        <row r="199">
          <cell r="A199" t="str">
            <v>QPP</v>
          </cell>
          <cell r="B199" t="str">
            <v>CTN</v>
          </cell>
        </row>
        <row r="200">
          <cell r="A200" t="str">
            <v>NPT</v>
          </cell>
          <cell r="B200" t="str">
            <v>VVT</v>
          </cell>
        </row>
        <row r="201">
          <cell r="A201" t="str">
            <v>TRP</v>
          </cell>
          <cell r="B201" t="str">
            <v>NQT</v>
          </cell>
        </row>
        <row r="202">
          <cell r="A202" t="str">
            <v>VLP</v>
          </cell>
          <cell r="B202" t="str">
            <v>QHD</v>
          </cell>
        </row>
        <row r="203">
          <cell r="A203" t="str">
            <v>TAQ</v>
          </cell>
          <cell r="B203" t="str">
            <v>GCS</v>
          </cell>
        </row>
        <row r="204">
          <cell r="A204" t="str">
            <v>RKS</v>
          </cell>
          <cell r="B204" t="str">
            <v>TRD</v>
          </cell>
        </row>
        <row r="205">
          <cell r="A205" t="str">
            <v>LTH</v>
          </cell>
          <cell r="B205" t="str">
            <v>HUN</v>
          </cell>
        </row>
        <row r="206">
          <cell r="A206" t="str">
            <v>VPT</v>
          </cell>
          <cell r="B206" t="str">
            <v>KAL</v>
          </cell>
        </row>
        <row r="207">
          <cell r="A207" t="str">
            <v>NTD</v>
          </cell>
          <cell r="B207" t="str">
            <v>PCD</v>
          </cell>
        </row>
        <row r="208">
          <cell r="A208" t="str">
            <v>TTC</v>
          </cell>
          <cell r="B208" t="str">
            <v>QHD</v>
          </cell>
        </row>
        <row r="209">
          <cell r="A209" t="str">
            <v>HPA</v>
          </cell>
          <cell r="B209" t="str">
            <v>VTD</v>
          </cell>
        </row>
        <row r="210">
          <cell r="A210" t="str">
            <v>LGD</v>
          </cell>
          <cell r="B210" t="str">
            <v>LNH</v>
          </cell>
        </row>
        <row r="211">
          <cell r="A211" t="str">
            <v>VAG</v>
          </cell>
          <cell r="B211" t="str">
            <v>LTT</v>
          </cell>
        </row>
        <row r="212">
          <cell r="A212" t="str">
            <v>TRD</v>
          </cell>
          <cell r="B212" t="str">
            <v>NQT</v>
          </cell>
        </row>
        <row r="213">
          <cell r="A213" t="str">
            <v>VTD</v>
          </cell>
          <cell r="B213" t="str">
            <v>BGT</v>
          </cell>
        </row>
        <row r="214">
          <cell r="A214" t="str">
            <v>TDR</v>
          </cell>
          <cell r="B214" t="str">
            <v>GDN</v>
          </cell>
        </row>
        <row r="215">
          <cell r="A215" t="str">
            <v>DRH</v>
          </cell>
          <cell r="B215" t="str">
            <v>LTT</v>
          </cell>
        </row>
        <row r="216">
          <cell r="A216" t="str">
            <v>MTY</v>
          </cell>
          <cell r="B216" t="str">
            <v>TAQ</v>
          </cell>
        </row>
        <row r="217">
          <cell r="A217" t="str">
            <v>LTT</v>
          </cell>
          <cell r="B217" t="str">
            <v>NQT</v>
          </cell>
        </row>
        <row r="218">
          <cell r="A218" t="str">
            <v>TRM</v>
          </cell>
          <cell r="B218" t="str">
            <v>NQT</v>
          </cell>
        </row>
        <row r="219">
          <cell r="A219" t="str">
            <v>NAR</v>
          </cell>
          <cell r="B219" t="str">
            <v>BGT</v>
          </cell>
        </row>
        <row r="220">
          <cell r="A220" t="str">
            <v>DTG</v>
          </cell>
          <cell r="B220" t="str">
            <v>QTN</v>
          </cell>
        </row>
        <row r="221">
          <cell r="A221" t="str">
            <v>HTN</v>
          </cell>
          <cell r="B221" t="str">
            <v>TAQ</v>
          </cell>
        </row>
        <row r="222">
          <cell r="A222" t="str">
            <v>PAT</v>
          </cell>
          <cell r="B222" t="str">
            <v>LTT</v>
          </cell>
        </row>
        <row r="223">
          <cell r="A223" t="str">
            <v>TRQ</v>
          </cell>
          <cell r="B223" t="str">
            <v>CTN</v>
          </cell>
        </row>
        <row r="224">
          <cell r="A224" t="str">
            <v>TTQ</v>
          </cell>
          <cell r="B224" t="str">
            <v>NQT</v>
          </cell>
        </row>
        <row r="225">
          <cell r="A225" t="str">
            <v>HTD</v>
          </cell>
          <cell r="B225" t="str">
            <v>KLK</v>
          </cell>
        </row>
        <row r="226">
          <cell r="A226" t="str">
            <v>KTR</v>
          </cell>
          <cell r="B226" t="str">
            <v>NQT</v>
          </cell>
        </row>
        <row r="227">
          <cell r="A227" t="str">
            <v>HTI</v>
          </cell>
          <cell r="B227" t="str">
            <v>KLK</v>
          </cell>
        </row>
        <row r="228">
          <cell r="A228" t="str">
            <v>LAT</v>
          </cell>
          <cell r="B228" t="str">
            <v>LNH</v>
          </cell>
        </row>
        <row r="229">
          <cell r="A229" t="str">
            <v>HTH</v>
          </cell>
          <cell r="B229" t="str">
            <v>TAQ</v>
          </cell>
        </row>
        <row r="230">
          <cell r="A230" t="str">
            <v>TRR</v>
          </cell>
          <cell r="B230" t="str">
            <v>QHD</v>
          </cell>
        </row>
        <row r="231">
          <cell r="A231" t="str">
            <v>PRV</v>
          </cell>
          <cell r="B231" t="str">
            <v>VVT</v>
          </cell>
        </row>
        <row r="232">
          <cell r="A232" t="str">
            <v>TRV</v>
          </cell>
          <cell r="B232" t="str">
            <v>VVH</v>
          </cell>
        </row>
        <row r="233">
          <cell r="A233" t="str">
            <v>VTA</v>
          </cell>
          <cell r="B233" t="str">
            <v>APL</v>
          </cell>
        </row>
        <row r="234">
          <cell r="A234" t="str">
            <v>DLT</v>
          </cell>
          <cell r="B234" t="str">
            <v>CTN</v>
          </cell>
        </row>
        <row r="235">
          <cell r="A235" t="str">
            <v>HMT</v>
          </cell>
          <cell r="B235" t="str">
            <v>HUN</v>
          </cell>
        </row>
        <row r="236">
          <cell r="A236" t="str">
            <v>HDG</v>
          </cell>
          <cell r="B236" t="str">
            <v>TGF</v>
          </cell>
        </row>
        <row r="237">
          <cell r="A237" t="str">
            <v>HTR</v>
          </cell>
          <cell r="B237" t="str">
            <v>APL</v>
          </cell>
        </row>
        <row r="238">
          <cell r="A238" t="str">
            <v>MNT</v>
          </cell>
          <cell r="B238" t="str">
            <v>PHG</v>
          </cell>
        </row>
        <row r="239">
          <cell r="A239" t="str">
            <v>MPT</v>
          </cell>
          <cell r="B239" t="str">
            <v>VVT</v>
          </cell>
        </row>
        <row r="240">
          <cell r="A240" t="str">
            <v>NLT</v>
          </cell>
          <cell r="B240" t="str">
            <v>GCS</v>
          </cell>
        </row>
        <row r="241">
          <cell r="A241" t="str">
            <v>NQT</v>
          </cell>
          <cell r="B241" t="str">
            <v>BGT</v>
          </cell>
        </row>
        <row r="242">
          <cell r="A242" t="str">
            <v>QTA</v>
          </cell>
          <cell r="B242" t="str">
            <v>HUN</v>
          </cell>
        </row>
        <row r="243">
          <cell r="A243" t="str">
            <v>QVR</v>
          </cell>
          <cell r="B243" t="str">
            <v>GCS</v>
          </cell>
        </row>
        <row r="244">
          <cell r="A244" t="str">
            <v>VHA</v>
          </cell>
          <cell r="B244" t="str">
            <v>PHG</v>
          </cell>
        </row>
        <row r="245">
          <cell r="A245" t="str">
            <v>BTI</v>
          </cell>
          <cell r="B245" t="str">
            <v>TRQ</v>
          </cell>
        </row>
        <row r="246">
          <cell r="A246" t="str">
            <v>SHT</v>
          </cell>
          <cell r="B246" t="str">
            <v>LTT</v>
          </cell>
        </row>
        <row r="247">
          <cell r="A247" t="str">
            <v>TLU</v>
          </cell>
          <cell r="B247" t="str">
            <v>GDN</v>
          </cell>
        </row>
        <row r="248">
          <cell r="A248" t="str">
            <v>PTT</v>
          </cell>
          <cell r="B248" t="str">
            <v>PCD</v>
          </cell>
        </row>
        <row r="249">
          <cell r="A249" t="str">
            <v>VVH</v>
          </cell>
          <cell r="B249" t="str">
            <v>BGT</v>
          </cell>
        </row>
        <row r="250">
          <cell r="A250" t="str">
            <v>TVS</v>
          </cell>
          <cell r="B250" t="str">
            <v>KAL</v>
          </cell>
        </row>
        <row r="251">
          <cell r="A251" t="str">
            <v>NTV</v>
          </cell>
          <cell r="B251" t="str">
            <v>SAY</v>
          </cell>
        </row>
        <row r="252">
          <cell r="A252" t="str">
            <v>VVT</v>
          </cell>
          <cell r="B252" t="str">
            <v>BGT</v>
          </cell>
        </row>
        <row r="253">
          <cell r="A253" t="str">
            <v>NVG</v>
          </cell>
          <cell r="B253" t="str">
            <v>PCD</v>
          </cell>
        </row>
        <row r="254">
          <cell r="A254" t="str">
            <v>DTO</v>
          </cell>
          <cell r="B254" t="str">
            <v>PHG</v>
          </cell>
        </row>
        <row r="255">
          <cell r="A255" t="str">
            <v>HPV</v>
          </cell>
          <cell r="B255" t="str">
            <v>VVT</v>
          </cell>
        </row>
        <row r="256">
          <cell r="A256" t="str">
            <v>DVN</v>
          </cell>
          <cell r="B256" t="str">
            <v>PTL</v>
          </cell>
        </row>
        <row r="257">
          <cell r="A257" t="str">
            <v>NSV</v>
          </cell>
          <cell r="B257" t="str">
            <v>PHG</v>
          </cell>
        </row>
        <row r="258">
          <cell r="A258" t="str">
            <v>TVD</v>
          </cell>
          <cell r="B258" t="str">
            <v>TTL</v>
          </cell>
        </row>
        <row r="259">
          <cell r="A259" t="str">
            <v>QVM</v>
          </cell>
          <cell r="B259" t="str">
            <v>VVH</v>
          </cell>
        </row>
        <row r="260">
          <cell r="A260" t="str">
            <v>HVT</v>
          </cell>
          <cell r="B260" t="str">
            <v>NQN</v>
          </cell>
        </row>
        <row r="261">
          <cell r="A261" t="str">
            <v>NVT</v>
          </cell>
          <cell r="B261" t="str">
            <v>TRD</v>
          </cell>
        </row>
        <row r="262">
          <cell r="A262" t="str">
            <v>TUE</v>
          </cell>
          <cell r="B262" t="str">
            <v>TRD</v>
          </cell>
        </row>
        <row r="263">
          <cell r="A263" t="str">
            <v>HRV</v>
          </cell>
          <cell r="B263" t="str">
            <v>PCD</v>
          </cell>
        </row>
        <row r="264">
          <cell r="A264" t="str">
            <v>TVR</v>
          </cell>
          <cell r="B264" t="str">
            <v>CTN</v>
          </cell>
        </row>
        <row r="265">
          <cell r="A265" t="str">
            <v>TNU</v>
          </cell>
          <cell r="B265" t="str">
            <v>TAQ</v>
          </cell>
        </row>
        <row r="266">
          <cell r="A266" t="str">
            <v>TDV</v>
          </cell>
          <cell r="B266" t="str">
            <v>PHG</v>
          </cell>
        </row>
        <row r="267">
          <cell r="A267" t="str">
            <v>TGF</v>
          </cell>
          <cell r="B267" t="str">
            <v>BGT</v>
          </cell>
        </row>
        <row r="268">
          <cell r="A268" t="str">
            <v>SAY</v>
          </cell>
          <cell r="B268" t="str">
            <v>VVH</v>
          </cell>
        </row>
      </sheetData>
      <sheetData sheetId="5">
        <row r="1">
          <cell r="A1" t="str">
            <v>Visa</v>
          </cell>
        </row>
        <row r="10">
          <cell r="G10" t="str">
            <v>SE</v>
          </cell>
          <cell r="H10" t="str">
            <v>Senior Engineer</v>
          </cell>
        </row>
        <row r="11">
          <cell r="G11" t="str">
            <v>M</v>
          </cell>
          <cell r="H11" t="str">
            <v>Manager</v>
          </cell>
        </row>
        <row r="12">
          <cell r="G12" t="str">
            <v>SM</v>
          </cell>
          <cell r="H12" t="str">
            <v>Senior Manager</v>
          </cell>
        </row>
        <row r="13">
          <cell r="G13" t="str">
            <v>DM</v>
          </cell>
          <cell r="H13" t="str">
            <v>Development Manager</v>
          </cell>
        </row>
        <row r="14">
          <cell r="G14" t="str">
            <v>E</v>
          </cell>
          <cell r="H14" t="str">
            <v>Engineer</v>
          </cell>
        </row>
        <row r="15">
          <cell r="G15" t="str">
            <v>AM</v>
          </cell>
          <cell r="H15" t="str">
            <v>Principal Engineer</v>
          </cell>
        </row>
      </sheetData>
      <sheetData sheetId="6">
        <row r="4">
          <cell r="A4" t="str">
            <v>HNB</v>
          </cell>
        </row>
      </sheetData>
      <sheetData sheetId="7">
        <row r="13">
          <cell r="C13" t="str">
            <v>Combine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nge History"/>
      <sheetName val="KnowledgeMatrix"/>
      <sheetName val="Procedure"/>
      <sheetName val="TrainingCataloge"/>
      <sheetName val="Sheet5"/>
      <sheetName val="LearningPat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The Frontend Master</v>
          </cell>
        </row>
        <row r="3">
          <cell r="A3" t="str">
            <v>Spring &amp; Backend Master</v>
          </cell>
        </row>
        <row r="4">
          <cell r="A4" t="str">
            <v>The Architecture Guru</v>
          </cell>
        </row>
        <row r="5">
          <cell r="A5" t="str">
            <v>Code &amp; Design Master</v>
          </cell>
        </row>
        <row r="6">
          <cell r="A6" t="str">
            <v>CI / CD Guru</v>
          </cell>
        </row>
        <row r="7">
          <cell r="A7" t="str">
            <v>Performance Tuning</v>
          </cell>
        </row>
        <row r="8">
          <cell r="A8" t="str">
            <v>The Build Tools Master</v>
          </cell>
        </row>
        <row r="9">
          <cell r="A9" t="str">
            <v>Security In Depth</v>
          </cell>
        </row>
        <row r="10">
          <cell r="A10" t="str">
            <v>&lt;Insert before&gt;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verview"/>
      <sheetName val="Sheet2"/>
      <sheetName val="Sheet1"/>
      <sheetName val="Sheet4"/>
      <sheetName val="Courses"/>
      <sheetName val="DZI"/>
      <sheetName val="HUN"/>
      <sheetName val="JPT"/>
      <sheetName val="MAB"/>
      <sheetName val="NQT"/>
      <sheetName val="VTD"/>
      <sheetName val="VVH"/>
      <sheetName val="Updated_Rol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3">
          <cell r="A3" t="str">
            <v>Visa</v>
          </cell>
          <cell r="B3" t="str">
            <v>Division</v>
          </cell>
          <cell r="C3" t="str">
            <v>DM</v>
          </cell>
          <cell r="D3" t="str">
            <v>GL</v>
          </cell>
          <cell r="E3" t="str">
            <v>Full Name</v>
          </cell>
          <cell r="F3" t="str">
            <v>VN Entry</v>
          </cell>
          <cell r="G3" t="str">
            <v>Level</v>
          </cell>
          <cell r="H3" t="str">
            <v>Career</v>
          </cell>
          <cell r="I3" t="str">
            <v>Current Role (Vertec)</v>
          </cell>
          <cell r="J3" t="str">
            <v>Role (new)</v>
          </cell>
          <cell r="K3" t="str">
            <v>Same</v>
          </cell>
          <cell r="L3" t="str">
            <v>Role combine</v>
          </cell>
          <cell r="M3" t="str">
            <v>Domain</v>
          </cell>
          <cell r="N3" t="str">
            <v>Specialization</v>
          </cell>
        </row>
        <row r="4">
          <cell r="A4" t="str">
            <v>JPT</v>
          </cell>
          <cell r="B4" t="str">
            <v>El-VN-General administration</v>
          </cell>
          <cell r="C4" t="str">
            <v>CJM</v>
          </cell>
          <cell r="D4" t="str">
            <v>CJM</v>
          </cell>
          <cell r="E4" t="str">
            <v>Jean-Paul Tschumi</v>
          </cell>
          <cell r="F4">
            <v>34700</v>
          </cell>
          <cell r="G4" t="str">
            <v>GD</v>
          </cell>
          <cell r="H4" t="str">
            <v>Manager</v>
          </cell>
          <cell r="I4">
            <v>0</v>
          </cell>
          <cell r="J4" t="str">
            <v>General Director</v>
          </cell>
          <cell r="K4" t="b">
            <v>0</v>
          </cell>
          <cell r="L4" t="str">
            <v>ManagerGD</v>
          </cell>
          <cell r="M4">
            <v>0</v>
          </cell>
          <cell r="N4">
            <v>0</v>
          </cell>
        </row>
        <row r="5">
          <cell r="A5" t="str">
            <v>DZI</v>
          </cell>
          <cell r="B5" t="str">
            <v>El-VN-Div-.NET</v>
          </cell>
          <cell r="C5" t="str">
            <v>JPT</v>
          </cell>
          <cell r="D5" t="str">
            <v>PLP</v>
          </cell>
          <cell r="E5" t="str">
            <v>Dominik Zindel</v>
          </cell>
          <cell r="F5">
            <v>42979</v>
          </cell>
          <cell r="G5" t="str">
            <v>DM</v>
          </cell>
          <cell r="H5" t="str">
            <v>Manager</v>
          </cell>
          <cell r="I5" t="str">
            <v>Division Manager</v>
          </cell>
          <cell r="J5" t="str">
            <v>Division Manager</v>
          </cell>
          <cell r="K5" t="b">
            <v>1</v>
          </cell>
          <cell r="L5" t="str">
            <v>ManagerDM</v>
          </cell>
          <cell r="M5" t="str">
            <v>CRM</v>
          </cell>
          <cell r="N5" t="str">
            <v>Division Management</v>
          </cell>
        </row>
        <row r="6">
          <cell r="A6" t="str">
            <v>VVH</v>
          </cell>
          <cell r="B6" t="str">
            <v>El-VN-Div-iPension</v>
          </cell>
          <cell r="C6" t="str">
            <v>JPT</v>
          </cell>
          <cell r="D6" t="str">
            <v>PLP</v>
          </cell>
          <cell r="E6" t="str">
            <v>Anh Vu Vo Hoang</v>
          </cell>
          <cell r="F6">
            <v>35827</v>
          </cell>
          <cell r="G6" t="str">
            <v>DM</v>
          </cell>
          <cell r="H6" t="str">
            <v>Manager</v>
          </cell>
          <cell r="I6" t="str">
            <v>Division Manager</v>
          </cell>
          <cell r="J6" t="str">
            <v>Division Manager</v>
          </cell>
          <cell r="K6" t="b">
            <v>1</v>
          </cell>
          <cell r="L6" t="str">
            <v>ManagerDM</v>
          </cell>
          <cell r="M6" t="str">
            <v>JAVA</v>
          </cell>
          <cell r="N6" t="str">
            <v>Division Management</v>
          </cell>
        </row>
        <row r="7">
          <cell r="A7" t="str">
            <v>HUN</v>
          </cell>
          <cell r="B7" t="str">
            <v>El-VN-Div-JAVA</v>
          </cell>
          <cell r="C7" t="str">
            <v>JPT</v>
          </cell>
          <cell r="D7" t="str">
            <v>PLP</v>
          </cell>
          <cell r="E7" t="str">
            <v>Nguyen Huy Hung</v>
          </cell>
          <cell r="F7">
            <v>42856</v>
          </cell>
          <cell r="G7" t="str">
            <v>DM</v>
          </cell>
          <cell r="H7" t="str">
            <v>Manager</v>
          </cell>
          <cell r="I7" t="str">
            <v>Division Manager</v>
          </cell>
          <cell r="J7" t="str">
            <v>Division Manager</v>
          </cell>
          <cell r="K7" t="b">
            <v>1</v>
          </cell>
          <cell r="L7" t="str">
            <v>ManagerDM</v>
          </cell>
          <cell r="M7" t="str">
            <v>JAVA</v>
          </cell>
          <cell r="N7" t="str">
            <v>Division Management</v>
          </cell>
        </row>
        <row r="8">
          <cell r="A8" t="str">
            <v>MAB</v>
          </cell>
          <cell r="B8" t="str">
            <v>El-VN-Div-KSTA</v>
          </cell>
          <cell r="C8" t="str">
            <v>JPT</v>
          </cell>
          <cell r="D8" t="str">
            <v>PLP</v>
          </cell>
          <cell r="E8" t="str">
            <v>Martin Abele</v>
          </cell>
          <cell r="F8">
            <v>42948</v>
          </cell>
          <cell r="G8" t="str">
            <v>DM</v>
          </cell>
          <cell r="H8" t="str">
            <v>Manager</v>
          </cell>
          <cell r="I8" t="str">
            <v>Division Manager</v>
          </cell>
          <cell r="J8" t="str">
            <v>Division Manager</v>
          </cell>
          <cell r="K8" t="b">
            <v>1</v>
          </cell>
          <cell r="L8" t="str">
            <v>ManagerDM</v>
          </cell>
          <cell r="M8">
            <v>0</v>
          </cell>
          <cell r="N8" t="str">
            <v>Division Management</v>
          </cell>
        </row>
        <row r="9">
          <cell r="A9" t="str">
            <v>ATN</v>
          </cell>
          <cell r="B9" t="str">
            <v>El-VN-Div-Operation</v>
          </cell>
          <cell r="C9" t="str">
            <v>JPT</v>
          </cell>
          <cell r="D9" t="str">
            <v>PLP</v>
          </cell>
          <cell r="E9" t="str">
            <v>Anh Thu Nguyen Ba</v>
          </cell>
          <cell r="F9">
            <v>38971</v>
          </cell>
          <cell r="G9" t="str">
            <v>DM</v>
          </cell>
          <cell r="H9" t="str">
            <v>Expert</v>
          </cell>
          <cell r="I9" t="str">
            <v>Division Manager</v>
          </cell>
          <cell r="J9" t="str">
            <v>Lead Expert</v>
          </cell>
          <cell r="K9" t="b">
            <v>0</v>
          </cell>
          <cell r="L9" t="str">
            <v>ExpertDM</v>
          </cell>
          <cell r="M9" t="str">
            <v>BA</v>
          </cell>
          <cell r="N9" t="str">
            <v>Requirements and Testing</v>
          </cell>
        </row>
        <row r="10">
          <cell r="A10" t="str">
            <v>NQT</v>
          </cell>
          <cell r="B10" t="str">
            <v>El-VN-Div-SecuTix-Dev</v>
          </cell>
          <cell r="C10" t="str">
            <v>JPT</v>
          </cell>
          <cell r="D10" t="str">
            <v>PLP</v>
          </cell>
          <cell r="E10" t="str">
            <v>Nhan Quy Tran</v>
          </cell>
          <cell r="F10">
            <v>38792</v>
          </cell>
          <cell r="G10" t="str">
            <v>DM</v>
          </cell>
          <cell r="H10" t="str">
            <v>Manager</v>
          </cell>
          <cell r="I10" t="str">
            <v>Division Manager</v>
          </cell>
          <cell r="J10" t="str">
            <v>Division Manager</v>
          </cell>
          <cell r="K10" t="b">
            <v>1</v>
          </cell>
          <cell r="L10" t="str">
            <v>ManagerDM</v>
          </cell>
          <cell r="M10" t="str">
            <v>JAVA</v>
          </cell>
          <cell r="N10" t="str">
            <v>Division Management</v>
          </cell>
        </row>
        <row r="11">
          <cell r="A11" t="str">
            <v>VTD</v>
          </cell>
          <cell r="B11" t="str">
            <v>El-VN-Div-VIACAR</v>
          </cell>
          <cell r="C11" t="str">
            <v>JPT</v>
          </cell>
          <cell r="D11" t="str">
            <v>PLP</v>
          </cell>
          <cell r="E11" t="str">
            <v>Tran Duy Vinh</v>
          </cell>
          <cell r="F11">
            <v>42856</v>
          </cell>
          <cell r="G11" t="str">
            <v>DM</v>
          </cell>
          <cell r="H11" t="str">
            <v>Manager</v>
          </cell>
          <cell r="I11" t="str">
            <v>Division Manager</v>
          </cell>
          <cell r="J11" t="str">
            <v>Division Manager</v>
          </cell>
          <cell r="K11" t="b">
            <v>1</v>
          </cell>
          <cell r="L11" t="str">
            <v>ManagerDM</v>
          </cell>
          <cell r="M11" t="str">
            <v>Corporate services</v>
          </cell>
          <cell r="N11" t="str">
            <v>Division Management</v>
          </cell>
        </row>
        <row r="12">
          <cell r="A12" t="str">
            <v>PTL</v>
          </cell>
          <cell r="B12" t="str">
            <v>El-VN-Div-.NET</v>
          </cell>
          <cell r="C12" t="str">
            <v>DZI</v>
          </cell>
          <cell r="D12" t="str">
            <v>DZI</v>
          </cell>
          <cell r="E12" t="str">
            <v>Phuong Thanh La</v>
          </cell>
          <cell r="F12">
            <v>40452</v>
          </cell>
          <cell r="G12" t="str">
            <v>SM</v>
          </cell>
          <cell r="H12" t="str">
            <v>Manager</v>
          </cell>
          <cell r="I12" t="str">
            <v>Manager</v>
          </cell>
          <cell r="J12" t="str">
            <v>Senior Manager</v>
          </cell>
          <cell r="K12" t="b">
            <v>0</v>
          </cell>
          <cell r="L12" t="str">
            <v>ManagerSM</v>
          </cell>
          <cell r="M12" t="str">
            <v>.NET</v>
          </cell>
          <cell r="N12">
            <v>0</v>
          </cell>
        </row>
        <row r="13">
          <cell r="A13" t="str">
            <v>MCY</v>
          </cell>
          <cell r="B13" t="str">
            <v>El-VN-Div-JAVA</v>
          </cell>
          <cell r="C13" t="str">
            <v>HUN</v>
          </cell>
          <cell r="D13" t="str">
            <v>HUN</v>
          </cell>
          <cell r="E13" t="str">
            <v>Minh Chau Huynh Thi</v>
          </cell>
          <cell r="F13">
            <v>42095</v>
          </cell>
          <cell r="G13" t="str">
            <v>SM</v>
          </cell>
          <cell r="H13" t="str">
            <v>Manager</v>
          </cell>
          <cell r="I13" t="str">
            <v>Manager</v>
          </cell>
          <cell r="J13" t="str">
            <v>Senior Manager</v>
          </cell>
          <cell r="K13" t="b">
            <v>0</v>
          </cell>
          <cell r="L13" t="str">
            <v>ManagerSM</v>
          </cell>
          <cell r="M13" t="str">
            <v>JAVA</v>
          </cell>
          <cell r="N13" t="str">
            <v>Management, Specs Analyst</v>
          </cell>
        </row>
        <row r="14">
          <cell r="A14" t="str">
            <v>NQN</v>
          </cell>
          <cell r="B14" t="str">
            <v>El-VN-Div-JAVA</v>
          </cell>
          <cell r="C14" t="str">
            <v>HUN</v>
          </cell>
          <cell r="D14" t="str">
            <v>HUN</v>
          </cell>
          <cell r="E14" t="str">
            <v>Ngoc Quynh Nguyen Thi</v>
          </cell>
          <cell r="F14">
            <v>38796</v>
          </cell>
          <cell r="G14" t="str">
            <v>SM</v>
          </cell>
          <cell r="H14" t="str">
            <v>Manager</v>
          </cell>
          <cell r="I14" t="str">
            <v>Senior Manager</v>
          </cell>
          <cell r="J14" t="str">
            <v>Senior Manager</v>
          </cell>
          <cell r="K14" t="b">
            <v>1</v>
          </cell>
          <cell r="L14" t="str">
            <v>ManagerSM</v>
          </cell>
          <cell r="M14" t="str">
            <v>JAVA</v>
          </cell>
          <cell r="N14" t="str">
            <v>Management</v>
          </cell>
        </row>
        <row r="15">
          <cell r="A15" t="str">
            <v>TAQ</v>
          </cell>
          <cell r="B15" t="str">
            <v>El-VN-Div-KSTA</v>
          </cell>
          <cell r="C15" t="str">
            <v>MAB</v>
          </cell>
          <cell r="D15" t="str">
            <v>MAB</v>
          </cell>
          <cell r="E15" t="str">
            <v>Trong An Quang</v>
          </cell>
          <cell r="F15">
            <v>40544</v>
          </cell>
          <cell r="G15" t="str">
            <v>SM</v>
          </cell>
          <cell r="H15" t="str">
            <v>Manager</v>
          </cell>
          <cell r="I15" t="str">
            <v>Senior Manager</v>
          </cell>
          <cell r="J15" t="str">
            <v>Senior Manager</v>
          </cell>
          <cell r="K15" t="b">
            <v>1</v>
          </cell>
          <cell r="L15" t="str">
            <v>ManagerSM</v>
          </cell>
          <cell r="M15">
            <v>0</v>
          </cell>
          <cell r="N15" t="str">
            <v>JAVA, .NET</v>
          </cell>
        </row>
        <row r="16">
          <cell r="A16" t="str">
            <v>NLT</v>
          </cell>
          <cell r="B16" t="str">
            <v>El-VN-Div-KSTA</v>
          </cell>
          <cell r="C16" t="str">
            <v>MAB</v>
          </cell>
          <cell r="D16" t="str">
            <v>MAB</v>
          </cell>
          <cell r="E16" t="str">
            <v>Ngoc Lieu Tran</v>
          </cell>
          <cell r="F16">
            <v>39310</v>
          </cell>
          <cell r="G16" t="str">
            <v>SM</v>
          </cell>
          <cell r="H16" t="str">
            <v>Manager</v>
          </cell>
          <cell r="I16" t="str">
            <v>Senior Manager</v>
          </cell>
          <cell r="J16" t="str">
            <v>Senior Manager</v>
          </cell>
          <cell r="K16" t="b">
            <v>1</v>
          </cell>
          <cell r="L16" t="str">
            <v>ManagerSM</v>
          </cell>
          <cell r="M16" t="str">
            <v>.NET</v>
          </cell>
          <cell r="N16">
            <v>0</v>
          </cell>
        </row>
        <row r="17">
          <cell r="A17" t="str">
            <v>TKL</v>
          </cell>
          <cell r="B17" t="str">
            <v>El-VN-Div-SecuTix-Dev</v>
          </cell>
          <cell r="C17" t="str">
            <v>NQT</v>
          </cell>
          <cell r="D17" t="str">
            <v>NQT</v>
          </cell>
          <cell r="E17" t="str">
            <v>Tong Khanh Lien</v>
          </cell>
          <cell r="F17">
            <v>39142</v>
          </cell>
          <cell r="G17" t="str">
            <v>SM</v>
          </cell>
          <cell r="H17" t="str">
            <v>Manager</v>
          </cell>
          <cell r="I17" t="str">
            <v>Senior Manager</v>
          </cell>
          <cell r="J17" t="str">
            <v>Senior Manager</v>
          </cell>
          <cell r="K17" t="b">
            <v>1</v>
          </cell>
          <cell r="L17" t="str">
            <v>ManagerSM</v>
          </cell>
          <cell r="M17" t="str">
            <v>JAVA</v>
          </cell>
          <cell r="N17" t="str">
            <v>Selenium</v>
          </cell>
        </row>
        <row r="18">
          <cell r="A18" t="str">
            <v>LTT</v>
          </cell>
          <cell r="B18" t="str">
            <v>El-VN-Div-SecuTix-Dev</v>
          </cell>
          <cell r="C18" t="str">
            <v>NQT</v>
          </cell>
          <cell r="D18" t="str">
            <v>NQT</v>
          </cell>
          <cell r="E18" t="str">
            <v>Loan Tran Huynh Thanh</v>
          </cell>
          <cell r="F18">
            <v>39496</v>
          </cell>
          <cell r="G18" t="str">
            <v>SM</v>
          </cell>
          <cell r="H18" t="str">
            <v>Manager</v>
          </cell>
          <cell r="I18" t="str">
            <v>Senior Manager</v>
          </cell>
          <cell r="J18" t="str">
            <v>Senior Manager</v>
          </cell>
          <cell r="K18" t="b">
            <v>1</v>
          </cell>
          <cell r="L18" t="str">
            <v>ManagerSM</v>
          </cell>
          <cell r="M18" t="str">
            <v>JAVA</v>
          </cell>
          <cell r="N18">
            <v>0</v>
          </cell>
        </row>
        <row r="19">
          <cell r="A19" t="str">
            <v>TTL</v>
          </cell>
          <cell r="B19" t="str">
            <v>El-VN-Div-SP/CRM</v>
          </cell>
          <cell r="C19" t="str">
            <v>DZI</v>
          </cell>
          <cell r="D19" t="str">
            <v>DZI</v>
          </cell>
          <cell r="E19" t="str">
            <v>Thanh Tam Le</v>
          </cell>
          <cell r="F19">
            <v>40560</v>
          </cell>
          <cell r="G19" t="str">
            <v>SM</v>
          </cell>
          <cell r="H19" t="str">
            <v>Manager</v>
          </cell>
          <cell r="I19" t="str">
            <v>Manager</v>
          </cell>
          <cell r="J19" t="str">
            <v>Senior Manager</v>
          </cell>
          <cell r="K19" t="b">
            <v>0</v>
          </cell>
          <cell r="L19" t="str">
            <v>ManagerSM</v>
          </cell>
          <cell r="M19" t="str">
            <v>SharePoint</v>
          </cell>
          <cell r="N19">
            <v>0</v>
          </cell>
        </row>
        <row r="20">
          <cell r="A20" t="str">
            <v>XTT</v>
          </cell>
          <cell r="B20" t="str">
            <v>El-VN-Div-SSO</v>
          </cell>
          <cell r="C20" t="str">
            <v>NQT</v>
          </cell>
          <cell r="D20" t="str">
            <v>NQT</v>
          </cell>
          <cell r="E20" t="str">
            <v>Xuong Tsani The</v>
          </cell>
          <cell r="F20">
            <v>43160</v>
          </cell>
          <cell r="G20" t="str">
            <v>SM</v>
          </cell>
          <cell r="H20" t="str">
            <v>Manager</v>
          </cell>
          <cell r="I20" t="str">
            <v>Senior Manager</v>
          </cell>
          <cell r="J20" t="str">
            <v>Senior Manager</v>
          </cell>
          <cell r="K20" t="b">
            <v>1</v>
          </cell>
          <cell r="L20" t="str">
            <v>ManagerSM</v>
          </cell>
          <cell r="M20" t="str">
            <v>Corporate services</v>
          </cell>
          <cell r="N20" t="str">
            <v>SysOps</v>
          </cell>
        </row>
        <row r="21">
          <cell r="A21" t="str">
            <v>PHG</v>
          </cell>
          <cell r="B21" t="str">
            <v>El-VN-Div-VIACAR</v>
          </cell>
          <cell r="C21" t="str">
            <v>VTD</v>
          </cell>
          <cell r="D21" t="str">
            <v>VVT</v>
          </cell>
          <cell r="E21" t="str">
            <v>Phuc Hau Nguyen</v>
          </cell>
          <cell r="F21">
            <v>42522</v>
          </cell>
          <cell r="G21" t="str">
            <v>SM</v>
          </cell>
          <cell r="H21" t="str">
            <v>Manager</v>
          </cell>
          <cell r="I21" t="str">
            <v>Manager</v>
          </cell>
          <cell r="J21" t="str">
            <v>Senior Manager</v>
          </cell>
          <cell r="K21" t="b">
            <v>0</v>
          </cell>
          <cell r="L21" t="str">
            <v>ManagerSM</v>
          </cell>
          <cell r="M21" t="str">
            <v>.NET</v>
          </cell>
          <cell r="N21" t="str">
            <v>Security - ISO27001</v>
          </cell>
        </row>
        <row r="22">
          <cell r="A22" t="str">
            <v>VVT</v>
          </cell>
          <cell r="B22" t="str">
            <v>El-VN-Div-VIACAR</v>
          </cell>
          <cell r="C22" t="str">
            <v>VTD</v>
          </cell>
          <cell r="D22" t="str">
            <v>VTD</v>
          </cell>
          <cell r="E22" t="str">
            <v>Vu Vo Tran Trong</v>
          </cell>
          <cell r="F22">
            <v>39310</v>
          </cell>
          <cell r="G22" t="str">
            <v>SM</v>
          </cell>
          <cell r="H22" t="str">
            <v>Manager</v>
          </cell>
          <cell r="I22" t="str">
            <v>Senior Manager</v>
          </cell>
          <cell r="J22" t="str">
            <v>Senior Manager</v>
          </cell>
          <cell r="K22" t="b">
            <v>1</v>
          </cell>
          <cell r="L22" t="str">
            <v>ManagerSM</v>
          </cell>
          <cell r="M22" t="str">
            <v>.NET</v>
          </cell>
          <cell r="N22">
            <v>0</v>
          </cell>
        </row>
        <row r="23">
          <cell r="A23" t="str">
            <v>JAJ</v>
          </cell>
          <cell r="B23" t="str">
            <v>El-VN-Div-WEB</v>
          </cell>
          <cell r="C23" t="str">
            <v>DZI</v>
          </cell>
          <cell r="D23" t="str">
            <v>DZI</v>
          </cell>
          <cell r="E23" t="str">
            <v>Jean-Alain Juveneton</v>
          </cell>
          <cell r="F23">
            <v>42795</v>
          </cell>
          <cell r="G23" t="str">
            <v>SM</v>
          </cell>
          <cell r="H23" t="str">
            <v>Manager</v>
          </cell>
          <cell r="I23" t="str">
            <v>Senior Manager</v>
          </cell>
          <cell r="J23" t="str">
            <v>Senior Manager</v>
          </cell>
          <cell r="K23" t="b">
            <v>1</v>
          </cell>
          <cell r="L23" t="str">
            <v>ManagerSM</v>
          </cell>
          <cell r="M23" t="str">
            <v>Frontend/ Web</v>
          </cell>
          <cell r="N23">
            <v>0</v>
          </cell>
        </row>
        <row r="24">
          <cell r="A24" t="str">
            <v>TRV</v>
          </cell>
          <cell r="B24" t="str">
            <v>El-VN-Div-iPension</v>
          </cell>
          <cell r="C24" t="str">
            <v>VVH</v>
          </cell>
          <cell r="D24" t="str">
            <v>VVH</v>
          </cell>
          <cell r="E24" t="str">
            <v>Thoi Tran Van</v>
          </cell>
          <cell r="F24">
            <v>43252</v>
          </cell>
          <cell r="G24" t="str">
            <v>SM</v>
          </cell>
          <cell r="H24" t="str">
            <v>Manager</v>
          </cell>
          <cell r="I24" t="str">
            <v>Senior Manager</v>
          </cell>
          <cell r="J24" t="str">
            <v>Senior Manager</v>
          </cell>
          <cell r="K24" t="b">
            <v>1</v>
          </cell>
          <cell r="L24" t="str">
            <v>ManagerSM</v>
          </cell>
          <cell r="M24" t="str">
            <v>JAVA</v>
          </cell>
          <cell r="N24">
            <v>0</v>
          </cell>
        </row>
        <row r="25">
          <cell r="A25" t="str">
            <v>QHD</v>
          </cell>
          <cell r="B25" t="str">
            <v>El-VN-Div-Operation</v>
          </cell>
          <cell r="C25" t="str">
            <v>VTD</v>
          </cell>
          <cell r="D25" t="str">
            <v>VTD</v>
          </cell>
          <cell r="E25" t="str">
            <v>Hung Dang Quoc</v>
          </cell>
          <cell r="F25">
            <v>38418</v>
          </cell>
          <cell r="G25" t="str">
            <v>SM</v>
          </cell>
          <cell r="H25" t="str">
            <v>Manager</v>
          </cell>
          <cell r="I25" t="str">
            <v>Senior Manager</v>
          </cell>
          <cell r="J25" t="str">
            <v>Senior Manager</v>
          </cell>
          <cell r="K25" t="b">
            <v>1</v>
          </cell>
          <cell r="L25" t="str">
            <v>ManagerSM</v>
          </cell>
          <cell r="M25" t="str">
            <v>JAVA</v>
          </cell>
          <cell r="N25">
            <v>0</v>
          </cell>
        </row>
        <row r="26">
          <cell r="A26" t="str">
            <v>QTN</v>
          </cell>
          <cell r="B26" t="str">
            <v>El-VN-General administration</v>
          </cell>
          <cell r="C26" t="str">
            <v>JPT</v>
          </cell>
          <cell r="D26" t="str">
            <v>PLP</v>
          </cell>
          <cell r="E26" t="str">
            <v>Quoc Thi Nguyen</v>
          </cell>
          <cell r="F26">
            <v>37316</v>
          </cell>
          <cell r="G26" t="str">
            <v>SM</v>
          </cell>
          <cell r="H26" t="str">
            <v>Manager</v>
          </cell>
          <cell r="I26" t="str">
            <v>Senior Manager</v>
          </cell>
          <cell r="J26" t="str">
            <v>Senior Manager</v>
          </cell>
          <cell r="K26" t="b">
            <v>1</v>
          </cell>
          <cell r="L26" t="str">
            <v>ManagerSM</v>
          </cell>
          <cell r="M26" t="str">
            <v>Security</v>
          </cell>
          <cell r="N26" t="str">
            <v>Security Management</v>
          </cell>
        </row>
        <row r="27">
          <cell r="A27" t="str">
            <v>PLP</v>
          </cell>
          <cell r="B27" t="str">
            <v>El-VN-General administration</v>
          </cell>
          <cell r="C27" t="str">
            <v>JPT</v>
          </cell>
          <cell r="D27" t="str">
            <v>JPT</v>
          </cell>
          <cell r="E27" t="str">
            <v>Phuong Lan Pham Thi</v>
          </cell>
          <cell r="F27">
            <v>42772</v>
          </cell>
          <cell r="G27" t="str">
            <v>SM</v>
          </cell>
          <cell r="H27" t="str">
            <v>Manager</v>
          </cell>
          <cell r="I27" t="str">
            <v>Senior Manager</v>
          </cell>
          <cell r="J27" t="str">
            <v>Senior Manager</v>
          </cell>
          <cell r="K27" t="b">
            <v>1</v>
          </cell>
          <cell r="L27" t="str">
            <v>ManagerSM</v>
          </cell>
          <cell r="M27" t="str">
            <v>Corporate services</v>
          </cell>
          <cell r="N27" t="str">
            <v>Quality Management</v>
          </cell>
        </row>
        <row r="28">
          <cell r="A28" t="str">
            <v>MQD</v>
          </cell>
          <cell r="B28" t="str">
            <v>El-VN-Div-.NET</v>
          </cell>
          <cell r="C28" t="str">
            <v>DZI</v>
          </cell>
          <cell r="D28" t="str">
            <v>PTL</v>
          </cell>
          <cell r="E28" t="str">
            <v>Minh Quang Dang Vu</v>
          </cell>
          <cell r="F28">
            <v>41456</v>
          </cell>
          <cell r="G28" t="str">
            <v>M</v>
          </cell>
          <cell r="H28" t="str">
            <v>Manager</v>
          </cell>
          <cell r="I28" t="str">
            <v>Manager</v>
          </cell>
          <cell r="J28" t="str">
            <v>Manager</v>
          </cell>
          <cell r="K28" t="b">
            <v>1</v>
          </cell>
          <cell r="L28" t="str">
            <v>ManagerM</v>
          </cell>
          <cell r="M28" t="str">
            <v>.NET</v>
          </cell>
          <cell r="N28">
            <v>0</v>
          </cell>
        </row>
        <row r="29">
          <cell r="A29" t="str">
            <v>TLC</v>
          </cell>
          <cell r="B29" t="str">
            <v>El-VN-Div-.NET</v>
          </cell>
          <cell r="C29" t="str">
            <v>DZI</v>
          </cell>
          <cell r="D29" t="str">
            <v>PTL</v>
          </cell>
          <cell r="E29" t="str">
            <v>Tri Le Trong Minh</v>
          </cell>
          <cell r="F29">
            <v>43222</v>
          </cell>
          <cell r="G29" t="str">
            <v>M</v>
          </cell>
          <cell r="H29" t="str">
            <v>Manager</v>
          </cell>
          <cell r="I29" t="str">
            <v>Manager</v>
          </cell>
          <cell r="J29" t="str">
            <v>Manager</v>
          </cell>
          <cell r="K29" t="b">
            <v>1</v>
          </cell>
          <cell r="L29" t="str">
            <v>ManagerM</v>
          </cell>
          <cell r="M29" t="str">
            <v>.NET</v>
          </cell>
          <cell r="N29" t="str">
            <v>VIACAR</v>
          </cell>
        </row>
        <row r="30">
          <cell r="A30" t="str">
            <v>TVN</v>
          </cell>
          <cell r="B30" t="str">
            <v>El-VN-Div-.NET</v>
          </cell>
          <cell r="C30" t="str">
            <v>DZI</v>
          </cell>
          <cell r="D30" t="str">
            <v>DZI</v>
          </cell>
          <cell r="E30" t="str">
            <v>Tran Vong Nguyen</v>
          </cell>
          <cell r="F30">
            <v>40413</v>
          </cell>
          <cell r="G30" t="str">
            <v>M</v>
          </cell>
          <cell r="H30" t="str">
            <v>Manager</v>
          </cell>
          <cell r="I30" t="str">
            <v>Manager</v>
          </cell>
          <cell r="J30" t="str">
            <v>Manager</v>
          </cell>
          <cell r="K30" t="b">
            <v>1</v>
          </cell>
          <cell r="L30" t="str">
            <v>ManagerM</v>
          </cell>
          <cell r="M30" t="str">
            <v>.NET</v>
          </cell>
          <cell r="N30">
            <v>0</v>
          </cell>
        </row>
        <row r="31">
          <cell r="A31" t="str">
            <v>TBG</v>
          </cell>
          <cell r="B31" t="str">
            <v>El-VN-Div-iPension</v>
          </cell>
          <cell r="C31" t="str">
            <v>VVH</v>
          </cell>
          <cell r="D31" t="str">
            <v>VVH</v>
          </cell>
          <cell r="E31" t="str">
            <v>Tan Bao Nguyen</v>
          </cell>
          <cell r="F31">
            <v>42233</v>
          </cell>
          <cell r="G31" t="str">
            <v>M</v>
          </cell>
          <cell r="H31" t="str">
            <v>Manager</v>
          </cell>
          <cell r="I31" t="str">
            <v>Manager</v>
          </cell>
          <cell r="J31" t="str">
            <v>Manager</v>
          </cell>
          <cell r="K31" t="b">
            <v>1</v>
          </cell>
          <cell r="L31" t="str">
            <v>ManagerM</v>
          </cell>
          <cell r="M31" t="str">
            <v>JAVA</v>
          </cell>
          <cell r="N31">
            <v>0</v>
          </cell>
        </row>
        <row r="32">
          <cell r="A32" t="str">
            <v>HTU</v>
          </cell>
          <cell r="B32" t="str">
            <v>El-VN-Div-JAVA</v>
          </cell>
          <cell r="C32" t="str">
            <v>HUN</v>
          </cell>
          <cell r="D32" t="str">
            <v>HUN</v>
          </cell>
          <cell r="E32" t="str">
            <v>Hong Thao Lu</v>
          </cell>
          <cell r="F32">
            <v>40422</v>
          </cell>
          <cell r="G32" t="str">
            <v>M</v>
          </cell>
          <cell r="H32" t="str">
            <v>Manager</v>
          </cell>
          <cell r="I32" t="str">
            <v>Manager</v>
          </cell>
          <cell r="J32" t="str">
            <v>Manager</v>
          </cell>
          <cell r="K32" t="b">
            <v>1</v>
          </cell>
          <cell r="L32" t="str">
            <v>ManagerM</v>
          </cell>
          <cell r="M32" t="str">
            <v>JAVA</v>
          </cell>
          <cell r="N32" t="str">
            <v>PL, Specs Analyst</v>
          </cell>
        </row>
        <row r="33">
          <cell r="A33" t="str">
            <v>KNN</v>
          </cell>
          <cell r="B33" t="str">
            <v>El-VN-Div-SecuTix-Dev</v>
          </cell>
          <cell r="C33" t="str">
            <v>NQT</v>
          </cell>
          <cell r="D33" t="str">
            <v>LTT</v>
          </cell>
          <cell r="E33" t="str">
            <v>Ky Nam Nguyen</v>
          </cell>
          <cell r="F33">
            <v>40603</v>
          </cell>
          <cell r="G33" t="str">
            <v>M</v>
          </cell>
          <cell r="H33" t="str">
            <v>Manager</v>
          </cell>
          <cell r="I33" t="str">
            <v>Manager</v>
          </cell>
          <cell r="J33" t="str">
            <v>Manager</v>
          </cell>
          <cell r="K33" t="b">
            <v>1</v>
          </cell>
          <cell r="L33" t="str">
            <v>ManagerM</v>
          </cell>
          <cell r="M33" t="str">
            <v>JAVA</v>
          </cell>
          <cell r="N33">
            <v>0</v>
          </cell>
        </row>
        <row r="34">
          <cell r="A34" t="str">
            <v>TRD</v>
          </cell>
          <cell r="B34" t="str">
            <v>El-VN-Div-SecuTix-Dev</v>
          </cell>
          <cell r="C34" t="str">
            <v>NQT</v>
          </cell>
          <cell r="D34" t="str">
            <v>NQT</v>
          </cell>
          <cell r="E34" t="str">
            <v>Tuong Tran Di</v>
          </cell>
          <cell r="F34">
            <v>43234</v>
          </cell>
          <cell r="G34" t="str">
            <v>M</v>
          </cell>
          <cell r="H34" t="str">
            <v>Manager</v>
          </cell>
          <cell r="I34" t="str">
            <v>Manager</v>
          </cell>
          <cell r="J34" t="str">
            <v>Manager</v>
          </cell>
          <cell r="K34" t="b">
            <v>1</v>
          </cell>
          <cell r="L34" t="str">
            <v>ManagerM</v>
          </cell>
          <cell r="M34" t="str">
            <v>Corporate services</v>
          </cell>
          <cell r="N34" t="str">
            <v>Customer Success</v>
          </cell>
        </row>
        <row r="35">
          <cell r="A35" t="str">
            <v>LGN</v>
          </cell>
          <cell r="B35" t="str">
            <v>El-VN-Div-SP/CRM</v>
          </cell>
          <cell r="C35" t="str">
            <v>DZI</v>
          </cell>
          <cell r="D35" t="str">
            <v>KAL</v>
          </cell>
          <cell r="E35" t="str">
            <v>Linh Giang Nguyen Duc</v>
          </cell>
          <cell r="F35">
            <v>40452</v>
          </cell>
          <cell r="G35" t="str">
            <v>M</v>
          </cell>
          <cell r="H35" t="str">
            <v>Expert</v>
          </cell>
          <cell r="I35" t="str">
            <v>Manager</v>
          </cell>
          <cell r="J35" t="str">
            <v>Expert</v>
          </cell>
          <cell r="K35" t="b">
            <v>0</v>
          </cell>
          <cell r="L35" t="str">
            <v>ExpertM</v>
          </cell>
          <cell r="M35" t="str">
            <v>CRM</v>
          </cell>
          <cell r="N35">
            <v>0</v>
          </cell>
        </row>
        <row r="36">
          <cell r="A36" t="str">
            <v>TNY</v>
          </cell>
          <cell r="B36" t="str">
            <v>El-VN-Div-SP/CRM</v>
          </cell>
          <cell r="C36" t="str">
            <v>DZI</v>
          </cell>
          <cell r="D36" t="str">
            <v>TTL</v>
          </cell>
          <cell r="E36" t="str">
            <v>Thi Nga Nguyen</v>
          </cell>
          <cell r="F36">
            <v>41168</v>
          </cell>
          <cell r="G36" t="str">
            <v>M</v>
          </cell>
          <cell r="H36" t="str">
            <v>Manager</v>
          </cell>
          <cell r="I36" t="str">
            <v>Manager</v>
          </cell>
          <cell r="J36" t="str">
            <v>Manager</v>
          </cell>
          <cell r="K36" t="b">
            <v>1</v>
          </cell>
          <cell r="L36" t="str">
            <v>ManagerM</v>
          </cell>
          <cell r="M36" t="str">
            <v>.NET</v>
          </cell>
          <cell r="N36" t="str">
            <v>SharePoint, .NET</v>
          </cell>
        </row>
        <row r="37">
          <cell r="A37" t="str">
            <v>VKG</v>
          </cell>
          <cell r="B37" t="str">
            <v>El-VN-Div-VIACAR</v>
          </cell>
          <cell r="C37" t="str">
            <v>VTD</v>
          </cell>
          <cell r="D37" t="str">
            <v>VVT</v>
          </cell>
          <cell r="E37" t="str">
            <v>Van Khiem Nguyen</v>
          </cell>
          <cell r="F37">
            <v>41168</v>
          </cell>
          <cell r="G37" t="str">
            <v>M</v>
          </cell>
          <cell r="H37" t="str">
            <v>Manager</v>
          </cell>
          <cell r="I37" t="str">
            <v>Manager</v>
          </cell>
          <cell r="J37" t="str">
            <v>Manager</v>
          </cell>
          <cell r="K37" t="b">
            <v>1</v>
          </cell>
          <cell r="L37" t="str">
            <v>ManagerM</v>
          </cell>
          <cell r="M37" t="str">
            <v>.NET</v>
          </cell>
          <cell r="N37">
            <v>0</v>
          </cell>
        </row>
        <row r="38">
          <cell r="A38" t="str">
            <v>MNN</v>
          </cell>
          <cell r="B38" t="str">
            <v>El-VN-Div-VIACAR</v>
          </cell>
          <cell r="C38" t="str">
            <v>DZI</v>
          </cell>
          <cell r="D38" t="str">
            <v>JAJ</v>
          </cell>
          <cell r="E38" t="str">
            <v>Minh Nhat Van</v>
          </cell>
          <cell r="F38">
            <v>42614</v>
          </cell>
          <cell r="G38" t="str">
            <v>M</v>
          </cell>
          <cell r="H38" t="str">
            <v>Manager</v>
          </cell>
          <cell r="I38" t="str">
            <v>Manager</v>
          </cell>
          <cell r="J38" t="str">
            <v>Manager</v>
          </cell>
          <cell r="K38" t="b">
            <v>1</v>
          </cell>
          <cell r="L38" t="str">
            <v>ManagerM</v>
          </cell>
          <cell r="M38" t="str">
            <v>Frontend/ Web</v>
          </cell>
          <cell r="N38" t="str">
            <v>.NET</v>
          </cell>
        </row>
        <row r="39">
          <cell r="A39" t="str">
            <v>MPT</v>
          </cell>
          <cell r="B39" t="str">
            <v>El-VN-Div-.NET</v>
          </cell>
          <cell r="C39" t="str">
            <v>DZI</v>
          </cell>
          <cell r="D39" t="str">
            <v>DZI</v>
          </cell>
          <cell r="E39" t="str">
            <v>Minh Phuoc Tran</v>
          </cell>
          <cell r="F39">
            <v>41290</v>
          </cell>
          <cell r="G39" t="str">
            <v>PE</v>
          </cell>
          <cell r="H39" t="str">
            <v>Manager</v>
          </cell>
          <cell r="I39" t="str">
            <v>Engineer</v>
          </cell>
          <cell r="J39" t="str">
            <v>Principal Engineer</v>
          </cell>
          <cell r="K39" t="b">
            <v>0</v>
          </cell>
          <cell r="L39" t="str">
            <v>ManagerPE</v>
          </cell>
          <cell r="M39" t="str">
            <v>.NET</v>
          </cell>
          <cell r="N39">
            <v>0</v>
          </cell>
        </row>
        <row r="40">
          <cell r="A40" t="str">
            <v>TNU</v>
          </cell>
          <cell r="B40" t="str">
            <v>El-VN-Div-JAVA</v>
          </cell>
          <cell r="C40" t="str">
            <v>HUN</v>
          </cell>
          <cell r="D40" t="str">
            <v>HUN</v>
          </cell>
          <cell r="E40" t="str">
            <v>Thao Nguyen Vu</v>
          </cell>
          <cell r="F40">
            <v>40771</v>
          </cell>
          <cell r="G40" t="str">
            <v>PE</v>
          </cell>
          <cell r="H40" t="str">
            <v>Manager</v>
          </cell>
          <cell r="I40" t="str">
            <v>Engineer</v>
          </cell>
          <cell r="J40" t="str">
            <v>Principal Engineer</v>
          </cell>
          <cell r="K40" t="b">
            <v>0</v>
          </cell>
          <cell r="L40" t="str">
            <v>ManagerPE</v>
          </cell>
          <cell r="M40" t="str">
            <v>JAVA</v>
          </cell>
          <cell r="N40">
            <v>0</v>
          </cell>
        </row>
        <row r="41">
          <cell r="A41" t="str">
            <v>QTR</v>
          </cell>
          <cell r="B41" t="str">
            <v>El-VN-Div-KSTA</v>
          </cell>
          <cell r="C41" t="str">
            <v>MAB</v>
          </cell>
          <cell r="D41" t="str">
            <v>TAQ</v>
          </cell>
          <cell r="E41" t="str">
            <v>Quoc Tho Trinh</v>
          </cell>
          <cell r="F41">
            <v>41687</v>
          </cell>
          <cell r="G41" t="str">
            <v>PE</v>
          </cell>
          <cell r="H41" t="str">
            <v>Manager</v>
          </cell>
          <cell r="I41" t="str">
            <v>Engineer</v>
          </cell>
          <cell r="J41" t="str">
            <v>Principal Engineer</v>
          </cell>
          <cell r="K41" t="b">
            <v>0</v>
          </cell>
          <cell r="L41" t="str">
            <v>ManagerPE</v>
          </cell>
          <cell r="M41" t="str">
            <v>.NET</v>
          </cell>
          <cell r="N41">
            <v>0</v>
          </cell>
        </row>
        <row r="42">
          <cell r="A42" t="str">
            <v>THU</v>
          </cell>
          <cell r="B42" t="str">
            <v>El-VN-Div-SecuTix-Dev</v>
          </cell>
          <cell r="C42" t="str">
            <v>NQT</v>
          </cell>
          <cell r="D42" t="str">
            <v>LTT</v>
          </cell>
          <cell r="E42" t="str">
            <v>Thuy Ha Luu</v>
          </cell>
          <cell r="F42">
            <v>40756</v>
          </cell>
          <cell r="G42" t="str">
            <v>PE</v>
          </cell>
          <cell r="H42" t="str">
            <v>Manager</v>
          </cell>
          <cell r="I42" t="str">
            <v>Engineer</v>
          </cell>
          <cell r="J42" t="str">
            <v>Principal Engineer</v>
          </cell>
          <cell r="K42" t="b">
            <v>0</v>
          </cell>
          <cell r="L42" t="str">
            <v>ManagerPE</v>
          </cell>
          <cell r="M42" t="str">
            <v>JAVA</v>
          </cell>
          <cell r="N42">
            <v>0</v>
          </cell>
        </row>
        <row r="43">
          <cell r="A43" t="str">
            <v>KAL</v>
          </cell>
          <cell r="B43" t="str">
            <v>El-VN-Div-SP/CRM</v>
          </cell>
          <cell r="C43" t="str">
            <v>DZI</v>
          </cell>
          <cell r="D43" t="str">
            <v>DZI</v>
          </cell>
          <cell r="E43" t="str">
            <v>Kim Anh Luu</v>
          </cell>
          <cell r="F43">
            <v>41520</v>
          </cell>
          <cell r="G43" t="str">
            <v>PE</v>
          </cell>
          <cell r="H43" t="str">
            <v>Manager</v>
          </cell>
          <cell r="I43" t="str">
            <v>Engineer</v>
          </cell>
          <cell r="J43" t="str">
            <v>Principal Engineer</v>
          </cell>
          <cell r="K43" t="b">
            <v>0</v>
          </cell>
          <cell r="L43" t="str">
            <v>ManagerPE</v>
          </cell>
          <cell r="M43" t="str">
            <v>CRM</v>
          </cell>
          <cell r="N43" t="str">
            <v>NEOSIS</v>
          </cell>
        </row>
        <row r="44">
          <cell r="A44" t="str">
            <v>MHL</v>
          </cell>
          <cell r="B44" t="str">
            <v>El-VN-Div-WEB</v>
          </cell>
          <cell r="C44" t="str">
            <v>DZI</v>
          </cell>
          <cell r="D44" t="str">
            <v>JAJ</v>
          </cell>
          <cell r="E44" t="str">
            <v>Minh Hieu Le</v>
          </cell>
          <cell r="F44">
            <v>41791</v>
          </cell>
          <cell r="G44" t="str">
            <v>SE</v>
          </cell>
          <cell r="H44" t="str">
            <v>Manager</v>
          </cell>
          <cell r="I44" t="str">
            <v>Engineer</v>
          </cell>
          <cell r="J44" t="str">
            <v>Senior Engineer</v>
          </cell>
          <cell r="K44" t="b">
            <v>0</v>
          </cell>
          <cell r="L44" t="str">
            <v>ManagerSE</v>
          </cell>
          <cell r="M44" t="str">
            <v>.NET</v>
          </cell>
          <cell r="N44" t="str">
            <v>Sitefinity</v>
          </cell>
        </row>
        <row r="45">
          <cell r="A45" t="str">
            <v>HAD</v>
          </cell>
          <cell r="B45" t="str">
            <v>El-VN-Div-iPension</v>
          </cell>
          <cell r="C45" t="str">
            <v>VVH</v>
          </cell>
          <cell r="D45" t="str">
            <v>VVH</v>
          </cell>
          <cell r="E45" t="str">
            <v>Hoang Anh Duong</v>
          </cell>
          <cell r="F45">
            <v>40634</v>
          </cell>
          <cell r="G45" t="str">
            <v>SM</v>
          </cell>
          <cell r="H45" t="str">
            <v>Business Expert</v>
          </cell>
          <cell r="I45" t="str">
            <v>Consultant</v>
          </cell>
          <cell r="J45" t="str">
            <v>Senior Expert</v>
          </cell>
          <cell r="K45" t="b">
            <v>0</v>
          </cell>
          <cell r="L45" t="str">
            <v>Business ExpertSM</v>
          </cell>
          <cell r="M45" t="str">
            <v>BA</v>
          </cell>
          <cell r="N45">
            <v>0</v>
          </cell>
        </row>
        <row r="46">
          <cell r="A46" t="str">
            <v>VNL</v>
          </cell>
          <cell r="B46" t="str">
            <v>El-VN-Div-iPension</v>
          </cell>
          <cell r="C46" t="str">
            <v>VVH</v>
          </cell>
          <cell r="D46" t="str">
            <v>VVH</v>
          </cell>
          <cell r="E46" t="str">
            <v>Viet Nguyen Luong</v>
          </cell>
          <cell r="F46">
            <v>43313</v>
          </cell>
          <cell r="G46" t="str">
            <v>SM</v>
          </cell>
          <cell r="H46" t="str">
            <v>Business Expert</v>
          </cell>
          <cell r="I46" t="str">
            <v>Senior Manager</v>
          </cell>
          <cell r="J46" t="str">
            <v>Senior Expert</v>
          </cell>
          <cell r="K46" t="b">
            <v>0</v>
          </cell>
          <cell r="L46" t="str">
            <v>Business ExpertSM</v>
          </cell>
          <cell r="M46" t="str">
            <v>BA</v>
          </cell>
          <cell r="N46">
            <v>0</v>
          </cell>
        </row>
        <row r="47">
          <cell r="A47" t="str">
            <v>TAU</v>
          </cell>
          <cell r="B47" t="str">
            <v>El-VN-Div-iPension</v>
          </cell>
          <cell r="C47" t="str">
            <v>VVH</v>
          </cell>
          <cell r="D47" t="str">
            <v>VVH</v>
          </cell>
          <cell r="E47" t="str">
            <v>Thanh An Nguyen</v>
          </cell>
          <cell r="F47">
            <v>42705</v>
          </cell>
          <cell r="G47" t="str">
            <v>SM</v>
          </cell>
          <cell r="H47" t="str">
            <v>Manager</v>
          </cell>
          <cell r="I47" t="str">
            <v>Consultant</v>
          </cell>
          <cell r="J47" t="str">
            <v>Senior Manager</v>
          </cell>
          <cell r="K47" t="b">
            <v>0</v>
          </cell>
          <cell r="L47" t="str">
            <v>ManagerSM</v>
          </cell>
          <cell r="M47" t="str">
            <v>Test</v>
          </cell>
          <cell r="N47" t="str">
            <v>Testing</v>
          </cell>
        </row>
        <row r="48">
          <cell r="A48" t="str">
            <v>CTN</v>
          </cell>
          <cell r="B48" t="str">
            <v>El-VN-Div-KSTA</v>
          </cell>
          <cell r="C48" t="str">
            <v>MAB</v>
          </cell>
          <cell r="D48" t="str">
            <v>MAB</v>
          </cell>
          <cell r="E48" t="str">
            <v>Cam Tu Phan Huynh</v>
          </cell>
          <cell r="F48">
            <v>39678</v>
          </cell>
          <cell r="G48" t="str">
            <v>SM</v>
          </cell>
          <cell r="H48" t="str">
            <v>Manager</v>
          </cell>
          <cell r="I48" t="str">
            <v>Consultant</v>
          </cell>
          <cell r="J48" t="str">
            <v>Senior Manager</v>
          </cell>
          <cell r="K48" t="b">
            <v>0</v>
          </cell>
          <cell r="L48" t="str">
            <v>ManagerSM</v>
          </cell>
          <cell r="M48" t="str">
            <v>BA</v>
          </cell>
          <cell r="N48">
            <v>0</v>
          </cell>
        </row>
        <row r="49">
          <cell r="A49" t="str">
            <v>GDN</v>
          </cell>
          <cell r="B49" t="str">
            <v>El-VN-Div-SecuTix-Dev</v>
          </cell>
          <cell r="C49" t="str">
            <v>NQT</v>
          </cell>
          <cell r="D49" t="str">
            <v>NQT</v>
          </cell>
          <cell r="E49" t="str">
            <v>Dong Giao Nguyen Quy</v>
          </cell>
          <cell r="F49">
            <v>39496</v>
          </cell>
          <cell r="G49" t="str">
            <v>SM</v>
          </cell>
          <cell r="H49" t="str">
            <v>Business Expert</v>
          </cell>
          <cell r="I49" t="str">
            <v>Senior Manager</v>
          </cell>
          <cell r="J49" t="str">
            <v>Senior Expert</v>
          </cell>
          <cell r="K49" t="b">
            <v>0</v>
          </cell>
          <cell r="L49" t="str">
            <v>Business ExpertSM</v>
          </cell>
          <cell r="M49" t="str">
            <v>BA</v>
          </cell>
          <cell r="N49">
            <v>0</v>
          </cell>
        </row>
        <row r="50">
          <cell r="A50" t="str">
            <v>KLK</v>
          </cell>
          <cell r="B50" t="str">
            <v>El-VN-Div-VIACAR</v>
          </cell>
          <cell r="C50" t="str">
            <v>VTD</v>
          </cell>
          <cell r="D50" t="str">
            <v>VVT</v>
          </cell>
          <cell r="E50" t="str">
            <v>Khanh Le Kim</v>
          </cell>
          <cell r="F50">
            <v>37305</v>
          </cell>
          <cell r="G50" t="str">
            <v>SM</v>
          </cell>
          <cell r="H50" t="str">
            <v>Business Expert</v>
          </cell>
          <cell r="I50" t="str">
            <v>Senior Consultant</v>
          </cell>
          <cell r="J50" t="str">
            <v>Senior Expert</v>
          </cell>
          <cell r="K50" t="b">
            <v>0</v>
          </cell>
          <cell r="L50" t="str">
            <v>Business ExpertSM</v>
          </cell>
          <cell r="M50" t="str">
            <v>BA</v>
          </cell>
          <cell r="N50">
            <v>0</v>
          </cell>
        </row>
        <row r="51">
          <cell r="A51" t="str">
            <v>HLM</v>
          </cell>
          <cell r="B51" t="str">
            <v>El-VN-Div-iPension</v>
          </cell>
          <cell r="C51" t="str">
            <v>VVH</v>
          </cell>
          <cell r="D51" t="str">
            <v>VVH</v>
          </cell>
          <cell r="E51" t="str">
            <v>Hoang Le Minh</v>
          </cell>
          <cell r="F51">
            <v>43070</v>
          </cell>
          <cell r="G51" t="str">
            <v>M</v>
          </cell>
          <cell r="H51" t="str">
            <v>Business Expert</v>
          </cell>
          <cell r="I51" t="str">
            <v>Manager</v>
          </cell>
          <cell r="J51" t="str">
            <v>Expert</v>
          </cell>
          <cell r="K51" t="b">
            <v>0</v>
          </cell>
          <cell r="L51" t="str">
            <v>Business ExpertM</v>
          </cell>
          <cell r="M51" t="str">
            <v>BA</v>
          </cell>
          <cell r="N51">
            <v>0</v>
          </cell>
        </row>
        <row r="52">
          <cell r="A52" t="str">
            <v>HNA</v>
          </cell>
          <cell r="B52" t="str">
            <v>El-VN-Div-JAVA</v>
          </cell>
          <cell r="C52" t="str">
            <v>HUN</v>
          </cell>
          <cell r="D52" t="str">
            <v>NQN</v>
          </cell>
          <cell r="E52" t="str">
            <v>Hong Nguyen Pham Thi</v>
          </cell>
          <cell r="F52">
            <v>40848</v>
          </cell>
          <cell r="G52" t="str">
            <v>M</v>
          </cell>
          <cell r="H52" t="str">
            <v>Business Expert</v>
          </cell>
          <cell r="I52" t="str">
            <v>Consultant</v>
          </cell>
          <cell r="J52" t="str">
            <v>Expert</v>
          </cell>
          <cell r="K52" t="b">
            <v>0</v>
          </cell>
          <cell r="L52" t="str">
            <v>Business ExpertM</v>
          </cell>
          <cell r="M52" t="str">
            <v>BA</v>
          </cell>
          <cell r="N52" t="str">
            <v>PL, Specs Analyst</v>
          </cell>
        </row>
        <row r="53">
          <cell r="A53" t="str">
            <v>HVT</v>
          </cell>
          <cell r="B53" t="str">
            <v>El-VN-Div-JAVA</v>
          </cell>
          <cell r="C53" t="str">
            <v>HUN</v>
          </cell>
          <cell r="D53" t="str">
            <v>NQN</v>
          </cell>
          <cell r="E53" t="str">
            <v>Huong Vu Thanh</v>
          </cell>
          <cell r="F53">
            <v>43297</v>
          </cell>
          <cell r="G53" t="str">
            <v>M</v>
          </cell>
          <cell r="H53" t="str">
            <v>Business Expert</v>
          </cell>
          <cell r="I53" t="str">
            <v>Manager</v>
          </cell>
          <cell r="J53" t="str">
            <v>Expert</v>
          </cell>
          <cell r="K53" t="b">
            <v>0</v>
          </cell>
          <cell r="L53" t="str">
            <v>Business ExpertM</v>
          </cell>
          <cell r="M53" t="str">
            <v>Test</v>
          </cell>
          <cell r="N53">
            <v>0</v>
          </cell>
        </row>
        <row r="54">
          <cell r="A54" t="str">
            <v>ANT</v>
          </cell>
          <cell r="B54" t="str">
            <v>El-VN-Div-KSTA</v>
          </cell>
          <cell r="C54" t="str">
            <v>MAB</v>
          </cell>
          <cell r="D54" t="str">
            <v>CTN</v>
          </cell>
          <cell r="E54" t="str">
            <v>Anh Nguyen Thi Thuy</v>
          </cell>
          <cell r="F54">
            <v>43040</v>
          </cell>
          <cell r="G54" t="str">
            <v>M</v>
          </cell>
          <cell r="H54" t="str">
            <v>Business Expert</v>
          </cell>
          <cell r="I54" t="str">
            <v>Manager</v>
          </cell>
          <cell r="J54" t="str">
            <v>Expert</v>
          </cell>
          <cell r="K54" t="b">
            <v>0</v>
          </cell>
          <cell r="L54" t="str">
            <v>Business ExpertM</v>
          </cell>
          <cell r="M54" t="str">
            <v>BA</v>
          </cell>
          <cell r="N54" t="str">
            <v>German speaking</v>
          </cell>
        </row>
        <row r="55">
          <cell r="A55" t="str">
            <v>KOH</v>
          </cell>
          <cell r="B55" t="str">
            <v>El-VN-Div-SecuTix-Dev</v>
          </cell>
          <cell r="C55" t="str">
            <v>NQT</v>
          </cell>
          <cell r="D55" t="str">
            <v>GDN</v>
          </cell>
          <cell r="E55" t="str">
            <v>Kim Oanh Ho Thi</v>
          </cell>
          <cell r="F55">
            <v>40238</v>
          </cell>
          <cell r="G55" t="str">
            <v>M</v>
          </cell>
          <cell r="H55" t="str">
            <v>Business Expert</v>
          </cell>
          <cell r="I55" t="str">
            <v>Consultant</v>
          </cell>
          <cell r="J55" t="str">
            <v>Expert</v>
          </cell>
          <cell r="K55" t="b">
            <v>0</v>
          </cell>
          <cell r="L55" t="str">
            <v>Business ExpertM</v>
          </cell>
          <cell r="M55" t="str">
            <v>BA</v>
          </cell>
          <cell r="N55">
            <v>0</v>
          </cell>
        </row>
        <row r="56">
          <cell r="A56" t="str">
            <v>BLB</v>
          </cell>
          <cell r="B56" t="str">
            <v>El-VN-Div-SP/CRM</v>
          </cell>
          <cell r="C56" t="str">
            <v>DZI</v>
          </cell>
          <cell r="D56" t="str">
            <v>TTL</v>
          </cell>
          <cell r="E56" t="str">
            <v>Bich Ly Bui Thi</v>
          </cell>
          <cell r="F56">
            <v>39678</v>
          </cell>
          <cell r="G56" t="str">
            <v>M</v>
          </cell>
          <cell r="H56" t="str">
            <v>Business Expert</v>
          </cell>
          <cell r="I56" t="str">
            <v>Consultant</v>
          </cell>
          <cell r="J56" t="str">
            <v>Expert</v>
          </cell>
          <cell r="K56" t="b">
            <v>0</v>
          </cell>
          <cell r="L56" t="str">
            <v>Business ExpertM</v>
          </cell>
          <cell r="M56" t="str">
            <v>SharePoint</v>
          </cell>
          <cell r="N56">
            <v>0</v>
          </cell>
        </row>
        <row r="57">
          <cell r="A57" t="str">
            <v>TTD</v>
          </cell>
          <cell r="B57" t="str">
            <v>El-VN-Div-VIACAR</v>
          </cell>
          <cell r="C57" t="str">
            <v>VTD</v>
          </cell>
          <cell r="D57" t="str">
            <v>KLK</v>
          </cell>
          <cell r="E57" t="str">
            <v>The Tu Diep</v>
          </cell>
          <cell r="F57">
            <v>43118</v>
          </cell>
          <cell r="G57" t="str">
            <v>M</v>
          </cell>
          <cell r="H57" t="str">
            <v>Business Expert</v>
          </cell>
          <cell r="I57" t="str">
            <v>Consultant</v>
          </cell>
          <cell r="J57" t="str">
            <v>Expert</v>
          </cell>
          <cell r="K57" t="b">
            <v>0</v>
          </cell>
          <cell r="L57" t="str">
            <v>Business ExpertM</v>
          </cell>
          <cell r="M57" t="str">
            <v>BA</v>
          </cell>
          <cell r="N57">
            <v>0</v>
          </cell>
        </row>
        <row r="58">
          <cell r="A58" t="str">
            <v>NGL</v>
          </cell>
          <cell r="B58" t="str">
            <v>El-VN-Div-VIACAR</v>
          </cell>
          <cell r="C58" t="str">
            <v>VTD</v>
          </cell>
          <cell r="D58" t="str">
            <v>HPA</v>
          </cell>
          <cell r="E58" t="str">
            <v>Thi Nga Luong</v>
          </cell>
          <cell r="F58">
            <v>42583</v>
          </cell>
          <cell r="G58" t="str">
            <v>M</v>
          </cell>
          <cell r="H58" t="str">
            <v>Business Expert</v>
          </cell>
          <cell r="I58" t="str">
            <v>Manager</v>
          </cell>
          <cell r="J58" t="str">
            <v>Expert</v>
          </cell>
          <cell r="K58" t="b">
            <v>0</v>
          </cell>
          <cell r="L58" t="str">
            <v>Business ExpertM</v>
          </cell>
          <cell r="M58" t="str">
            <v>BA</v>
          </cell>
          <cell r="N58">
            <v>0</v>
          </cell>
        </row>
        <row r="59">
          <cell r="A59" t="str">
            <v>TUH</v>
          </cell>
          <cell r="B59" t="str">
            <v>El-VN-Div-VIACAR</v>
          </cell>
          <cell r="C59" t="str">
            <v>VTD</v>
          </cell>
          <cell r="D59" t="str">
            <v>VVT</v>
          </cell>
          <cell r="E59" t="str">
            <v>Than Nguyen Hoang</v>
          </cell>
          <cell r="F59">
            <v>43255</v>
          </cell>
          <cell r="G59" t="str">
            <v>M</v>
          </cell>
          <cell r="H59" t="str">
            <v>Business Expert</v>
          </cell>
          <cell r="I59" t="str">
            <v>Manager</v>
          </cell>
          <cell r="J59" t="str">
            <v>Expert</v>
          </cell>
          <cell r="K59" t="b">
            <v>0</v>
          </cell>
          <cell r="L59" t="str">
            <v>Business ExpertM</v>
          </cell>
          <cell r="M59" t="str">
            <v>Test</v>
          </cell>
          <cell r="N59">
            <v>0</v>
          </cell>
        </row>
        <row r="60">
          <cell r="A60" t="str">
            <v>HPA</v>
          </cell>
          <cell r="B60" t="str">
            <v>El-VN-Div-VIACAR</v>
          </cell>
          <cell r="C60" t="str">
            <v>VTD</v>
          </cell>
          <cell r="D60" t="str">
            <v>VVT</v>
          </cell>
          <cell r="E60" t="str">
            <v>Huy Phuoc Thai</v>
          </cell>
          <cell r="F60">
            <v>42296</v>
          </cell>
          <cell r="G60" t="str">
            <v>M</v>
          </cell>
          <cell r="H60" t="str">
            <v>Business Expert</v>
          </cell>
          <cell r="I60" t="str">
            <v>Manager</v>
          </cell>
          <cell r="J60" t="str">
            <v>Expert</v>
          </cell>
          <cell r="K60" t="b">
            <v>0</v>
          </cell>
          <cell r="L60" t="str">
            <v>Business ExpertM</v>
          </cell>
          <cell r="M60" t="str">
            <v>BA</v>
          </cell>
          <cell r="N60" t="str">
            <v>German speaking</v>
          </cell>
        </row>
        <row r="61">
          <cell r="A61" t="str">
            <v>KAT</v>
          </cell>
          <cell r="B61" t="str">
            <v>El-VN-Div-VIACAR</v>
          </cell>
          <cell r="C61" t="str">
            <v>VTD</v>
          </cell>
          <cell r="D61" t="str">
            <v>TUH</v>
          </cell>
          <cell r="E61" t="str">
            <v>Kim Anh Tong</v>
          </cell>
          <cell r="F61">
            <v>43009</v>
          </cell>
          <cell r="G61" t="str">
            <v>M</v>
          </cell>
          <cell r="H61" t="str">
            <v>Business Expert</v>
          </cell>
          <cell r="I61" t="str">
            <v>Manager</v>
          </cell>
          <cell r="J61" t="str">
            <v>Expert</v>
          </cell>
          <cell r="K61" t="b">
            <v>0</v>
          </cell>
          <cell r="L61" t="str">
            <v>Business ExpertM</v>
          </cell>
          <cell r="M61" t="str">
            <v>Test</v>
          </cell>
          <cell r="N61">
            <v>0</v>
          </cell>
        </row>
        <row r="62">
          <cell r="A62" t="str">
            <v>TLM</v>
          </cell>
          <cell r="B62" t="str">
            <v>El-VN-Div-.NET</v>
          </cell>
          <cell r="C62" t="str">
            <v>DZI</v>
          </cell>
          <cell r="D62" t="str">
            <v>PTL</v>
          </cell>
          <cell r="E62" t="str">
            <v>Tuyen Lieu Thi Mong</v>
          </cell>
          <cell r="F62">
            <v>42963</v>
          </cell>
          <cell r="G62" t="str">
            <v>PE</v>
          </cell>
          <cell r="H62" t="str">
            <v>Business Expert</v>
          </cell>
          <cell r="I62" t="str">
            <v>Engineer</v>
          </cell>
          <cell r="J62" t="str">
            <v>Principal Engineer</v>
          </cell>
          <cell r="K62" t="b">
            <v>0</v>
          </cell>
          <cell r="L62" t="str">
            <v>Business ExpertPE</v>
          </cell>
          <cell r="M62" t="str">
            <v>BA</v>
          </cell>
          <cell r="N62">
            <v>0</v>
          </cell>
        </row>
        <row r="63">
          <cell r="A63" t="str">
            <v>KNG</v>
          </cell>
          <cell r="B63" t="str">
            <v>El-VN-Div-iPension</v>
          </cell>
          <cell r="C63" t="str">
            <v>VVH</v>
          </cell>
          <cell r="D63" t="str">
            <v>VVH</v>
          </cell>
          <cell r="E63" t="str">
            <v>Kim Ngan Nguyen</v>
          </cell>
          <cell r="F63">
            <v>42887</v>
          </cell>
          <cell r="G63" t="str">
            <v>PE</v>
          </cell>
          <cell r="H63" t="str">
            <v>Business Expert</v>
          </cell>
          <cell r="I63" t="str">
            <v>Engineer</v>
          </cell>
          <cell r="J63" t="str">
            <v>Principal Engineer</v>
          </cell>
          <cell r="K63" t="b">
            <v>0</v>
          </cell>
          <cell r="L63" t="str">
            <v>Business ExpertPE</v>
          </cell>
          <cell r="M63" t="str">
            <v>Test</v>
          </cell>
          <cell r="N63" t="str">
            <v>Automation Test</v>
          </cell>
        </row>
        <row r="64">
          <cell r="A64" t="str">
            <v>HLB</v>
          </cell>
          <cell r="B64" t="str">
            <v>El-VN-Div-JAVA</v>
          </cell>
          <cell r="C64" t="str">
            <v>HUN</v>
          </cell>
          <cell r="D64" t="str">
            <v>NQN</v>
          </cell>
          <cell r="E64" t="str">
            <v>Hoa Le Thi Bich</v>
          </cell>
          <cell r="F64">
            <v>43178</v>
          </cell>
          <cell r="G64" t="str">
            <v>PE</v>
          </cell>
          <cell r="H64" t="str">
            <v>Business Expert</v>
          </cell>
          <cell r="I64" t="str">
            <v>Engineer</v>
          </cell>
          <cell r="J64" t="str">
            <v>Principal Engineer</v>
          </cell>
          <cell r="K64" t="b">
            <v>0</v>
          </cell>
          <cell r="L64" t="str">
            <v>Business ExpertPE</v>
          </cell>
          <cell r="M64" t="str">
            <v>Test</v>
          </cell>
          <cell r="N64">
            <v>0</v>
          </cell>
        </row>
        <row r="65">
          <cell r="A65" t="str">
            <v>TGT</v>
          </cell>
          <cell r="B65" t="str">
            <v>El-VN-Div-JAVA</v>
          </cell>
          <cell r="C65" t="str">
            <v>HUN</v>
          </cell>
          <cell r="D65" t="str">
            <v>HUN</v>
          </cell>
          <cell r="E65" t="str">
            <v>Tam Nguyen Thi Thanh</v>
          </cell>
          <cell r="F65">
            <v>42963</v>
          </cell>
          <cell r="G65" t="str">
            <v>PE</v>
          </cell>
          <cell r="H65" t="str">
            <v>Business Expert</v>
          </cell>
          <cell r="I65" t="str">
            <v>Engineer</v>
          </cell>
          <cell r="J65" t="str">
            <v>Principal Engineer</v>
          </cell>
          <cell r="K65" t="b">
            <v>0</v>
          </cell>
          <cell r="L65" t="str">
            <v>Business ExpertPE</v>
          </cell>
          <cell r="M65" t="str">
            <v>Test</v>
          </cell>
          <cell r="N65" t="str">
            <v>VERANA</v>
          </cell>
        </row>
        <row r="66">
          <cell r="A66" t="str">
            <v>PDO</v>
          </cell>
          <cell r="B66" t="str">
            <v>El-VN-Div-KSTA</v>
          </cell>
          <cell r="C66" t="str">
            <v>MAB</v>
          </cell>
          <cell r="D66" t="str">
            <v>CTN</v>
          </cell>
          <cell r="E66" t="str">
            <v>Phuong Dang Ngoc Thanh</v>
          </cell>
          <cell r="F66">
            <v>43040</v>
          </cell>
          <cell r="G66" t="str">
            <v>PE</v>
          </cell>
          <cell r="H66" t="str">
            <v>Business Expert</v>
          </cell>
          <cell r="I66" t="str">
            <v>Engineer</v>
          </cell>
          <cell r="J66" t="str">
            <v>Principal Engineer</v>
          </cell>
          <cell r="K66" t="b">
            <v>0</v>
          </cell>
          <cell r="L66" t="str">
            <v>Business ExpertPE</v>
          </cell>
          <cell r="M66" t="str">
            <v>Test</v>
          </cell>
          <cell r="N66">
            <v>0</v>
          </cell>
        </row>
        <row r="67">
          <cell r="A67" t="str">
            <v>TVO</v>
          </cell>
          <cell r="B67" t="str">
            <v>El-VN-Div-KSTA</v>
          </cell>
          <cell r="C67" t="str">
            <v>MAB</v>
          </cell>
          <cell r="D67" t="str">
            <v>CTN</v>
          </cell>
          <cell r="E67" t="str">
            <v>Tuong Vy Ngo Ngoc</v>
          </cell>
          <cell r="F67">
            <v>42705</v>
          </cell>
          <cell r="G67" t="str">
            <v>PE</v>
          </cell>
          <cell r="H67" t="str">
            <v>Business Expert</v>
          </cell>
          <cell r="I67" t="str">
            <v>Consultant</v>
          </cell>
          <cell r="J67" t="str">
            <v>Principal Engineer</v>
          </cell>
          <cell r="K67" t="b">
            <v>0</v>
          </cell>
          <cell r="L67" t="str">
            <v>Business ExpertPE</v>
          </cell>
          <cell r="M67" t="str">
            <v>Test</v>
          </cell>
          <cell r="N67">
            <v>0</v>
          </cell>
        </row>
        <row r="68">
          <cell r="A68" t="str">
            <v>MNA</v>
          </cell>
          <cell r="B68" t="str">
            <v>El-VN-Div-SecuTix-Dev</v>
          </cell>
          <cell r="C68" t="str">
            <v>NQT</v>
          </cell>
          <cell r="D68" t="str">
            <v>GDN</v>
          </cell>
          <cell r="E68" t="str">
            <v>Minh Nam Ha</v>
          </cell>
          <cell r="F68">
            <v>42296</v>
          </cell>
          <cell r="G68" t="str">
            <v>PE</v>
          </cell>
          <cell r="H68" t="str">
            <v>Business Expert</v>
          </cell>
          <cell r="I68" t="str">
            <v>Engineer</v>
          </cell>
          <cell r="J68" t="str">
            <v>Principal Engineer</v>
          </cell>
          <cell r="K68" t="b">
            <v>0</v>
          </cell>
          <cell r="L68" t="str">
            <v>Business ExpertPE</v>
          </cell>
          <cell r="M68" t="str">
            <v>BA</v>
          </cell>
          <cell r="N68">
            <v>0</v>
          </cell>
        </row>
        <row r="69">
          <cell r="A69" t="str">
            <v>TDR</v>
          </cell>
          <cell r="B69" t="str">
            <v>El-VN-Div-SecuTix-Dev</v>
          </cell>
          <cell r="C69" t="str">
            <v>NQT</v>
          </cell>
          <cell r="D69" t="str">
            <v>NQT</v>
          </cell>
          <cell r="E69" t="str">
            <v>Thuy Duong Tran Hoang</v>
          </cell>
          <cell r="F69">
            <v>42430</v>
          </cell>
          <cell r="G69" t="str">
            <v>PE</v>
          </cell>
          <cell r="H69" t="str">
            <v>Business Expert</v>
          </cell>
          <cell r="I69" t="str">
            <v>Engineer</v>
          </cell>
          <cell r="J69" t="str">
            <v>Principal Engineer</v>
          </cell>
          <cell r="K69" t="b">
            <v>0</v>
          </cell>
          <cell r="L69" t="str">
            <v>Business ExpertPE</v>
          </cell>
          <cell r="M69" t="str">
            <v>Test</v>
          </cell>
          <cell r="N69">
            <v>0</v>
          </cell>
        </row>
        <row r="70">
          <cell r="A70" t="str">
            <v>TLU</v>
          </cell>
          <cell r="B70" t="str">
            <v>El-VN-Div-SecuTix-Dev</v>
          </cell>
          <cell r="C70" t="str">
            <v>NQT</v>
          </cell>
          <cell r="D70" t="str">
            <v>NQT</v>
          </cell>
          <cell r="E70" t="str">
            <v>Truc Ly Truong Thi</v>
          </cell>
          <cell r="F70">
            <v>42933</v>
          </cell>
          <cell r="G70" t="str">
            <v>PE</v>
          </cell>
          <cell r="H70" t="str">
            <v>Business Expert</v>
          </cell>
          <cell r="I70" t="str">
            <v>Engineer</v>
          </cell>
          <cell r="J70" t="str">
            <v>Principal Engineer</v>
          </cell>
          <cell r="K70" t="b">
            <v>0</v>
          </cell>
          <cell r="L70" t="str">
            <v>Business ExpertPE</v>
          </cell>
          <cell r="M70" t="str">
            <v>Test</v>
          </cell>
          <cell r="N70">
            <v>0</v>
          </cell>
        </row>
        <row r="71">
          <cell r="A71" t="str">
            <v>PPT</v>
          </cell>
          <cell r="B71" t="str">
            <v>El-VN-Div-VIACAR</v>
          </cell>
          <cell r="C71" t="str">
            <v>VTD</v>
          </cell>
          <cell r="D71" t="str">
            <v>TUH</v>
          </cell>
          <cell r="E71" t="str">
            <v>Phuoc Pham Thi Thien</v>
          </cell>
          <cell r="F71">
            <v>43313</v>
          </cell>
          <cell r="G71" t="str">
            <v>PE</v>
          </cell>
          <cell r="H71" t="str">
            <v>Business Expert</v>
          </cell>
          <cell r="I71" t="str">
            <v>Engineer</v>
          </cell>
          <cell r="J71" t="str">
            <v>Principal Engineer</v>
          </cell>
          <cell r="K71" t="b">
            <v>0</v>
          </cell>
          <cell r="L71" t="str">
            <v>Business ExpertPE</v>
          </cell>
          <cell r="M71" t="str">
            <v>Test</v>
          </cell>
          <cell r="N71" t="str">
            <v>German speaking</v>
          </cell>
        </row>
        <row r="72">
          <cell r="A72" t="str">
            <v>LPV</v>
          </cell>
          <cell r="B72" t="str">
            <v>El-VN-Div-VIACAR</v>
          </cell>
          <cell r="C72" t="str">
            <v>VTD</v>
          </cell>
          <cell r="D72" t="str">
            <v>TUH</v>
          </cell>
          <cell r="E72" t="str">
            <v>Ly Pham Vo Thien</v>
          </cell>
          <cell r="F72">
            <v>43313</v>
          </cell>
          <cell r="G72" t="str">
            <v>PE</v>
          </cell>
          <cell r="H72" t="str">
            <v>Business Expert</v>
          </cell>
          <cell r="I72" t="str">
            <v>Engineer</v>
          </cell>
          <cell r="J72" t="str">
            <v>Principal Engineer</v>
          </cell>
          <cell r="K72" t="b">
            <v>0</v>
          </cell>
          <cell r="L72" t="str">
            <v>Business ExpertPE</v>
          </cell>
          <cell r="M72" t="str">
            <v>Test</v>
          </cell>
          <cell r="N72" t="str">
            <v>German speaking</v>
          </cell>
        </row>
        <row r="73">
          <cell r="A73" t="str">
            <v>TNE</v>
          </cell>
          <cell r="B73" t="str">
            <v>El-VN-Div-WEB</v>
          </cell>
          <cell r="C73" t="str">
            <v>DZI</v>
          </cell>
          <cell r="D73" t="str">
            <v>JAJ</v>
          </cell>
          <cell r="E73" t="str">
            <v>Nghi Nguyen The</v>
          </cell>
          <cell r="F73">
            <v>43070</v>
          </cell>
          <cell r="G73" t="str">
            <v>PE</v>
          </cell>
          <cell r="H73" t="str">
            <v>Business Expert</v>
          </cell>
          <cell r="I73" t="str">
            <v>Engineer</v>
          </cell>
          <cell r="J73" t="str">
            <v>Principal Engineer</v>
          </cell>
          <cell r="K73" t="b">
            <v>0</v>
          </cell>
          <cell r="L73" t="str">
            <v>Business ExpertPE</v>
          </cell>
          <cell r="M73" t="str">
            <v>BA</v>
          </cell>
          <cell r="N73">
            <v>0</v>
          </cell>
        </row>
        <row r="74">
          <cell r="A74" t="str">
            <v>TMT</v>
          </cell>
          <cell r="B74" t="str">
            <v>El-VN-Div-.NET</v>
          </cell>
          <cell r="C74" t="str">
            <v>DZI</v>
          </cell>
          <cell r="D74" t="str">
            <v>TVN</v>
          </cell>
          <cell r="E74" t="str">
            <v>Thoai Mi Tran Nguyen Huyen</v>
          </cell>
          <cell r="F74">
            <v>42948</v>
          </cell>
          <cell r="G74" t="str">
            <v>SE</v>
          </cell>
          <cell r="H74" t="str">
            <v>Business Expert</v>
          </cell>
          <cell r="I74" t="str">
            <v>Engineer</v>
          </cell>
          <cell r="J74" t="str">
            <v>Senior Engineer</v>
          </cell>
          <cell r="K74" t="b">
            <v>0</v>
          </cell>
          <cell r="L74" t="str">
            <v>Business ExpertSE</v>
          </cell>
          <cell r="M74" t="str">
            <v>BA</v>
          </cell>
          <cell r="N74">
            <v>0</v>
          </cell>
        </row>
        <row r="75">
          <cell r="A75" t="str">
            <v>NLO</v>
          </cell>
          <cell r="B75" t="str">
            <v>El-VN-Div-iPension</v>
          </cell>
          <cell r="C75" t="str">
            <v>VVH</v>
          </cell>
          <cell r="D75" t="str">
            <v>VVH</v>
          </cell>
          <cell r="E75" t="str">
            <v>Nguyen Le Ngoc</v>
          </cell>
          <cell r="F75">
            <v>43374</v>
          </cell>
          <cell r="G75" t="str">
            <v>SE</v>
          </cell>
          <cell r="H75" t="str">
            <v>Business Expert</v>
          </cell>
          <cell r="I75" t="str">
            <v>Engineer</v>
          </cell>
          <cell r="J75" t="str">
            <v>Senior Engineer</v>
          </cell>
          <cell r="K75" t="b">
            <v>0</v>
          </cell>
          <cell r="L75" t="str">
            <v>Business ExpertSE</v>
          </cell>
          <cell r="M75" t="str">
            <v>Test</v>
          </cell>
          <cell r="N75">
            <v>0</v>
          </cell>
        </row>
        <row r="76">
          <cell r="A76" t="str">
            <v>DPH</v>
          </cell>
          <cell r="B76" t="str">
            <v>El-VN-Div-iPension</v>
          </cell>
          <cell r="C76" t="str">
            <v>VVH</v>
          </cell>
          <cell r="D76" t="str">
            <v>VVH</v>
          </cell>
          <cell r="E76" t="str">
            <v>Duy Pham Thi Thuy</v>
          </cell>
          <cell r="F76">
            <v>43040</v>
          </cell>
          <cell r="G76" t="str">
            <v>SE</v>
          </cell>
          <cell r="H76" t="str">
            <v>Business Expert</v>
          </cell>
          <cell r="I76" t="str">
            <v>Engineer</v>
          </cell>
          <cell r="J76" t="str">
            <v>Senior Engineer</v>
          </cell>
          <cell r="K76" t="b">
            <v>0</v>
          </cell>
          <cell r="L76" t="str">
            <v>Business ExpertSE</v>
          </cell>
          <cell r="M76" t="str">
            <v>Test</v>
          </cell>
          <cell r="N76" t="str">
            <v>Quality Management, CMMI</v>
          </cell>
        </row>
        <row r="77">
          <cell r="A77" t="str">
            <v>KNO</v>
          </cell>
          <cell r="B77" t="str">
            <v>El-VN-Div-JAVA</v>
          </cell>
          <cell r="C77" t="str">
            <v>HUN</v>
          </cell>
          <cell r="D77" t="str">
            <v>HUN</v>
          </cell>
          <cell r="E77" t="str">
            <v>Kieu Nguyen Thi Oanh</v>
          </cell>
          <cell r="F77">
            <v>43160</v>
          </cell>
          <cell r="G77" t="str">
            <v>SE</v>
          </cell>
          <cell r="H77" t="str">
            <v>Business Expert</v>
          </cell>
          <cell r="I77" t="str">
            <v>Engineer</v>
          </cell>
          <cell r="J77" t="str">
            <v>Senior Engineer</v>
          </cell>
          <cell r="K77" t="b">
            <v>0</v>
          </cell>
          <cell r="L77" t="str">
            <v>Business ExpertSE</v>
          </cell>
          <cell r="M77" t="str">
            <v>Test</v>
          </cell>
          <cell r="N77" t="str">
            <v>Recruting</v>
          </cell>
        </row>
        <row r="78">
          <cell r="A78" t="str">
            <v>NHI</v>
          </cell>
          <cell r="B78" t="str">
            <v>El-VN-Div-SecuTix-Dev</v>
          </cell>
          <cell r="C78" t="str">
            <v>NQT</v>
          </cell>
          <cell r="D78" t="str">
            <v>NQT</v>
          </cell>
          <cell r="E78" t="str">
            <v>Nghi Huynh Thi</v>
          </cell>
          <cell r="F78">
            <v>43222</v>
          </cell>
          <cell r="G78" t="str">
            <v>SE</v>
          </cell>
          <cell r="H78" t="str">
            <v>Business Expert</v>
          </cell>
          <cell r="I78" t="str">
            <v>Engineer</v>
          </cell>
          <cell r="J78" t="str">
            <v>Senior Engineer</v>
          </cell>
          <cell r="K78" t="b">
            <v>0</v>
          </cell>
          <cell r="L78" t="str">
            <v>Business ExpertSE</v>
          </cell>
          <cell r="M78" t="str">
            <v>Test</v>
          </cell>
          <cell r="N78">
            <v>0</v>
          </cell>
        </row>
        <row r="79">
          <cell r="A79" t="str">
            <v>PDL</v>
          </cell>
          <cell r="B79" t="str">
            <v>El-VN-Div-SecuTix-Dev</v>
          </cell>
          <cell r="C79" t="str">
            <v>NQT</v>
          </cell>
          <cell r="D79" t="str">
            <v>TKL</v>
          </cell>
          <cell r="E79" t="str">
            <v>Phuong Dy Le</v>
          </cell>
          <cell r="F79">
            <v>42494</v>
          </cell>
          <cell r="G79" t="str">
            <v>SE</v>
          </cell>
          <cell r="H79" t="str">
            <v>Business Expert</v>
          </cell>
          <cell r="I79" t="str">
            <v>Engineer</v>
          </cell>
          <cell r="J79" t="str">
            <v>Senior Engineer</v>
          </cell>
          <cell r="K79" t="b">
            <v>0</v>
          </cell>
          <cell r="L79" t="str">
            <v>Business ExpertSE</v>
          </cell>
          <cell r="M79" t="str">
            <v>Test</v>
          </cell>
          <cell r="N79" t="str">
            <v>Automation Test</v>
          </cell>
        </row>
        <row r="80">
          <cell r="A80" t="str">
            <v>VRN</v>
          </cell>
          <cell r="B80" t="str">
            <v>El-VN-Div-SP/CRM</v>
          </cell>
          <cell r="C80" t="str">
            <v>DZI</v>
          </cell>
          <cell r="D80" t="str">
            <v>KAL</v>
          </cell>
          <cell r="E80" t="str">
            <v>Vuong Tran Ngoc</v>
          </cell>
          <cell r="F80">
            <v>43178</v>
          </cell>
          <cell r="G80" t="str">
            <v>SE</v>
          </cell>
          <cell r="H80" t="str">
            <v>Business Expert</v>
          </cell>
          <cell r="I80" t="str">
            <v>Engineer</v>
          </cell>
          <cell r="J80" t="str">
            <v>Senior Engineer</v>
          </cell>
          <cell r="K80" t="b">
            <v>0</v>
          </cell>
          <cell r="L80" t="str">
            <v>Business ExpertSE</v>
          </cell>
          <cell r="M80" t="str">
            <v>BA</v>
          </cell>
          <cell r="N80" t="str">
            <v>CRM</v>
          </cell>
        </row>
        <row r="81">
          <cell r="A81" t="str">
            <v>PHX</v>
          </cell>
          <cell r="B81" t="str">
            <v>El-VN-Div-VIACAR</v>
          </cell>
          <cell r="C81" t="str">
            <v>VTD</v>
          </cell>
          <cell r="D81" t="str">
            <v>HPA</v>
          </cell>
          <cell r="E81" t="str">
            <v>Phat Ho Xuan</v>
          </cell>
          <cell r="F81">
            <v>43374</v>
          </cell>
          <cell r="G81" t="str">
            <v>SE</v>
          </cell>
          <cell r="H81" t="str">
            <v>Business Expert</v>
          </cell>
          <cell r="I81" t="str">
            <v>Engineer</v>
          </cell>
          <cell r="J81" t="str">
            <v>Senior Engineer</v>
          </cell>
          <cell r="K81" t="b">
            <v>0</v>
          </cell>
          <cell r="L81" t="str">
            <v>Business ExpertSE</v>
          </cell>
          <cell r="M81" t="str">
            <v>BA</v>
          </cell>
          <cell r="N81" t="str">
            <v>SECUTIX</v>
          </cell>
        </row>
        <row r="82">
          <cell r="A82" t="str">
            <v>TGC</v>
          </cell>
          <cell r="B82" t="str">
            <v>El-VN-Div-VIACAR</v>
          </cell>
          <cell r="C82" t="str">
            <v>VTD</v>
          </cell>
          <cell r="D82" t="str">
            <v>TUH</v>
          </cell>
          <cell r="E82" t="str">
            <v>Toan Nguyen Duc</v>
          </cell>
          <cell r="F82">
            <v>43241</v>
          </cell>
          <cell r="G82" t="str">
            <v>SE</v>
          </cell>
          <cell r="H82" t="str">
            <v>Business Expert</v>
          </cell>
          <cell r="I82" t="str">
            <v>Engineer</v>
          </cell>
          <cell r="J82" t="str">
            <v>Senior Engineer</v>
          </cell>
          <cell r="K82" t="b">
            <v>0</v>
          </cell>
          <cell r="L82" t="str">
            <v>Business ExpertSE</v>
          </cell>
          <cell r="M82" t="str">
            <v>Test</v>
          </cell>
          <cell r="N82">
            <v>0</v>
          </cell>
        </row>
        <row r="83">
          <cell r="A83" t="str">
            <v>HYT</v>
          </cell>
          <cell r="B83" t="str">
            <v>El-VN-Div-VIACAR</v>
          </cell>
          <cell r="C83" t="str">
            <v>VTD</v>
          </cell>
          <cell r="D83" t="str">
            <v>VVT</v>
          </cell>
          <cell r="E83" t="str">
            <v>Hiep Nguyen Tien</v>
          </cell>
          <cell r="F83">
            <v>43101</v>
          </cell>
          <cell r="G83" t="str">
            <v>SE</v>
          </cell>
          <cell r="H83" t="str">
            <v>Business Expert</v>
          </cell>
          <cell r="I83" t="str">
            <v>Engineer</v>
          </cell>
          <cell r="J83" t="str">
            <v>Senior Engineer</v>
          </cell>
          <cell r="K83" t="b">
            <v>0</v>
          </cell>
          <cell r="L83" t="str">
            <v>Business ExpertSE</v>
          </cell>
          <cell r="M83" t="str">
            <v>Test</v>
          </cell>
          <cell r="N83">
            <v>0</v>
          </cell>
        </row>
        <row r="84">
          <cell r="A84" t="str">
            <v>TMU</v>
          </cell>
          <cell r="B84" t="str">
            <v>El-VN-Div-VIACAR</v>
          </cell>
          <cell r="C84" t="str">
            <v>VTD</v>
          </cell>
          <cell r="D84" t="str">
            <v>HPA</v>
          </cell>
          <cell r="E84" t="str">
            <v>Thien Minh Nguyen</v>
          </cell>
          <cell r="F84">
            <v>42569</v>
          </cell>
          <cell r="G84" t="str">
            <v>SE</v>
          </cell>
          <cell r="H84" t="str">
            <v>Business Expert</v>
          </cell>
          <cell r="I84" t="str">
            <v>Engineer</v>
          </cell>
          <cell r="J84" t="str">
            <v>Senior Engineer</v>
          </cell>
          <cell r="K84" t="b">
            <v>0</v>
          </cell>
          <cell r="L84" t="str">
            <v>Business ExpertSE</v>
          </cell>
          <cell r="M84" t="str">
            <v>BA</v>
          </cell>
          <cell r="N84">
            <v>0</v>
          </cell>
        </row>
        <row r="85">
          <cell r="A85" t="str">
            <v>HGY</v>
          </cell>
          <cell r="B85" t="str">
            <v>El-VN-Div-.NET</v>
          </cell>
          <cell r="C85" t="str">
            <v>DZI</v>
          </cell>
          <cell r="D85" t="str">
            <v>PTL</v>
          </cell>
          <cell r="E85" t="str">
            <v>Hanh Nguyen Thi My</v>
          </cell>
          <cell r="F85">
            <v>43283</v>
          </cell>
          <cell r="G85" t="str">
            <v>E</v>
          </cell>
          <cell r="H85" t="str">
            <v>Business Expert</v>
          </cell>
          <cell r="I85" t="str">
            <v>Engineer</v>
          </cell>
          <cell r="J85" t="str">
            <v>Engineer</v>
          </cell>
          <cell r="K85" t="b">
            <v>1</v>
          </cell>
          <cell r="L85" t="str">
            <v>Business ExpertE</v>
          </cell>
          <cell r="M85" t="str">
            <v>BA</v>
          </cell>
          <cell r="N85">
            <v>0</v>
          </cell>
        </row>
        <row r="86">
          <cell r="A86" t="str">
            <v>MLT</v>
          </cell>
          <cell r="B86" t="str">
            <v>El-VN-Div-iPension</v>
          </cell>
          <cell r="C86" t="str">
            <v>VVH</v>
          </cell>
          <cell r="D86" t="str">
            <v>VVH</v>
          </cell>
          <cell r="E86" t="str">
            <v>Minh Luu Tuan</v>
          </cell>
          <cell r="F86">
            <v>43160</v>
          </cell>
          <cell r="G86" t="str">
            <v>E</v>
          </cell>
          <cell r="H86" t="str">
            <v>Business Expert</v>
          </cell>
          <cell r="I86" t="str">
            <v>Engineer</v>
          </cell>
          <cell r="J86" t="str">
            <v>Engineer</v>
          </cell>
          <cell r="K86" t="b">
            <v>1</v>
          </cell>
          <cell r="L86" t="str">
            <v>Business ExpertE</v>
          </cell>
          <cell r="M86" t="str">
            <v>BA</v>
          </cell>
          <cell r="N86">
            <v>0</v>
          </cell>
        </row>
        <row r="87">
          <cell r="A87" t="str">
            <v>HPM</v>
          </cell>
          <cell r="B87" t="str">
            <v>El-VN-Div-JAVA</v>
          </cell>
          <cell r="C87" t="str">
            <v>HUN</v>
          </cell>
          <cell r="D87" t="str">
            <v>HUN</v>
          </cell>
          <cell r="E87" t="str">
            <v>Hanh Pham Thi My</v>
          </cell>
          <cell r="F87">
            <v>43160</v>
          </cell>
          <cell r="G87" t="str">
            <v>E</v>
          </cell>
          <cell r="H87" t="str">
            <v>Business Expert</v>
          </cell>
          <cell r="I87" t="str">
            <v>Engineer</v>
          </cell>
          <cell r="J87" t="str">
            <v>Engineer</v>
          </cell>
          <cell r="K87" t="b">
            <v>1</v>
          </cell>
          <cell r="L87" t="str">
            <v>Business ExpertE</v>
          </cell>
          <cell r="M87" t="str">
            <v>Test</v>
          </cell>
          <cell r="N87">
            <v>0</v>
          </cell>
        </row>
        <row r="88">
          <cell r="A88" t="str">
            <v>PNP</v>
          </cell>
          <cell r="B88" t="str">
            <v>El-VN-Div-KSTA</v>
          </cell>
          <cell r="C88" t="str">
            <v>VVH</v>
          </cell>
          <cell r="D88" t="str">
            <v>VVH</v>
          </cell>
          <cell r="E88" t="str">
            <v>Phu Nguyen Phong</v>
          </cell>
          <cell r="F88">
            <v>43206</v>
          </cell>
          <cell r="G88" t="str">
            <v>E</v>
          </cell>
          <cell r="H88" t="str">
            <v>Business Expert</v>
          </cell>
          <cell r="I88" t="str">
            <v>Engineer</v>
          </cell>
          <cell r="J88" t="str">
            <v>Engineer</v>
          </cell>
          <cell r="K88" t="b">
            <v>1</v>
          </cell>
          <cell r="L88" t="str">
            <v>Business ExpertE</v>
          </cell>
          <cell r="M88" t="str">
            <v>Test</v>
          </cell>
          <cell r="N88" t="str">
            <v>Automation Test</v>
          </cell>
        </row>
        <row r="89">
          <cell r="A89" t="str">
            <v>TLP</v>
          </cell>
          <cell r="B89" t="str">
            <v>El-VN-Div-KSTA</v>
          </cell>
          <cell r="C89" t="str">
            <v>MAB</v>
          </cell>
          <cell r="D89" t="str">
            <v>CTN</v>
          </cell>
          <cell r="E89" t="str">
            <v>Thanh Lan Pham Thi</v>
          </cell>
          <cell r="F89">
            <v>42416</v>
          </cell>
          <cell r="G89" t="str">
            <v>E</v>
          </cell>
          <cell r="H89" t="str">
            <v>Business Expert</v>
          </cell>
          <cell r="I89" t="str">
            <v>Engineer</v>
          </cell>
          <cell r="J89" t="str">
            <v>Engineer</v>
          </cell>
          <cell r="K89" t="b">
            <v>1</v>
          </cell>
          <cell r="L89" t="str">
            <v>Business ExpertE</v>
          </cell>
          <cell r="M89" t="str">
            <v>Test</v>
          </cell>
          <cell r="N89">
            <v>0</v>
          </cell>
        </row>
        <row r="90">
          <cell r="A90" t="str">
            <v>MPN</v>
          </cell>
          <cell r="B90" t="str">
            <v>El-VN-Div-SecuTix-Dev</v>
          </cell>
          <cell r="C90" t="str">
            <v>NQT</v>
          </cell>
          <cell r="D90" t="str">
            <v>NQT</v>
          </cell>
          <cell r="E90" t="str">
            <v>Minh Phan Nhat</v>
          </cell>
          <cell r="F90">
            <v>43297</v>
          </cell>
          <cell r="G90" t="str">
            <v>E</v>
          </cell>
          <cell r="H90" t="str">
            <v>Business Expert</v>
          </cell>
          <cell r="I90" t="str">
            <v>Engineer</v>
          </cell>
          <cell r="J90" t="str">
            <v>Engineer</v>
          </cell>
          <cell r="K90" t="b">
            <v>1</v>
          </cell>
          <cell r="L90" t="str">
            <v>Business ExpertE</v>
          </cell>
          <cell r="M90" t="str">
            <v>Test</v>
          </cell>
          <cell r="N90">
            <v>0</v>
          </cell>
        </row>
        <row r="91">
          <cell r="A91" t="str">
            <v>MHI</v>
          </cell>
          <cell r="B91" t="str">
            <v>El-VN-Div-VIACAR</v>
          </cell>
          <cell r="C91" t="str">
            <v>VTD</v>
          </cell>
          <cell r="D91" t="str">
            <v>VVT</v>
          </cell>
          <cell r="E91" t="str">
            <v>Minh Huan Le</v>
          </cell>
          <cell r="F91">
            <v>42705</v>
          </cell>
          <cell r="G91" t="str">
            <v>E</v>
          </cell>
          <cell r="H91" t="str">
            <v>Business Expert</v>
          </cell>
          <cell r="I91" t="str">
            <v>Engineer</v>
          </cell>
          <cell r="J91" t="str">
            <v>Engineer</v>
          </cell>
          <cell r="K91" t="b">
            <v>1</v>
          </cell>
          <cell r="L91" t="str">
            <v>Business ExpertE</v>
          </cell>
          <cell r="M91" t="str">
            <v>Test</v>
          </cell>
          <cell r="N91" t="str">
            <v>Automation Test</v>
          </cell>
        </row>
        <row r="92">
          <cell r="A92" t="str">
            <v>QPN</v>
          </cell>
          <cell r="B92" t="str">
            <v>El-VN-Div-SecuTix-Dev</v>
          </cell>
          <cell r="C92" t="str">
            <v>NQT</v>
          </cell>
          <cell r="D92" t="str">
            <v>TKL</v>
          </cell>
          <cell r="E92" t="str">
            <v>Quynh Phan Nguyen Ngoc</v>
          </cell>
          <cell r="F92">
            <v>43283</v>
          </cell>
          <cell r="G92" t="str">
            <v>AE</v>
          </cell>
          <cell r="H92" t="str">
            <v>Business Expert</v>
          </cell>
          <cell r="I92" t="str">
            <v>Engineer</v>
          </cell>
          <cell r="J92" t="str">
            <v>Associate Engineer</v>
          </cell>
          <cell r="K92" t="b">
            <v>0</v>
          </cell>
          <cell r="L92" t="str">
            <v>Business ExpertAE</v>
          </cell>
          <cell r="M92" t="str">
            <v>Test</v>
          </cell>
          <cell r="N92" t="str">
            <v>Automation Test</v>
          </cell>
        </row>
        <row r="93">
          <cell r="A93" t="str">
            <v>DRH</v>
          </cell>
          <cell r="B93" t="str">
            <v>El-VN-Div-SecuTix-Dev</v>
          </cell>
          <cell r="C93" t="str">
            <v>NQT</v>
          </cell>
          <cell r="D93" t="str">
            <v>LTT</v>
          </cell>
          <cell r="E93" t="str">
            <v>Dung Tran Huu</v>
          </cell>
          <cell r="F93">
            <v>43283</v>
          </cell>
          <cell r="G93" t="str">
            <v>AE</v>
          </cell>
          <cell r="H93" t="str">
            <v>Business Expert</v>
          </cell>
          <cell r="I93" t="str">
            <v>Engineer</v>
          </cell>
          <cell r="J93" t="str">
            <v>Associate Engineer</v>
          </cell>
          <cell r="K93" t="b">
            <v>0</v>
          </cell>
          <cell r="L93" t="str">
            <v>Business ExpertAE</v>
          </cell>
          <cell r="M93" t="str">
            <v>JAVA</v>
          </cell>
          <cell r="N93">
            <v>0</v>
          </cell>
        </row>
        <row r="94">
          <cell r="A94" t="str">
            <v>TBH</v>
          </cell>
          <cell r="B94" t="str">
            <v>El-VN-Div-Operation</v>
          </cell>
          <cell r="C94" t="str">
            <v>JPT</v>
          </cell>
          <cell r="D94" t="str">
            <v>PLP</v>
          </cell>
          <cell r="E94" t="str">
            <v>Tri Bao Ho</v>
          </cell>
          <cell r="F94">
            <v>42842</v>
          </cell>
          <cell r="G94" t="str">
            <v>DM</v>
          </cell>
          <cell r="H94" t="str">
            <v>Architect</v>
          </cell>
          <cell r="I94" t="str">
            <v>Division Manager</v>
          </cell>
          <cell r="J94" t="str">
            <v>Lead Architect</v>
          </cell>
          <cell r="K94" t="b">
            <v>0</v>
          </cell>
          <cell r="L94" t="str">
            <v>ArchitectDM</v>
          </cell>
          <cell r="M94" t="str">
            <v>JAVA</v>
          </cell>
          <cell r="N94" t="str">
            <v>JAVA Architecture</v>
          </cell>
        </row>
        <row r="95">
          <cell r="A95" t="str">
            <v>COH</v>
          </cell>
          <cell r="B95" t="str">
            <v>El-VN-Div-JAVA</v>
          </cell>
          <cell r="C95" t="str">
            <v>HUN</v>
          </cell>
          <cell r="D95" t="str">
            <v>HUN</v>
          </cell>
          <cell r="E95" t="str">
            <v>Chi Oai Ha</v>
          </cell>
          <cell r="F95">
            <v>40238</v>
          </cell>
          <cell r="G95" t="str">
            <v>SM</v>
          </cell>
          <cell r="H95" t="str">
            <v>Architect</v>
          </cell>
          <cell r="I95" t="str">
            <v>Senior Manager</v>
          </cell>
          <cell r="J95" t="str">
            <v>Senior Architect</v>
          </cell>
          <cell r="K95" t="b">
            <v>0</v>
          </cell>
          <cell r="L95" t="str">
            <v>ArchitectSM</v>
          </cell>
          <cell r="M95" t="str">
            <v>JAVA</v>
          </cell>
          <cell r="N95">
            <v>0</v>
          </cell>
        </row>
        <row r="96">
          <cell r="A96" t="str">
            <v>MMN</v>
          </cell>
          <cell r="B96" t="str">
            <v>El-VN-Div-SecuTix-Dev</v>
          </cell>
          <cell r="C96" t="str">
            <v>NQT</v>
          </cell>
          <cell r="D96" t="str">
            <v>NQT</v>
          </cell>
          <cell r="E96" t="str">
            <v>Minh Man Nguyen</v>
          </cell>
          <cell r="F96">
            <v>40057</v>
          </cell>
          <cell r="G96" t="str">
            <v>SM</v>
          </cell>
          <cell r="H96" t="str">
            <v>Architect</v>
          </cell>
          <cell r="I96" t="str">
            <v>Senior Expert</v>
          </cell>
          <cell r="J96" t="str">
            <v>Senior Architect</v>
          </cell>
          <cell r="K96" t="b">
            <v>0</v>
          </cell>
          <cell r="L96" t="str">
            <v>ArchitectSM</v>
          </cell>
          <cell r="M96" t="str">
            <v>JAVA</v>
          </cell>
          <cell r="N96">
            <v>0</v>
          </cell>
        </row>
        <row r="97">
          <cell r="A97" t="str">
            <v>DHN</v>
          </cell>
          <cell r="B97" t="str">
            <v>El-VN-Div-VIACAR</v>
          </cell>
          <cell r="C97" t="str">
            <v>VTD</v>
          </cell>
          <cell r="D97" t="str">
            <v>PHG</v>
          </cell>
          <cell r="E97" t="str">
            <v>Duy Hai Nguyen</v>
          </cell>
          <cell r="F97">
            <v>39114</v>
          </cell>
          <cell r="G97" t="str">
            <v>SM</v>
          </cell>
          <cell r="H97" t="str">
            <v>Architect</v>
          </cell>
          <cell r="I97" t="str">
            <v>Senior Expert</v>
          </cell>
          <cell r="J97" t="str">
            <v>Senior Architect</v>
          </cell>
          <cell r="K97" t="b">
            <v>0</v>
          </cell>
          <cell r="L97" t="str">
            <v>ArchitectSM</v>
          </cell>
          <cell r="M97" t="str">
            <v>.NET</v>
          </cell>
          <cell r="N97">
            <v>0</v>
          </cell>
        </row>
        <row r="98">
          <cell r="A98" t="str">
            <v>DDD</v>
          </cell>
          <cell r="B98" t="str">
            <v>El-VN-Div-.NET</v>
          </cell>
          <cell r="C98" t="str">
            <v>VTD</v>
          </cell>
          <cell r="D98" t="str">
            <v>PHG</v>
          </cell>
          <cell r="E98" t="str">
            <v>Dinh Duy Dang Vu</v>
          </cell>
          <cell r="F98">
            <v>40452</v>
          </cell>
          <cell r="G98" t="str">
            <v>M</v>
          </cell>
          <cell r="H98" t="str">
            <v>Architect</v>
          </cell>
          <cell r="I98" t="str">
            <v>Manager</v>
          </cell>
          <cell r="J98" t="str">
            <v>Architect</v>
          </cell>
          <cell r="K98" t="b">
            <v>0</v>
          </cell>
          <cell r="L98" t="str">
            <v>ArchitectM</v>
          </cell>
          <cell r="M98" t="str">
            <v>.NET</v>
          </cell>
          <cell r="N98">
            <v>0</v>
          </cell>
        </row>
        <row r="99">
          <cell r="A99" t="str">
            <v>HPV</v>
          </cell>
          <cell r="B99" t="str">
            <v>El-VN-Div-.NET</v>
          </cell>
          <cell r="C99" t="str">
            <v>DZI</v>
          </cell>
          <cell r="D99" t="str">
            <v>DZI</v>
          </cell>
          <cell r="E99" t="str">
            <v>Huu Phuoc Vo</v>
          </cell>
          <cell r="F99">
            <v>41730</v>
          </cell>
          <cell r="G99" t="str">
            <v>M</v>
          </cell>
          <cell r="H99" t="str">
            <v>Architect</v>
          </cell>
          <cell r="I99" t="str">
            <v>Engineer</v>
          </cell>
          <cell r="J99" t="str">
            <v>Architect</v>
          </cell>
          <cell r="K99" t="b">
            <v>0</v>
          </cell>
          <cell r="L99" t="str">
            <v>ArchitectM</v>
          </cell>
          <cell r="M99" t="str">
            <v>.NET</v>
          </cell>
          <cell r="N99">
            <v>0</v>
          </cell>
        </row>
        <row r="100">
          <cell r="A100" t="str">
            <v>MAG</v>
          </cell>
          <cell r="B100" t="str">
            <v>El-VN-Div-iPension</v>
          </cell>
          <cell r="C100" t="str">
            <v>VVH</v>
          </cell>
          <cell r="D100" t="str">
            <v>VVH</v>
          </cell>
          <cell r="E100" t="str">
            <v>Minh Hoang Nguyen Bao</v>
          </cell>
          <cell r="F100">
            <v>43297</v>
          </cell>
          <cell r="G100" t="str">
            <v>M</v>
          </cell>
          <cell r="H100" t="str">
            <v>Architect</v>
          </cell>
          <cell r="I100" t="str">
            <v>Manager</v>
          </cell>
          <cell r="J100" t="str">
            <v>Architect</v>
          </cell>
          <cell r="K100" t="b">
            <v>0</v>
          </cell>
          <cell r="L100" t="str">
            <v>ArchitectM</v>
          </cell>
          <cell r="M100" t="str">
            <v>JAVA</v>
          </cell>
          <cell r="N100">
            <v>0</v>
          </cell>
        </row>
        <row r="101">
          <cell r="A101" t="str">
            <v>TCI</v>
          </cell>
          <cell r="B101" t="str">
            <v>El-VN-Div-JAVA</v>
          </cell>
          <cell r="C101" t="str">
            <v>HUN</v>
          </cell>
          <cell r="D101" t="str">
            <v>HUN</v>
          </cell>
          <cell r="E101" t="str">
            <v>Tuong Chu Viet</v>
          </cell>
          <cell r="F101">
            <v>43222</v>
          </cell>
          <cell r="G101" t="str">
            <v>M</v>
          </cell>
          <cell r="H101" t="str">
            <v>Expert</v>
          </cell>
          <cell r="I101" t="str">
            <v>Manager</v>
          </cell>
          <cell r="J101" t="str">
            <v>Expert</v>
          </cell>
          <cell r="K101" t="b">
            <v>0</v>
          </cell>
          <cell r="L101" t="str">
            <v>ExpertM</v>
          </cell>
          <cell r="M101" t="str">
            <v>JAVA</v>
          </cell>
          <cell r="N101" t="str">
            <v>Java, Front-end</v>
          </cell>
        </row>
        <row r="102">
          <cell r="A102" t="str">
            <v>VLP</v>
          </cell>
          <cell r="B102" t="str">
            <v>El-VN-Div-JAVA</v>
          </cell>
          <cell r="C102" t="str">
            <v>HUN</v>
          </cell>
          <cell r="D102" t="str">
            <v>HUN</v>
          </cell>
          <cell r="E102" t="str">
            <v>Vu Liem Phan</v>
          </cell>
          <cell r="F102">
            <v>40413</v>
          </cell>
          <cell r="G102" t="str">
            <v>M</v>
          </cell>
          <cell r="H102" t="str">
            <v>Architect</v>
          </cell>
          <cell r="I102" t="str">
            <v>Manager</v>
          </cell>
          <cell r="J102" t="str">
            <v>Architect</v>
          </cell>
          <cell r="K102" t="b">
            <v>0</v>
          </cell>
          <cell r="L102" t="str">
            <v>ArchitectM</v>
          </cell>
          <cell r="M102" t="str">
            <v>JAVA</v>
          </cell>
          <cell r="N102">
            <v>0</v>
          </cell>
        </row>
        <row r="103">
          <cell r="A103" t="str">
            <v>QTT</v>
          </cell>
          <cell r="B103" t="str">
            <v>El-VN-Div-JAVA</v>
          </cell>
          <cell r="C103" t="str">
            <v>HUN</v>
          </cell>
          <cell r="D103" t="str">
            <v>HUN</v>
          </cell>
          <cell r="E103" t="str">
            <v>Quoc Tu Tran</v>
          </cell>
          <cell r="F103">
            <v>40452</v>
          </cell>
          <cell r="G103" t="str">
            <v>M</v>
          </cell>
          <cell r="H103" t="str">
            <v>Architect</v>
          </cell>
          <cell r="I103" t="str">
            <v>Expert</v>
          </cell>
          <cell r="J103" t="str">
            <v>Architect</v>
          </cell>
          <cell r="K103" t="b">
            <v>0</v>
          </cell>
          <cell r="L103" t="str">
            <v>ArchitectM</v>
          </cell>
          <cell r="M103" t="str">
            <v>JAVA</v>
          </cell>
          <cell r="N103">
            <v>0</v>
          </cell>
        </row>
        <row r="104">
          <cell r="A104" t="str">
            <v>QVR</v>
          </cell>
          <cell r="B104" t="str">
            <v>El-VN-Div-KSTA</v>
          </cell>
          <cell r="C104" t="str">
            <v>MAB</v>
          </cell>
          <cell r="D104" t="str">
            <v>MAB</v>
          </cell>
          <cell r="E104" t="str">
            <v>Quang Vinh Tran</v>
          </cell>
          <cell r="F104">
            <v>40269</v>
          </cell>
          <cell r="G104" t="str">
            <v>M</v>
          </cell>
          <cell r="H104" t="str">
            <v>Architect</v>
          </cell>
          <cell r="I104" t="str">
            <v>Manager</v>
          </cell>
          <cell r="J104" t="str">
            <v>Architect</v>
          </cell>
          <cell r="K104" t="b">
            <v>0</v>
          </cell>
          <cell r="L104" t="str">
            <v>ArchitectM</v>
          </cell>
          <cell r="M104" t="str">
            <v>.NET</v>
          </cell>
          <cell r="N104">
            <v>0</v>
          </cell>
        </row>
        <row r="105">
          <cell r="A105" t="str">
            <v>PBL</v>
          </cell>
          <cell r="B105" t="str">
            <v>El-VN-Div-SecuTix-Dev</v>
          </cell>
          <cell r="C105" t="str">
            <v>NQT</v>
          </cell>
          <cell r="D105" t="str">
            <v>LTT</v>
          </cell>
          <cell r="E105" t="str">
            <v>Phan Binh Luong</v>
          </cell>
          <cell r="F105">
            <v>40413</v>
          </cell>
          <cell r="G105" t="str">
            <v>M</v>
          </cell>
          <cell r="H105" t="str">
            <v>Architect</v>
          </cell>
          <cell r="I105" t="str">
            <v>Manager</v>
          </cell>
          <cell r="J105" t="str">
            <v>Architect</v>
          </cell>
          <cell r="K105" t="b">
            <v>0</v>
          </cell>
          <cell r="L105" t="str">
            <v>ArchitectM</v>
          </cell>
          <cell r="M105" t="str">
            <v>Frontend/ Web</v>
          </cell>
          <cell r="N105">
            <v>0</v>
          </cell>
        </row>
        <row r="106">
          <cell r="A106" t="str">
            <v>DPP</v>
          </cell>
          <cell r="B106" t="str">
            <v>El-VN-Div-SecuTix-Dev</v>
          </cell>
          <cell r="C106" t="str">
            <v>NQT</v>
          </cell>
          <cell r="D106" t="str">
            <v>LTT</v>
          </cell>
          <cell r="E106" t="str">
            <v>Dan Phuong Pham Van</v>
          </cell>
          <cell r="F106">
            <v>42354</v>
          </cell>
          <cell r="G106" t="str">
            <v>M</v>
          </cell>
          <cell r="H106" t="str">
            <v>Architect</v>
          </cell>
          <cell r="I106" t="str">
            <v>Manager</v>
          </cell>
          <cell r="J106" t="str">
            <v>Architect</v>
          </cell>
          <cell r="K106" t="b">
            <v>0</v>
          </cell>
          <cell r="L106" t="str">
            <v>ArchitectM</v>
          </cell>
          <cell r="M106" t="str">
            <v>JAVA</v>
          </cell>
          <cell r="N106" t="str">
            <v>Scripting, CI, Oracle, Linux, Gatling</v>
          </cell>
        </row>
        <row r="107">
          <cell r="A107" t="str">
            <v>TVP</v>
          </cell>
          <cell r="B107" t="str">
            <v>El-VN-Div-SecuTix-Dev</v>
          </cell>
          <cell r="C107" t="str">
            <v>NQT</v>
          </cell>
          <cell r="D107" t="str">
            <v>LTT</v>
          </cell>
          <cell r="E107" t="str">
            <v>The Vinh Pham</v>
          </cell>
          <cell r="F107">
            <v>40391</v>
          </cell>
          <cell r="G107" t="str">
            <v>M</v>
          </cell>
          <cell r="H107" t="str">
            <v>Architect</v>
          </cell>
          <cell r="I107" t="str">
            <v>Manager</v>
          </cell>
          <cell r="J107" t="str">
            <v>Architect</v>
          </cell>
          <cell r="K107" t="b">
            <v>0</v>
          </cell>
          <cell r="L107" t="str">
            <v>ArchitectM</v>
          </cell>
          <cell r="M107" t="str">
            <v>Frontend/ Web</v>
          </cell>
          <cell r="N107">
            <v>0</v>
          </cell>
        </row>
        <row r="108">
          <cell r="A108" t="str">
            <v>HGN</v>
          </cell>
          <cell r="B108" t="str">
            <v>El-VN-Div-VIACAR</v>
          </cell>
          <cell r="C108" t="str">
            <v>VTD</v>
          </cell>
          <cell r="D108" t="str">
            <v>PHG</v>
          </cell>
          <cell r="E108" t="str">
            <v>Ha Nguyen Thanh</v>
          </cell>
          <cell r="F108">
            <v>43347</v>
          </cell>
          <cell r="G108" t="str">
            <v>M</v>
          </cell>
          <cell r="H108" t="str">
            <v>Architect</v>
          </cell>
          <cell r="I108" t="str">
            <v>Manager</v>
          </cell>
          <cell r="J108" t="str">
            <v>Architect</v>
          </cell>
          <cell r="K108" t="b">
            <v>0</v>
          </cell>
          <cell r="L108" t="str">
            <v>ArchitectM</v>
          </cell>
          <cell r="M108" t="str">
            <v>.NET</v>
          </cell>
          <cell r="N108">
            <v>0</v>
          </cell>
        </row>
        <row r="109">
          <cell r="A109" t="str">
            <v>TOH</v>
          </cell>
          <cell r="B109" t="str">
            <v>El-VN-Div-WEB</v>
          </cell>
          <cell r="C109" t="str">
            <v>DZI</v>
          </cell>
          <cell r="D109" t="str">
            <v>JAJ</v>
          </cell>
          <cell r="E109" t="str">
            <v>Thuy Doan Thanh</v>
          </cell>
          <cell r="F109">
            <v>43347</v>
          </cell>
          <cell r="G109" t="str">
            <v>M</v>
          </cell>
          <cell r="H109" t="str">
            <v>Manager</v>
          </cell>
          <cell r="I109" t="str">
            <v>Manager</v>
          </cell>
          <cell r="J109" t="str">
            <v>Manager</v>
          </cell>
          <cell r="K109" t="b">
            <v>1</v>
          </cell>
          <cell r="L109" t="str">
            <v>ManagerM</v>
          </cell>
          <cell r="M109" t="str">
            <v>.NET</v>
          </cell>
          <cell r="N109" t="str">
            <v>Sitefinity</v>
          </cell>
        </row>
        <row r="110">
          <cell r="A110" t="str">
            <v>DGI</v>
          </cell>
          <cell r="B110" t="str">
            <v>El-VN-Div-.NET</v>
          </cell>
          <cell r="C110" t="str">
            <v>DZI</v>
          </cell>
          <cell r="D110" t="str">
            <v>PTL</v>
          </cell>
          <cell r="E110" t="str">
            <v>Dat Nguyen Tien</v>
          </cell>
          <cell r="F110">
            <v>43252</v>
          </cell>
          <cell r="G110" t="str">
            <v>PE</v>
          </cell>
          <cell r="H110" t="str">
            <v>Architect</v>
          </cell>
          <cell r="I110" t="str">
            <v>Engineer</v>
          </cell>
          <cell r="J110" t="str">
            <v>Principal Engineer</v>
          </cell>
          <cell r="K110" t="b">
            <v>0</v>
          </cell>
          <cell r="L110" t="str">
            <v>ArchitectPE</v>
          </cell>
          <cell r="M110" t="str">
            <v>.NET</v>
          </cell>
          <cell r="N110">
            <v>0</v>
          </cell>
        </row>
        <row r="111">
          <cell r="A111" t="str">
            <v>HNU</v>
          </cell>
          <cell r="B111" t="str">
            <v>El-VN-Div-JAVA</v>
          </cell>
          <cell r="C111" t="str">
            <v>HUN</v>
          </cell>
          <cell r="D111" t="str">
            <v>NQN</v>
          </cell>
          <cell r="E111" t="str">
            <v>Nam Nguyen Hoang</v>
          </cell>
          <cell r="F111">
            <v>41505</v>
          </cell>
          <cell r="G111" t="str">
            <v>PE</v>
          </cell>
          <cell r="H111" t="str">
            <v>Architect</v>
          </cell>
          <cell r="I111" t="str">
            <v>Engineer</v>
          </cell>
          <cell r="J111" t="str">
            <v>Principal Engineer</v>
          </cell>
          <cell r="K111" t="b">
            <v>0</v>
          </cell>
          <cell r="L111" t="str">
            <v>ArchitectPE</v>
          </cell>
          <cell r="M111" t="str">
            <v>JAVA</v>
          </cell>
          <cell r="N111">
            <v>0</v>
          </cell>
        </row>
        <row r="112">
          <cell r="A112" t="str">
            <v>KTG</v>
          </cell>
          <cell r="B112" t="str">
            <v>El-VN-Div-JAVA</v>
          </cell>
          <cell r="C112" t="str">
            <v>HUN</v>
          </cell>
          <cell r="D112" t="str">
            <v>HUN</v>
          </cell>
          <cell r="E112" t="str">
            <v>Khanh Thuan Nguyen</v>
          </cell>
          <cell r="F112">
            <v>41699</v>
          </cell>
          <cell r="G112" t="str">
            <v>PE</v>
          </cell>
          <cell r="H112" t="str">
            <v>Expert</v>
          </cell>
          <cell r="I112" t="str">
            <v>Engineer</v>
          </cell>
          <cell r="J112" t="str">
            <v>Principal Engineer</v>
          </cell>
          <cell r="K112" t="b">
            <v>0</v>
          </cell>
          <cell r="L112" t="str">
            <v>ExpertPE</v>
          </cell>
          <cell r="M112" t="str">
            <v>JAVA</v>
          </cell>
          <cell r="N112">
            <v>0</v>
          </cell>
        </row>
        <row r="113">
          <cell r="A113" t="str">
            <v>TER</v>
          </cell>
          <cell r="B113" t="str">
            <v>El-VN-Div-VIACAR</v>
          </cell>
          <cell r="C113" t="str">
            <v>VTD</v>
          </cell>
          <cell r="D113" t="str">
            <v>PHG</v>
          </cell>
          <cell r="E113" t="str">
            <v>Trung Le Tran Huu</v>
          </cell>
          <cell r="F113">
            <v>43367</v>
          </cell>
          <cell r="G113" t="str">
            <v>PE</v>
          </cell>
          <cell r="H113" t="str">
            <v>Architect</v>
          </cell>
          <cell r="I113" t="str">
            <v>Engineer</v>
          </cell>
          <cell r="J113" t="str">
            <v>Principal Engineer</v>
          </cell>
          <cell r="K113" t="b">
            <v>0</v>
          </cell>
          <cell r="L113" t="str">
            <v>ArchitectPE</v>
          </cell>
          <cell r="M113" t="str">
            <v>.NET</v>
          </cell>
          <cell r="N113">
            <v>0</v>
          </cell>
        </row>
        <row r="114">
          <cell r="A114" t="str">
            <v>HQT</v>
          </cell>
          <cell r="B114" t="str">
            <v>El-VN-Div-VIACAR</v>
          </cell>
          <cell r="C114" t="str">
            <v>VTD</v>
          </cell>
          <cell r="D114" t="str">
            <v>PHG</v>
          </cell>
          <cell r="E114" t="str">
            <v>Huu Qui Tran</v>
          </cell>
          <cell r="F114">
            <v>41624</v>
          </cell>
          <cell r="G114" t="str">
            <v>PE</v>
          </cell>
          <cell r="H114" t="str">
            <v>Architect</v>
          </cell>
          <cell r="I114" t="str">
            <v>Engineer</v>
          </cell>
          <cell r="J114" t="str">
            <v>Principal Engineer</v>
          </cell>
          <cell r="K114" t="b">
            <v>0</v>
          </cell>
          <cell r="L114" t="str">
            <v>ArchitectPE</v>
          </cell>
          <cell r="M114" t="str">
            <v>.NET</v>
          </cell>
          <cell r="N114">
            <v>0</v>
          </cell>
        </row>
        <row r="115">
          <cell r="A115" t="str">
            <v>HAE</v>
          </cell>
          <cell r="B115" t="str">
            <v>El-VN-Div-.NET</v>
          </cell>
          <cell r="C115" t="str">
            <v>DZI</v>
          </cell>
          <cell r="D115" t="str">
            <v>PTL</v>
          </cell>
          <cell r="E115" t="str">
            <v>Huy Anh Le</v>
          </cell>
          <cell r="F115">
            <v>42201</v>
          </cell>
          <cell r="G115" t="str">
            <v>SE</v>
          </cell>
          <cell r="H115" t="str">
            <v>Architect</v>
          </cell>
          <cell r="I115" t="str">
            <v>Engineer</v>
          </cell>
          <cell r="J115" t="str">
            <v>Senior Engineer</v>
          </cell>
          <cell r="K115" t="b">
            <v>0</v>
          </cell>
          <cell r="L115" t="str">
            <v>ArchitectSE</v>
          </cell>
          <cell r="M115" t="str">
            <v>.NET</v>
          </cell>
          <cell r="N115">
            <v>0</v>
          </cell>
        </row>
        <row r="116">
          <cell r="A116" t="str">
            <v>NMG</v>
          </cell>
          <cell r="B116" t="str">
            <v>El-VN-Div-.NET</v>
          </cell>
          <cell r="C116" t="str">
            <v>DZI</v>
          </cell>
          <cell r="D116" t="str">
            <v>PTL</v>
          </cell>
          <cell r="E116" t="str">
            <v>Ngoc Minh Nguyen</v>
          </cell>
          <cell r="F116">
            <v>42064</v>
          </cell>
          <cell r="G116" t="str">
            <v>SE</v>
          </cell>
          <cell r="H116" t="str">
            <v>Architect</v>
          </cell>
          <cell r="I116" t="str">
            <v>Engineer</v>
          </cell>
          <cell r="J116" t="str">
            <v>Senior Engineer</v>
          </cell>
          <cell r="K116" t="b">
            <v>0</v>
          </cell>
          <cell r="L116" t="str">
            <v>ArchitectSE</v>
          </cell>
          <cell r="M116" t="str">
            <v>.NET</v>
          </cell>
          <cell r="N116">
            <v>0</v>
          </cell>
        </row>
        <row r="117">
          <cell r="A117" t="str">
            <v>TVY</v>
          </cell>
          <cell r="B117" t="str">
            <v>El-VN-Div-.NET</v>
          </cell>
          <cell r="C117" t="str">
            <v>DZI</v>
          </cell>
          <cell r="D117" t="str">
            <v>PTL</v>
          </cell>
          <cell r="E117" t="str">
            <v>Tien Vu Nguyen</v>
          </cell>
          <cell r="F117">
            <v>42569</v>
          </cell>
          <cell r="G117" t="str">
            <v>SE</v>
          </cell>
          <cell r="H117" t="str">
            <v>Architect</v>
          </cell>
          <cell r="I117" t="str">
            <v>Engineer</v>
          </cell>
          <cell r="J117" t="str">
            <v>Senior Engineer</v>
          </cell>
          <cell r="K117" t="b">
            <v>0</v>
          </cell>
          <cell r="L117" t="str">
            <v>ArchitectSE</v>
          </cell>
          <cell r="M117" t="str">
            <v>.NET</v>
          </cell>
          <cell r="N117">
            <v>0</v>
          </cell>
        </row>
        <row r="118">
          <cell r="A118" t="str">
            <v>MNT</v>
          </cell>
          <cell r="B118" t="str">
            <v>El-VN-Div-.NET</v>
          </cell>
          <cell r="C118" t="str">
            <v>DZI</v>
          </cell>
          <cell r="D118" t="str">
            <v>PTL</v>
          </cell>
          <cell r="E118" t="str">
            <v>Minh Nhat Tran</v>
          </cell>
          <cell r="F118">
            <v>41520</v>
          </cell>
          <cell r="G118" t="str">
            <v>SE</v>
          </cell>
          <cell r="H118" t="str">
            <v>Architect</v>
          </cell>
          <cell r="I118" t="str">
            <v>Engineer</v>
          </cell>
          <cell r="J118" t="str">
            <v>Senior Engineer</v>
          </cell>
          <cell r="K118" t="b">
            <v>0</v>
          </cell>
          <cell r="L118" t="str">
            <v>ArchitectSE</v>
          </cell>
          <cell r="M118" t="str">
            <v>.NET</v>
          </cell>
          <cell r="N118">
            <v>0</v>
          </cell>
        </row>
        <row r="119">
          <cell r="A119" t="str">
            <v>NDC</v>
          </cell>
          <cell r="B119" t="str">
            <v>El-VN-Div-JAVA</v>
          </cell>
          <cell r="C119" t="str">
            <v>HUN</v>
          </cell>
          <cell r="D119" t="str">
            <v>NQN</v>
          </cell>
          <cell r="E119" t="str">
            <v>Nhat Duy Cao Phuong</v>
          </cell>
          <cell r="F119">
            <v>42020</v>
          </cell>
          <cell r="G119" t="str">
            <v>SE</v>
          </cell>
          <cell r="H119" t="str">
            <v>Architect</v>
          </cell>
          <cell r="I119" t="str">
            <v>Engineer</v>
          </cell>
          <cell r="J119" t="str">
            <v>Senior Engineer</v>
          </cell>
          <cell r="K119" t="b">
            <v>0</v>
          </cell>
          <cell r="L119" t="str">
            <v>ArchitectSE</v>
          </cell>
          <cell r="M119" t="str">
            <v>JAVA</v>
          </cell>
          <cell r="N119" t="str">
            <v>PHP</v>
          </cell>
        </row>
        <row r="120">
          <cell r="A120" t="str">
            <v>DNG</v>
          </cell>
          <cell r="B120" t="str">
            <v>El-VN-Div-JAVA</v>
          </cell>
          <cell r="C120" t="str">
            <v>HUN</v>
          </cell>
          <cell r="D120" t="str">
            <v>NQN</v>
          </cell>
          <cell r="E120" t="str">
            <v>Duc Dung Dang</v>
          </cell>
          <cell r="F120">
            <v>42506</v>
          </cell>
          <cell r="G120" t="str">
            <v>SE</v>
          </cell>
          <cell r="H120" t="str">
            <v>Architect</v>
          </cell>
          <cell r="I120" t="str">
            <v>Engineer</v>
          </cell>
          <cell r="J120" t="str">
            <v>Senior Engineer</v>
          </cell>
          <cell r="K120" t="b">
            <v>0</v>
          </cell>
          <cell r="L120" t="str">
            <v>ArchitectSE</v>
          </cell>
          <cell r="M120" t="str">
            <v>JAVA</v>
          </cell>
          <cell r="N120">
            <v>0</v>
          </cell>
        </row>
        <row r="121">
          <cell r="A121" t="str">
            <v>TGI</v>
          </cell>
          <cell r="B121" t="str">
            <v>El-VN-Div-JAVA</v>
          </cell>
          <cell r="C121" t="str">
            <v>HUN</v>
          </cell>
          <cell r="D121" t="str">
            <v>HUN</v>
          </cell>
          <cell r="E121" t="str">
            <v>Tu Nguyen Dinh</v>
          </cell>
          <cell r="F121">
            <v>43160</v>
          </cell>
          <cell r="G121" t="str">
            <v>SE</v>
          </cell>
          <cell r="H121" t="str">
            <v>Architect</v>
          </cell>
          <cell r="I121" t="str">
            <v>Engineer</v>
          </cell>
          <cell r="J121" t="str">
            <v>Senior Engineer</v>
          </cell>
          <cell r="K121" t="b">
            <v>0</v>
          </cell>
          <cell r="L121" t="str">
            <v>ArchitectSE</v>
          </cell>
          <cell r="M121" t="str">
            <v>JAVA</v>
          </cell>
          <cell r="N121" t="str">
            <v>User experience, Design</v>
          </cell>
        </row>
        <row r="122">
          <cell r="A122" t="str">
            <v>MTE</v>
          </cell>
          <cell r="B122" t="str">
            <v>El-VN-Div-JAVA</v>
          </cell>
          <cell r="C122" t="str">
            <v>HUN</v>
          </cell>
          <cell r="D122" t="str">
            <v>HUN</v>
          </cell>
          <cell r="E122" t="str">
            <v>Minh Tien Nguyen</v>
          </cell>
          <cell r="F122">
            <v>42201</v>
          </cell>
          <cell r="G122" t="str">
            <v>SE</v>
          </cell>
          <cell r="H122" t="str">
            <v>Architect</v>
          </cell>
          <cell r="I122" t="str">
            <v>Engineer</v>
          </cell>
          <cell r="J122" t="str">
            <v>Senior Engineer</v>
          </cell>
          <cell r="K122" t="b">
            <v>0</v>
          </cell>
          <cell r="L122" t="str">
            <v>ArchitectSE</v>
          </cell>
          <cell r="M122" t="str">
            <v>JAVA</v>
          </cell>
          <cell r="N122">
            <v>0</v>
          </cell>
        </row>
        <row r="123">
          <cell r="A123" t="str">
            <v>QAT</v>
          </cell>
          <cell r="B123" t="str">
            <v>El-VN-Div-JAVA</v>
          </cell>
          <cell r="C123" t="str">
            <v>HUN</v>
          </cell>
          <cell r="D123" t="str">
            <v>HUN</v>
          </cell>
          <cell r="E123" t="str">
            <v>Quoc An Tran</v>
          </cell>
          <cell r="F123">
            <v>41563</v>
          </cell>
          <cell r="G123" t="str">
            <v>SE</v>
          </cell>
          <cell r="H123" t="str">
            <v>Architect</v>
          </cell>
          <cell r="I123" t="str">
            <v>Engineer</v>
          </cell>
          <cell r="J123" t="str">
            <v>Senior Engineer</v>
          </cell>
          <cell r="K123" t="b">
            <v>0</v>
          </cell>
          <cell r="L123" t="str">
            <v>ArchitectSE</v>
          </cell>
          <cell r="M123" t="str">
            <v>JAVA</v>
          </cell>
          <cell r="N123">
            <v>0</v>
          </cell>
        </row>
        <row r="124">
          <cell r="A124" t="str">
            <v>TAT</v>
          </cell>
          <cell r="B124" t="str">
            <v>El-VN-Div-JAVA</v>
          </cell>
          <cell r="C124" t="str">
            <v>HUN</v>
          </cell>
          <cell r="D124" t="str">
            <v>HUN</v>
          </cell>
          <cell r="E124" t="str">
            <v>Thanh Tran</v>
          </cell>
          <cell r="F124">
            <v>42948</v>
          </cell>
          <cell r="G124" t="str">
            <v>SE</v>
          </cell>
          <cell r="H124" t="str">
            <v>Architect</v>
          </cell>
          <cell r="I124" t="str">
            <v>Engineer</v>
          </cell>
          <cell r="J124" t="str">
            <v>Senior Engineer</v>
          </cell>
          <cell r="K124" t="b">
            <v>0</v>
          </cell>
          <cell r="L124" t="str">
            <v>ArchitectSE</v>
          </cell>
          <cell r="M124" t="str">
            <v>JAVA</v>
          </cell>
          <cell r="N124">
            <v>0</v>
          </cell>
        </row>
        <row r="125">
          <cell r="A125" t="str">
            <v>TRC</v>
          </cell>
          <cell r="B125" t="str">
            <v>El-VN-Div-KSTA</v>
          </cell>
          <cell r="C125" t="str">
            <v>MAB</v>
          </cell>
          <cell r="D125" t="str">
            <v>NLT</v>
          </cell>
          <cell r="E125" t="str">
            <v>Truong Nhat Chung</v>
          </cell>
          <cell r="F125">
            <v>42201</v>
          </cell>
          <cell r="G125" t="str">
            <v>SE</v>
          </cell>
          <cell r="H125" t="str">
            <v>Architect</v>
          </cell>
          <cell r="I125" t="str">
            <v>Engineer</v>
          </cell>
          <cell r="J125" t="str">
            <v>Senior Engineer</v>
          </cell>
          <cell r="K125" t="b">
            <v>0</v>
          </cell>
          <cell r="L125" t="str">
            <v>ArchitectSE</v>
          </cell>
          <cell r="M125" t="str">
            <v>.NET</v>
          </cell>
          <cell r="N125">
            <v>0</v>
          </cell>
        </row>
        <row r="126">
          <cell r="A126" t="str">
            <v>TQG</v>
          </cell>
          <cell r="B126" t="str">
            <v>El-VN-Div-KSTA</v>
          </cell>
          <cell r="C126" t="str">
            <v>MAB</v>
          </cell>
          <cell r="D126" t="str">
            <v>TAQ</v>
          </cell>
          <cell r="E126" t="str">
            <v>Trung Quan Nguyen</v>
          </cell>
          <cell r="F126">
            <v>42494</v>
          </cell>
          <cell r="G126" t="str">
            <v>SE</v>
          </cell>
          <cell r="H126" t="str">
            <v>Architect</v>
          </cell>
          <cell r="I126" t="str">
            <v>Engineer</v>
          </cell>
          <cell r="J126" t="str">
            <v>Senior Engineer</v>
          </cell>
          <cell r="K126" t="b">
            <v>0</v>
          </cell>
          <cell r="L126" t="str">
            <v>ArchitectSE</v>
          </cell>
          <cell r="M126" t="str">
            <v>.NET</v>
          </cell>
          <cell r="N126">
            <v>0</v>
          </cell>
        </row>
        <row r="127">
          <cell r="A127" t="str">
            <v>VHA</v>
          </cell>
          <cell r="B127" t="str">
            <v>El-VN-Div-KSTA</v>
          </cell>
          <cell r="C127" t="str">
            <v>MAB</v>
          </cell>
          <cell r="D127" t="str">
            <v>TAQ</v>
          </cell>
          <cell r="E127" t="str">
            <v>Van Hao Tran</v>
          </cell>
          <cell r="F127">
            <v>42810</v>
          </cell>
          <cell r="G127" t="str">
            <v>SE</v>
          </cell>
          <cell r="H127" t="str">
            <v>Architect</v>
          </cell>
          <cell r="I127" t="str">
            <v>Engineer</v>
          </cell>
          <cell r="J127" t="str">
            <v>Senior Engineer</v>
          </cell>
          <cell r="K127" t="b">
            <v>0</v>
          </cell>
          <cell r="L127" t="str">
            <v>ArchitectSE</v>
          </cell>
          <cell r="M127" t="str">
            <v>.NET</v>
          </cell>
          <cell r="N127">
            <v>0</v>
          </cell>
        </row>
        <row r="128">
          <cell r="A128" t="str">
            <v>NLH</v>
          </cell>
          <cell r="B128" t="str">
            <v>El-VN-Div-SecuTix-Dev</v>
          </cell>
          <cell r="C128" t="str">
            <v>NQT</v>
          </cell>
          <cell r="D128" t="str">
            <v>LTT</v>
          </cell>
          <cell r="E128" t="str">
            <v>Ngoc Le Ho</v>
          </cell>
          <cell r="F128">
            <v>42416</v>
          </cell>
          <cell r="G128" t="str">
            <v>SE</v>
          </cell>
          <cell r="H128" t="str">
            <v>Architect</v>
          </cell>
          <cell r="I128" t="str">
            <v>Engineer</v>
          </cell>
          <cell r="J128" t="str">
            <v>Senior Engineer</v>
          </cell>
          <cell r="K128" t="b">
            <v>0</v>
          </cell>
          <cell r="L128" t="str">
            <v>ArchitectSE</v>
          </cell>
          <cell r="M128" t="str">
            <v>JAVA</v>
          </cell>
          <cell r="N128" t="str">
            <v>Customer Success</v>
          </cell>
        </row>
        <row r="129">
          <cell r="A129" t="str">
            <v>PTE</v>
          </cell>
          <cell r="B129" t="str">
            <v>El-VN-Div-SecuTix-Dev</v>
          </cell>
          <cell r="C129" t="str">
            <v>NQT</v>
          </cell>
          <cell r="D129" t="str">
            <v>LTT</v>
          </cell>
          <cell r="E129" t="str">
            <v>Phuc Tai Le</v>
          </cell>
          <cell r="F129">
            <v>42233</v>
          </cell>
          <cell r="G129" t="str">
            <v>SE</v>
          </cell>
          <cell r="H129" t="str">
            <v>Architect</v>
          </cell>
          <cell r="I129" t="str">
            <v>Engineer</v>
          </cell>
          <cell r="J129" t="str">
            <v>Senior Engineer</v>
          </cell>
          <cell r="K129" t="b">
            <v>0</v>
          </cell>
          <cell r="L129" t="str">
            <v>ArchitectSE</v>
          </cell>
          <cell r="M129" t="str">
            <v>Frontend/ Web</v>
          </cell>
          <cell r="N129">
            <v>0</v>
          </cell>
        </row>
        <row r="130">
          <cell r="A130" t="str">
            <v>HVN</v>
          </cell>
          <cell r="B130" t="str">
            <v>El-VN-Div-iPension</v>
          </cell>
          <cell r="C130" t="str">
            <v>VVH</v>
          </cell>
          <cell r="D130" t="str">
            <v>VVH</v>
          </cell>
          <cell r="E130" t="str">
            <v>Hoang Vu Nguyen</v>
          </cell>
          <cell r="F130">
            <v>42782</v>
          </cell>
          <cell r="G130" t="str">
            <v>E</v>
          </cell>
          <cell r="H130" t="str">
            <v>Architect</v>
          </cell>
          <cell r="I130" t="str">
            <v>Engineer</v>
          </cell>
          <cell r="J130" t="str">
            <v>Engineer</v>
          </cell>
          <cell r="K130" t="b">
            <v>1</v>
          </cell>
          <cell r="L130" t="str">
            <v>ArchitectE</v>
          </cell>
          <cell r="M130" t="str">
            <v>JAVA</v>
          </cell>
          <cell r="N130" t="str">
            <v>Ranorex</v>
          </cell>
        </row>
        <row r="131">
          <cell r="A131" t="str">
            <v>TRH</v>
          </cell>
          <cell r="B131" t="str">
            <v>El-VN-Div-iPension</v>
          </cell>
          <cell r="C131" t="str">
            <v>VVH</v>
          </cell>
          <cell r="D131" t="str">
            <v>VVH</v>
          </cell>
          <cell r="E131" t="str">
            <v>Tien Tran Nhat</v>
          </cell>
          <cell r="F131">
            <v>42826</v>
          </cell>
          <cell r="G131" t="str">
            <v>E</v>
          </cell>
          <cell r="H131" t="str">
            <v>Architect</v>
          </cell>
          <cell r="I131" t="str">
            <v>Engineer</v>
          </cell>
          <cell r="J131" t="str">
            <v>Engineer</v>
          </cell>
          <cell r="K131" t="b">
            <v>1</v>
          </cell>
          <cell r="L131" t="str">
            <v>ArchitectE</v>
          </cell>
          <cell r="M131" t="str">
            <v>JAVA</v>
          </cell>
          <cell r="N131">
            <v>0</v>
          </cell>
        </row>
        <row r="132">
          <cell r="A132" t="str">
            <v>TCB</v>
          </cell>
          <cell r="B132" t="str">
            <v>El-VN-Div-JAVA</v>
          </cell>
          <cell r="C132" t="str">
            <v>HUN</v>
          </cell>
          <cell r="D132" t="str">
            <v>NQN</v>
          </cell>
          <cell r="E132" t="str">
            <v>Tuan Canh Bui</v>
          </cell>
          <cell r="F132">
            <v>42736</v>
          </cell>
          <cell r="G132" t="str">
            <v>E</v>
          </cell>
          <cell r="H132" t="str">
            <v>Architect</v>
          </cell>
          <cell r="I132" t="str">
            <v>Engineer</v>
          </cell>
          <cell r="J132" t="str">
            <v>Engineer</v>
          </cell>
          <cell r="K132" t="b">
            <v>1</v>
          </cell>
          <cell r="L132" t="str">
            <v>ArchitectE</v>
          </cell>
          <cell r="M132" t="str">
            <v>JAVA</v>
          </cell>
          <cell r="N132" t="str">
            <v>SQL statement optimization
18.01.2016</v>
          </cell>
        </row>
        <row r="133">
          <cell r="A133" t="str">
            <v>BTD</v>
          </cell>
          <cell r="B133" t="str">
            <v>El-VN-Div-JAVA</v>
          </cell>
          <cell r="C133" t="str">
            <v>HUN</v>
          </cell>
          <cell r="D133" t="str">
            <v>HUN</v>
          </cell>
          <cell r="E133" t="str">
            <v>Bao Tran Doan Nguyen</v>
          </cell>
          <cell r="F133">
            <v>42416</v>
          </cell>
          <cell r="G133" t="str">
            <v>E</v>
          </cell>
          <cell r="H133" t="str">
            <v>Architect</v>
          </cell>
          <cell r="I133" t="str">
            <v>Engineer</v>
          </cell>
          <cell r="J133" t="str">
            <v>Engineer</v>
          </cell>
          <cell r="K133" t="b">
            <v>1</v>
          </cell>
          <cell r="L133" t="str">
            <v>ArchitectE</v>
          </cell>
          <cell r="M133" t="str">
            <v>JAVA</v>
          </cell>
          <cell r="N133">
            <v>0</v>
          </cell>
        </row>
        <row r="134">
          <cell r="A134" t="str">
            <v>NQG</v>
          </cell>
          <cell r="B134" t="str">
            <v>El-VN-Div-JAVA</v>
          </cell>
          <cell r="C134" t="str">
            <v>HUN</v>
          </cell>
          <cell r="D134" t="str">
            <v>NQN</v>
          </cell>
          <cell r="E134" t="str">
            <v>Nhu Quy Nguyen</v>
          </cell>
          <cell r="F134">
            <v>42445</v>
          </cell>
          <cell r="G134" t="str">
            <v>E</v>
          </cell>
          <cell r="H134" t="str">
            <v>Architect</v>
          </cell>
          <cell r="I134" t="str">
            <v>Engineer</v>
          </cell>
          <cell r="J134" t="str">
            <v>Engineer</v>
          </cell>
          <cell r="K134" t="b">
            <v>1</v>
          </cell>
          <cell r="L134" t="str">
            <v>ArchitectE</v>
          </cell>
          <cell r="M134" t="str">
            <v>JAVA</v>
          </cell>
          <cell r="N134">
            <v>0</v>
          </cell>
        </row>
        <row r="135">
          <cell r="A135" t="str">
            <v>VCT</v>
          </cell>
          <cell r="B135" t="str">
            <v>El-VN-Div-JAVA</v>
          </cell>
          <cell r="C135" t="str">
            <v>HUN</v>
          </cell>
          <cell r="D135" t="str">
            <v>HUN</v>
          </cell>
          <cell r="E135" t="str">
            <v>Van Cuong Thai</v>
          </cell>
          <cell r="F135">
            <v>42583</v>
          </cell>
          <cell r="G135" t="str">
            <v>E</v>
          </cell>
          <cell r="H135" t="str">
            <v>Architect</v>
          </cell>
          <cell r="I135" t="str">
            <v>Engineer</v>
          </cell>
          <cell r="J135" t="str">
            <v>Engineer</v>
          </cell>
          <cell r="K135" t="b">
            <v>1</v>
          </cell>
          <cell r="L135" t="str">
            <v>ArchitectE</v>
          </cell>
          <cell r="M135" t="str">
            <v>JAVA</v>
          </cell>
          <cell r="N135">
            <v>0</v>
          </cell>
        </row>
        <row r="136">
          <cell r="A136" t="str">
            <v>HMT</v>
          </cell>
          <cell r="B136" t="str">
            <v>El-VN-Div-JAVA</v>
          </cell>
          <cell r="C136" t="str">
            <v>HUN</v>
          </cell>
          <cell r="D136" t="str">
            <v>HUN</v>
          </cell>
          <cell r="E136" t="str">
            <v>Han Minh Tran</v>
          </cell>
          <cell r="F136">
            <v>42416</v>
          </cell>
          <cell r="G136" t="str">
            <v>E</v>
          </cell>
          <cell r="H136" t="str">
            <v>Architect</v>
          </cell>
          <cell r="I136" t="str">
            <v>Engineer</v>
          </cell>
          <cell r="J136" t="str">
            <v>Engineer</v>
          </cell>
          <cell r="K136" t="b">
            <v>1</v>
          </cell>
          <cell r="L136" t="str">
            <v>ArchitectE</v>
          </cell>
          <cell r="M136" t="str">
            <v>JAVA</v>
          </cell>
          <cell r="N136">
            <v>0</v>
          </cell>
        </row>
        <row r="137">
          <cell r="A137" t="str">
            <v>CKD</v>
          </cell>
          <cell r="B137" t="str">
            <v>El-VN-Div-KSTA</v>
          </cell>
          <cell r="C137" t="str">
            <v>MAB</v>
          </cell>
          <cell r="D137" t="str">
            <v>NLT</v>
          </cell>
          <cell r="E137" t="str">
            <v>Cong Khoan Duong</v>
          </cell>
          <cell r="F137">
            <v>42810</v>
          </cell>
          <cell r="G137" t="str">
            <v>E</v>
          </cell>
          <cell r="H137" t="str">
            <v>Architect</v>
          </cell>
          <cell r="I137" t="str">
            <v>Engineer</v>
          </cell>
          <cell r="J137" t="str">
            <v>Engineer</v>
          </cell>
          <cell r="K137" t="b">
            <v>1</v>
          </cell>
          <cell r="L137" t="str">
            <v>ArchitectE</v>
          </cell>
          <cell r="M137" t="str">
            <v>.NET</v>
          </cell>
          <cell r="N137" t="str">
            <v>Virtualization, Network, Mail server</v>
          </cell>
        </row>
        <row r="138">
          <cell r="A138" t="str">
            <v>HMG</v>
          </cell>
          <cell r="B138" t="str">
            <v>El-VN-Div-KSTA</v>
          </cell>
          <cell r="C138" t="str">
            <v>MAB</v>
          </cell>
          <cell r="D138" t="str">
            <v>TAQ</v>
          </cell>
          <cell r="E138" t="str">
            <v>Hoa Minh Gip</v>
          </cell>
          <cell r="F138">
            <v>42871</v>
          </cell>
          <cell r="G138" t="str">
            <v>E</v>
          </cell>
          <cell r="H138" t="str">
            <v>Architect</v>
          </cell>
          <cell r="I138" t="str">
            <v>Engineer</v>
          </cell>
          <cell r="J138" t="str">
            <v>Engineer</v>
          </cell>
          <cell r="K138" t="b">
            <v>1</v>
          </cell>
          <cell r="L138" t="str">
            <v>ArchitectE</v>
          </cell>
          <cell r="M138" t="str">
            <v>.NET</v>
          </cell>
          <cell r="N138">
            <v>0</v>
          </cell>
        </row>
        <row r="139">
          <cell r="A139" t="str">
            <v>HGL</v>
          </cell>
          <cell r="B139" t="str">
            <v>El-VN-Div-KSTA</v>
          </cell>
          <cell r="C139" t="str">
            <v>MAB</v>
          </cell>
          <cell r="D139" t="str">
            <v>TAQ</v>
          </cell>
          <cell r="E139" t="str">
            <v>Hoang Giang Luu</v>
          </cell>
          <cell r="F139">
            <v>42552</v>
          </cell>
          <cell r="G139" t="str">
            <v>E</v>
          </cell>
          <cell r="H139" t="str">
            <v>Architect</v>
          </cell>
          <cell r="I139" t="str">
            <v>Engineer</v>
          </cell>
          <cell r="J139" t="str">
            <v>Engineer</v>
          </cell>
          <cell r="K139" t="b">
            <v>1</v>
          </cell>
          <cell r="L139" t="str">
            <v>ArchitectE</v>
          </cell>
          <cell r="M139" t="str">
            <v>.NET</v>
          </cell>
          <cell r="N139" t="str">
            <v>NEOSIS</v>
          </cell>
        </row>
        <row r="140">
          <cell r="A140" t="str">
            <v>TKM</v>
          </cell>
          <cell r="B140" t="str">
            <v>El-VN-Div-KSTA</v>
          </cell>
          <cell r="C140" t="str">
            <v>MAB</v>
          </cell>
          <cell r="D140" t="str">
            <v>NLT</v>
          </cell>
          <cell r="E140" t="str">
            <v>Trung Kien Mai</v>
          </cell>
          <cell r="F140">
            <v>42339</v>
          </cell>
          <cell r="G140" t="str">
            <v>E</v>
          </cell>
          <cell r="H140" t="str">
            <v>Architect</v>
          </cell>
          <cell r="I140" t="str">
            <v>Engineer</v>
          </cell>
          <cell r="J140" t="str">
            <v>Engineer</v>
          </cell>
          <cell r="K140" t="b">
            <v>1</v>
          </cell>
          <cell r="L140" t="str">
            <v>ArchitectE</v>
          </cell>
          <cell r="M140" t="str">
            <v>.NET</v>
          </cell>
          <cell r="N140">
            <v>0</v>
          </cell>
        </row>
        <row r="141">
          <cell r="A141" t="str">
            <v>KVN</v>
          </cell>
          <cell r="B141" t="str">
            <v>El-VN-Div-KSTA</v>
          </cell>
          <cell r="C141" t="str">
            <v>MAB</v>
          </cell>
          <cell r="D141" t="str">
            <v>NLT</v>
          </cell>
          <cell r="E141" t="str">
            <v>Khac Vu Ngo</v>
          </cell>
          <cell r="F141">
            <v>42416</v>
          </cell>
          <cell r="G141" t="str">
            <v>E</v>
          </cell>
          <cell r="H141" t="str">
            <v>Architect</v>
          </cell>
          <cell r="I141" t="str">
            <v>Engineer</v>
          </cell>
          <cell r="J141" t="str">
            <v>Engineer</v>
          </cell>
          <cell r="K141" t="b">
            <v>1</v>
          </cell>
          <cell r="L141" t="str">
            <v>ArchitectE</v>
          </cell>
          <cell r="M141" t="str">
            <v>.NET</v>
          </cell>
          <cell r="N141">
            <v>0</v>
          </cell>
        </row>
        <row r="142">
          <cell r="A142" t="str">
            <v>CTU</v>
          </cell>
          <cell r="B142" t="str">
            <v>El-VN-Div-KSTA</v>
          </cell>
          <cell r="C142" t="str">
            <v>MAB</v>
          </cell>
          <cell r="D142" t="str">
            <v>NLT</v>
          </cell>
          <cell r="E142" t="str">
            <v>Chi Thong Nguyen</v>
          </cell>
          <cell r="F142">
            <v>42020</v>
          </cell>
          <cell r="G142" t="str">
            <v>E</v>
          </cell>
          <cell r="H142" t="str">
            <v>Architect</v>
          </cell>
          <cell r="I142" t="str">
            <v>Engineer</v>
          </cell>
          <cell r="J142" t="str">
            <v>Engineer</v>
          </cell>
          <cell r="K142" t="b">
            <v>1</v>
          </cell>
          <cell r="L142" t="str">
            <v>ArchitectE</v>
          </cell>
          <cell r="M142" t="str">
            <v>.NET</v>
          </cell>
          <cell r="N142" t="str">
            <v>C#, ASP.NET, WCF, EF</v>
          </cell>
        </row>
        <row r="143">
          <cell r="A143" t="str">
            <v>QPP</v>
          </cell>
          <cell r="B143" t="str">
            <v>El-VN-Div-KSTA</v>
          </cell>
          <cell r="C143" t="str">
            <v>MAB</v>
          </cell>
          <cell r="D143" t="str">
            <v>NLT</v>
          </cell>
          <cell r="E143" t="str">
            <v>Phong Phan Quoc</v>
          </cell>
          <cell r="F143">
            <v>43040</v>
          </cell>
          <cell r="G143" t="str">
            <v>E</v>
          </cell>
          <cell r="H143" t="str">
            <v>Architect</v>
          </cell>
          <cell r="I143" t="str">
            <v>Engineer</v>
          </cell>
          <cell r="J143" t="str">
            <v>Engineer</v>
          </cell>
          <cell r="K143" t="b">
            <v>1</v>
          </cell>
          <cell r="L143" t="str">
            <v>ArchitectE</v>
          </cell>
          <cell r="M143" t="str">
            <v>SharePoint</v>
          </cell>
          <cell r="N143">
            <v>0</v>
          </cell>
        </row>
        <row r="144">
          <cell r="A144" t="str">
            <v>TOV</v>
          </cell>
          <cell r="B144" t="str">
            <v>El-VN-Div-SecuTix-Dev</v>
          </cell>
          <cell r="C144" t="str">
            <v>NQT</v>
          </cell>
          <cell r="D144" t="str">
            <v>MMN</v>
          </cell>
          <cell r="E144" t="str">
            <v>Thien Tam Ho Van</v>
          </cell>
          <cell r="F144">
            <v>43009</v>
          </cell>
          <cell r="G144" t="str">
            <v>E</v>
          </cell>
          <cell r="H144" t="str">
            <v>Architect</v>
          </cell>
          <cell r="I144" t="str">
            <v>Engineer</v>
          </cell>
          <cell r="J144" t="str">
            <v>Engineer</v>
          </cell>
          <cell r="K144" t="b">
            <v>1</v>
          </cell>
          <cell r="L144" t="str">
            <v>ArchitectE</v>
          </cell>
          <cell r="M144" t="str">
            <v>Frontend/ Web</v>
          </cell>
          <cell r="N144">
            <v>0</v>
          </cell>
        </row>
        <row r="145">
          <cell r="A145" t="str">
            <v>PLD</v>
          </cell>
          <cell r="B145" t="str">
            <v>El-VN-Div-SecuTix-Dev</v>
          </cell>
          <cell r="C145" t="str">
            <v>NQT</v>
          </cell>
          <cell r="D145" t="str">
            <v>LTT</v>
          </cell>
          <cell r="E145" t="str">
            <v>Phi Le Duc</v>
          </cell>
          <cell r="F145">
            <v>43178</v>
          </cell>
          <cell r="G145" t="str">
            <v>E</v>
          </cell>
          <cell r="H145" t="str">
            <v>Architect</v>
          </cell>
          <cell r="I145" t="str">
            <v>Engineer</v>
          </cell>
          <cell r="J145" t="str">
            <v>Engineer</v>
          </cell>
          <cell r="K145" t="b">
            <v>1</v>
          </cell>
          <cell r="L145" t="str">
            <v>ArchitectE</v>
          </cell>
          <cell r="M145" t="str">
            <v>JAVA</v>
          </cell>
          <cell r="N145">
            <v>0</v>
          </cell>
        </row>
        <row r="146">
          <cell r="A146" t="str">
            <v>MNV</v>
          </cell>
          <cell r="B146" t="str">
            <v>El-VN-Div-SecuTix-Dev</v>
          </cell>
          <cell r="C146" t="str">
            <v>NQT</v>
          </cell>
          <cell r="D146" t="str">
            <v>LTT</v>
          </cell>
          <cell r="E146" t="str">
            <v>Minh Nhut Vo</v>
          </cell>
          <cell r="F146">
            <v>42233</v>
          </cell>
          <cell r="G146" t="str">
            <v>E</v>
          </cell>
          <cell r="H146" t="str">
            <v>Architect</v>
          </cell>
          <cell r="I146" t="str">
            <v>Engineer</v>
          </cell>
          <cell r="J146" t="str">
            <v>Engineer</v>
          </cell>
          <cell r="K146" t="b">
            <v>1</v>
          </cell>
          <cell r="L146" t="str">
            <v>ArchitectE</v>
          </cell>
          <cell r="M146" t="str">
            <v>JAVA</v>
          </cell>
          <cell r="N146">
            <v>0</v>
          </cell>
        </row>
        <row r="147">
          <cell r="A147" t="str">
            <v>NLG</v>
          </cell>
          <cell r="B147" t="str">
            <v>El-VN-Div-VIACAR</v>
          </cell>
          <cell r="C147" t="str">
            <v>VTD</v>
          </cell>
          <cell r="D147" t="str">
            <v>PHG</v>
          </cell>
          <cell r="E147" t="str">
            <v>Nhu Long Nguyen Vu</v>
          </cell>
          <cell r="F147">
            <v>42598</v>
          </cell>
          <cell r="G147" t="str">
            <v>E</v>
          </cell>
          <cell r="H147" t="str">
            <v>Architect</v>
          </cell>
          <cell r="I147" t="str">
            <v>Engineer</v>
          </cell>
          <cell r="J147" t="str">
            <v>Engineer</v>
          </cell>
          <cell r="K147" t="b">
            <v>1</v>
          </cell>
          <cell r="L147" t="str">
            <v>ArchitectE</v>
          </cell>
          <cell r="M147" t="str">
            <v>.NET</v>
          </cell>
          <cell r="N147">
            <v>0</v>
          </cell>
        </row>
        <row r="148">
          <cell r="A148" t="str">
            <v>DTO</v>
          </cell>
          <cell r="B148" t="str">
            <v>El-VN-Div-VIACAR</v>
          </cell>
          <cell r="C148" t="str">
            <v>VTD</v>
          </cell>
          <cell r="D148" t="str">
            <v>PHG</v>
          </cell>
          <cell r="E148" t="str">
            <v>Dong Trieu Vo</v>
          </cell>
          <cell r="F148">
            <v>42842</v>
          </cell>
          <cell r="G148" t="str">
            <v>E</v>
          </cell>
          <cell r="H148" t="str">
            <v>Architect</v>
          </cell>
          <cell r="I148" t="str">
            <v>Engineer</v>
          </cell>
          <cell r="J148" t="str">
            <v>Engineer</v>
          </cell>
          <cell r="K148" t="b">
            <v>1</v>
          </cell>
          <cell r="L148" t="str">
            <v>ArchitectE</v>
          </cell>
          <cell r="M148" t="str">
            <v>.NET</v>
          </cell>
          <cell r="N148">
            <v>0</v>
          </cell>
        </row>
        <row r="149">
          <cell r="A149" t="str">
            <v>NSV</v>
          </cell>
          <cell r="B149" t="str">
            <v>El-VN-Div-VIACAR</v>
          </cell>
          <cell r="C149" t="str">
            <v>VTD</v>
          </cell>
          <cell r="D149" t="str">
            <v>PHG</v>
          </cell>
          <cell r="E149" t="str">
            <v>Nhat Sinh Vo</v>
          </cell>
          <cell r="F149">
            <v>42583</v>
          </cell>
          <cell r="G149" t="str">
            <v>E</v>
          </cell>
          <cell r="H149" t="str">
            <v>Architect</v>
          </cell>
          <cell r="I149" t="str">
            <v>Engineer</v>
          </cell>
          <cell r="J149" t="str">
            <v>Engineer</v>
          </cell>
          <cell r="K149" t="b">
            <v>1</v>
          </cell>
          <cell r="L149" t="str">
            <v>ArchitectE</v>
          </cell>
          <cell r="M149" t="str">
            <v>.NET</v>
          </cell>
          <cell r="N149">
            <v>0</v>
          </cell>
        </row>
        <row r="150">
          <cell r="A150" t="str">
            <v>KHM</v>
          </cell>
          <cell r="B150" t="str">
            <v>El-VN-Div-.NET</v>
          </cell>
          <cell r="C150" t="str">
            <v>DZI</v>
          </cell>
          <cell r="D150" t="str">
            <v>PTL</v>
          </cell>
          <cell r="E150" t="str">
            <v>Kiet Ha Manh</v>
          </cell>
          <cell r="F150">
            <v>43347</v>
          </cell>
          <cell r="G150" t="str">
            <v>AE</v>
          </cell>
          <cell r="H150" t="str">
            <v>Architect</v>
          </cell>
          <cell r="I150" t="str">
            <v>Engineer</v>
          </cell>
          <cell r="J150" t="str">
            <v>Associate Engineer</v>
          </cell>
          <cell r="K150" t="b">
            <v>0</v>
          </cell>
          <cell r="L150" t="str">
            <v>ArchitectAE</v>
          </cell>
          <cell r="M150" t="str">
            <v>.NET</v>
          </cell>
          <cell r="N150" t="str">
            <v>Specification Analyst</v>
          </cell>
        </row>
        <row r="151">
          <cell r="A151" t="str">
            <v>AKO</v>
          </cell>
          <cell r="B151" t="str">
            <v>El-VN-Div-.NET</v>
          </cell>
          <cell r="C151" t="str">
            <v>DZI</v>
          </cell>
          <cell r="D151" t="str">
            <v>PTL</v>
          </cell>
          <cell r="E151" t="str">
            <v>Anh Khoa Ho Vu</v>
          </cell>
          <cell r="F151">
            <v>42917</v>
          </cell>
          <cell r="G151" t="str">
            <v>AE</v>
          </cell>
          <cell r="H151" t="str">
            <v>Architect</v>
          </cell>
          <cell r="I151" t="str">
            <v>Engineer</v>
          </cell>
          <cell r="J151" t="str">
            <v>Engineer</v>
          </cell>
          <cell r="K151" t="b">
            <v>1</v>
          </cell>
          <cell r="L151" t="str">
            <v>ArchitectAE</v>
          </cell>
          <cell r="M151" t="str">
            <v>.NET</v>
          </cell>
          <cell r="N151">
            <v>0</v>
          </cell>
        </row>
        <row r="152">
          <cell r="A152" t="str">
            <v>HYD</v>
          </cell>
          <cell r="B152" t="str">
            <v>El-VN-Div-.NET</v>
          </cell>
          <cell r="C152" t="str">
            <v>DZI</v>
          </cell>
          <cell r="D152" t="str">
            <v>MPT</v>
          </cell>
          <cell r="E152" t="str">
            <v>Huy Ly Dang</v>
          </cell>
          <cell r="F152">
            <v>43160</v>
          </cell>
          <cell r="G152" t="str">
            <v>AE</v>
          </cell>
          <cell r="H152" t="str">
            <v>Architect</v>
          </cell>
          <cell r="I152" t="str">
            <v>Engineer</v>
          </cell>
          <cell r="J152" t="str">
            <v>Associate Engineer</v>
          </cell>
          <cell r="K152" t="b">
            <v>0</v>
          </cell>
          <cell r="L152" t="str">
            <v>ArchitectAE</v>
          </cell>
          <cell r="M152" t="str">
            <v>.NET</v>
          </cell>
          <cell r="N152">
            <v>0</v>
          </cell>
        </row>
        <row r="153">
          <cell r="A153" t="str">
            <v>TYI</v>
          </cell>
          <cell r="B153" t="str">
            <v>El-VN-Div-.NET</v>
          </cell>
          <cell r="C153" t="str">
            <v>DZI</v>
          </cell>
          <cell r="D153" t="str">
            <v>PTL</v>
          </cell>
          <cell r="E153" t="str">
            <v>Thanh Nguyen Chi</v>
          </cell>
          <cell r="F153">
            <v>43318</v>
          </cell>
          <cell r="G153" t="str">
            <v>AE</v>
          </cell>
          <cell r="H153" t="str">
            <v>Architect</v>
          </cell>
          <cell r="I153" t="str">
            <v>Engineer</v>
          </cell>
          <cell r="J153" t="str">
            <v>Associate Engineer</v>
          </cell>
          <cell r="K153" t="b">
            <v>0</v>
          </cell>
          <cell r="L153" t="str">
            <v>ArchitectAE</v>
          </cell>
          <cell r="M153" t="str">
            <v>.NET</v>
          </cell>
          <cell r="N153" t="str">
            <v>Requirements, Agile IT</v>
          </cell>
        </row>
        <row r="154">
          <cell r="A154" t="str">
            <v>VNH</v>
          </cell>
          <cell r="B154" t="str">
            <v>El-VN-Div-.NET</v>
          </cell>
          <cell r="C154" t="str">
            <v>DZI</v>
          </cell>
          <cell r="D154" t="str">
            <v>PTL</v>
          </cell>
          <cell r="E154" t="str">
            <v>Vinh Nguyen Huu</v>
          </cell>
          <cell r="F154">
            <v>43132</v>
          </cell>
          <cell r="G154" t="str">
            <v>AE</v>
          </cell>
          <cell r="H154" t="str">
            <v>Architect</v>
          </cell>
          <cell r="I154" t="str">
            <v>Engineer</v>
          </cell>
          <cell r="J154" t="str">
            <v>Engineer</v>
          </cell>
          <cell r="K154" t="b">
            <v>1</v>
          </cell>
          <cell r="L154" t="str">
            <v>ArchitectAE</v>
          </cell>
          <cell r="M154" t="str">
            <v>.NET</v>
          </cell>
          <cell r="N154">
            <v>0</v>
          </cell>
        </row>
        <row r="155">
          <cell r="A155" t="str">
            <v>LNS</v>
          </cell>
          <cell r="B155" t="str">
            <v>El-VN-Div-.NET</v>
          </cell>
          <cell r="C155" t="str">
            <v>DZI</v>
          </cell>
          <cell r="D155" t="str">
            <v>PTL</v>
          </cell>
          <cell r="E155" t="str">
            <v>Luc Nhieu Si</v>
          </cell>
          <cell r="F155">
            <v>43374</v>
          </cell>
          <cell r="G155" t="str">
            <v>AE</v>
          </cell>
          <cell r="H155" t="str">
            <v>Architect</v>
          </cell>
          <cell r="I155" t="str">
            <v>Engineer</v>
          </cell>
          <cell r="J155" t="str">
            <v>Associate Engineer</v>
          </cell>
          <cell r="K155" t="b">
            <v>0</v>
          </cell>
          <cell r="L155" t="str">
            <v>ArchitectAE</v>
          </cell>
          <cell r="M155" t="str">
            <v>.NET</v>
          </cell>
          <cell r="N155">
            <v>0</v>
          </cell>
        </row>
        <row r="156">
          <cell r="A156" t="str">
            <v>MPD</v>
          </cell>
          <cell r="B156" t="str">
            <v>El-VN-Div-.NET</v>
          </cell>
          <cell r="C156" t="str">
            <v>DZI</v>
          </cell>
          <cell r="D156" t="str">
            <v>MPT</v>
          </cell>
          <cell r="E156" t="str">
            <v>Minh Phung Duc</v>
          </cell>
          <cell r="F156">
            <v>43227</v>
          </cell>
          <cell r="G156" t="str">
            <v>AE</v>
          </cell>
          <cell r="H156" t="str">
            <v>Architect</v>
          </cell>
          <cell r="I156" t="str">
            <v>Engineer</v>
          </cell>
          <cell r="J156" t="str">
            <v>Associate Engineer</v>
          </cell>
          <cell r="K156" t="b">
            <v>0</v>
          </cell>
          <cell r="L156" t="str">
            <v>ArchitectAE</v>
          </cell>
          <cell r="M156" t="str">
            <v>.NET</v>
          </cell>
          <cell r="N156" t="str">
            <v>Communication</v>
          </cell>
        </row>
        <row r="157">
          <cell r="A157" t="str">
            <v>BTI</v>
          </cell>
          <cell r="B157" t="str">
            <v>El-VN-Div-.NET</v>
          </cell>
          <cell r="C157" t="str">
            <v>DZI</v>
          </cell>
          <cell r="D157" t="str">
            <v>TVN</v>
          </cell>
          <cell r="E157" t="str">
            <v>Binh Trinh</v>
          </cell>
          <cell r="F157">
            <v>43374</v>
          </cell>
          <cell r="G157" t="str">
            <v>AE</v>
          </cell>
          <cell r="H157" t="str">
            <v>Architect</v>
          </cell>
          <cell r="I157" t="str">
            <v>Engineer</v>
          </cell>
          <cell r="J157" t="str">
            <v>Associate Engineer</v>
          </cell>
          <cell r="K157" t="b">
            <v>0</v>
          </cell>
          <cell r="L157" t="str">
            <v>ArchitectAE</v>
          </cell>
          <cell r="M157" t="str">
            <v>.NET</v>
          </cell>
          <cell r="N157">
            <v>0</v>
          </cell>
        </row>
        <row r="158">
          <cell r="A158" t="str">
            <v>HSL</v>
          </cell>
          <cell r="B158" t="str">
            <v>El-VN-Div-iPension</v>
          </cell>
          <cell r="C158" t="str">
            <v>VVH</v>
          </cell>
          <cell r="D158" t="str">
            <v>VVH</v>
          </cell>
          <cell r="E158" t="str">
            <v>Huy Sinh Le</v>
          </cell>
          <cell r="F158">
            <v>42948</v>
          </cell>
          <cell r="G158" t="str">
            <v>AE</v>
          </cell>
          <cell r="H158" t="str">
            <v>Architect</v>
          </cell>
          <cell r="I158" t="str">
            <v>Engineer</v>
          </cell>
          <cell r="J158" t="str">
            <v>Engineer</v>
          </cell>
          <cell r="K158" t="b">
            <v>1</v>
          </cell>
          <cell r="L158" t="str">
            <v>ArchitectAE</v>
          </cell>
          <cell r="M158" t="str">
            <v>JAVA</v>
          </cell>
          <cell r="N158">
            <v>0</v>
          </cell>
        </row>
        <row r="159">
          <cell r="A159" t="str">
            <v>MDL</v>
          </cell>
          <cell r="B159" t="str">
            <v>El-VN-Div-iPension</v>
          </cell>
          <cell r="C159" t="str">
            <v>VVH</v>
          </cell>
          <cell r="D159" t="str">
            <v>VVH</v>
          </cell>
          <cell r="E159" t="str">
            <v>Minh Duc Le</v>
          </cell>
          <cell r="F159">
            <v>42772</v>
          </cell>
          <cell r="G159" t="str">
            <v>AE</v>
          </cell>
          <cell r="H159" t="str">
            <v>Architect</v>
          </cell>
          <cell r="I159" t="str">
            <v>Engineer</v>
          </cell>
          <cell r="J159" t="str">
            <v>Engineer</v>
          </cell>
          <cell r="K159" t="b">
            <v>1</v>
          </cell>
          <cell r="L159" t="str">
            <v>ArchitectAE</v>
          </cell>
          <cell r="M159" t="str">
            <v>JAVA</v>
          </cell>
          <cell r="N159" t="str">
            <v>JavaFX</v>
          </cell>
        </row>
        <row r="160">
          <cell r="A160" t="str">
            <v>TLQ</v>
          </cell>
          <cell r="B160" t="str">
            <v>El-VN-Div-iPension</v>
          </cell>
          <cell r="C160" t="str">
            <v>VVH</v>
          </cell>
          <cell r="D160" t="str">
            <v>VVH</v>
          </cell>
          <cell r="E160" t="str">
            <v>Trung Luu Quoc</v>
          </cell>
          <cell r="F160">
            <v>43269</v>
          </cell>
          <cell r="G160" t="str">
            <v>AE</v>
          </cell>
          <cell r="H160" t="str">
            <v>Architect</v>
          </cell>
          <cell r="I160" t="str">
            <v>Engineer</v>
          </cell>
          <cell r="J160" t="str">
            <v>Associate Engineer</v>
          </cell>
          <cell r="K160" t="b">
            <v>0</v>
          </cell>
          <cell r="L160" t="str">
            <v>ArchitectAE</v>
          </cell>
          <cell r="M160" t="str">
            <v>JAVA</v>
          </cell>
          <cell r="N160">
            <v>0</v>
          </cell>
        </row>
        <row r="161">
          <cell r="A161" t="str">
            <v>DNH</v>
          </cell>
          <cell r="B161" t="str">
            <v>El-VN-Div-iPension</v>
          </cell>
          <cell r="C161" t="str">
            <v>VVH</v>
          </cell>
          <cell r="D161" t="str">
            <v>VVH</v>
          </cell>
          <cell r="E161" t="str">
            <v>Danh Nguyen Huu</v>
          </cell>
          <cell r="F161">
            <v>43325</v>
          </cell>
          <cell r="G161" t="str">
            <v>AE</v>
          </cell>
          <cell r="H161" t="str">
            <v>Architect</v>
          </cell>
          <cell r="I161" t="str">
            <v>Engineer</v>
          </cell>
          <cell r="J161" t="str">
            <v>Associate Engineer</v>
          </cell>
          <cell r="K161" t="b">
            <v>0</v>
          </cell>
          <cell r="L161" t="str">
            <v>ArchitectAE</v>
          </cell>
          <cell r="M161" t="str">
            <v>JAVA</v>
          </cell>
          <cell r="N161">
            <v>0</v>
          </cell>
        </row>
        <row r="162">
          <cell r="A162" t="str">
            <v>DNQ</v>
          </cell>
          <cell r="B162" t="str">
            <v>El-VN-Div-iPension</v>
          </cell>
          <cell r="C162" t="str">
            <v>VVH</v>
          </cell>
          <cell r="D162" t="str">
            <v>VVH</v>
          </cell>
          <cell r="E162" t="str">
            <v>Duy Nguyen Quoc</v>
          </cell>
          <cell r="F162">
            <v>43283</v>
          </cell>
          <cell r="G162" t="str">
            <v>AE</v>
          </cell>
          <cell r="H162" t="str">
            <v>Architect</v>
          </cell>
          <cell r="I162" t="str">
            <v>Engineer</v>
          </cell>
          <cell r="J162" t="str">
            <v>Associate Engineer</v>
          </cell>
          <cell r="K162" t="b">
            <v>0</v>
          </cell>
          <cell r="L162" t="str">
            <v>ArchitectAE</v>
          </cell>
          <cell r="M162" t="str">
            <v>JAVA</v>
          </cell>
          <cell r="N162">
            <v>0</v>
          </cell>
        </row>
        <row r="163">
          <cell r="A163" t="str">
            <v>HGA</v>
          </cell>
          <cell r="B163" t="str">
            <v>El-VN-Div-iPension</v>
          </cell>
          <cell r="C163" t="str">
            <v>VVH</v>
          </cell>
          <cell r="D163" t="str">
            <v>VVH</v>
          </cell>
          <cell r="E163" t="str">
            <v>Hai Nguyen Thanh</v>
          </cell>
          <cell r="F163">
            <v>43269</v>
          </cell>
          <cell r="G163" t="str">
            <v>AE</v>
          </cell>
          <cell r="H163" t="str">
            <v>Architect</v>
          </cell>
          <cell r="I163" t="str">
            <v>Engineer</v>
          </cell>
          <cell r="J163" t="str">
            <v>Associate Engineer</v>
          </cell>
          <cell r="K163" t="b">
            <v>0</v>
          </cell>
          <cell r="L163" t="str">
            <v>ArchitectAE</v>
          </cell>
          <cell r="M163" t="str">
            <v>JAVA</v>
          </cell>
          <cell r="N163">
            <v>0</v>
          </cell>
        </row>
        <row r="164">
          <cell r="A164" t="str">
            <v>NBC</v>
          </cell>
          <cell r="B164" t="str">
            <v>El-VN-Div-JAVA</v>
          </cell>
          <cell r="C164" t="str">
            <v>HUN</v>
          </cell>
          <cell r="D164" t="str">
            <v>HUN</v>
          </cell>
          <cell r="E164" t="str">
            <v>Nhat Bui Chi</v>
          </cell>
          <cell r="F164">
            <v>43374</v>
          </cell>
          <cell r="G164" t="str">
            <v>AE</v>
          </cell>
          <cell r="H164" t="str">
            <v>Architect</v>
          </cell>
          <cell r="I164" t="str">
            <v>Engineer</v>
          </cell>
          <cell r="J164" t="str">
            <v>Associate Engineer</v>
          </cell>
          <cell r="K164" t="b">
            <v>0</v>
          </cell>
          <cell r="L164" t="str">
            <v>ArchitectAE</v>
          </cell>
          <cell r="M164" t="str">
            <v>JAVA</v>
          </cell>
          <cell r="N164">
            <v>0</v>
          </cell>
        </row>
        <row r="165">
          <cell r="A165" t="str">
            <v>MDT</v>
          </cell>
          <cell r="B165" t="str">
            <v>El-VN-Div-JAVA</v>
          </cell>
          <cell r="C165" t="str">
            <v>HUN</v>
          </cell>
          <cell r="D165" t="str">
            <v>NQN</v>
          </cell>
          <cell r="E165" t="str">
            <v>Minh Dang Nhat</v>
          </cell>
          <cell r="F165">
            <v>43283</v>
          </cell>
          <cell r="G165" t="str">
            <v>AE</v>
          </cell>
          <cell r="H165" t="str">
            <v>Architect</v>
          </cell>
          <cell r="I165" t="str">
            <v>Engineer</v>
          </cell>
          <cell r="J165" t="str">
            <v>Associate Engineer</v>
          </cell>
          <cell r="K165" t="b">
            <v>0</v>
          </cell>
          <cell r="L165" t="str">
            <v>ArchitectAE</v>
          </cell>
          <cell r="M165" t="str">
            <v>JAVA</v>
          </cell>
          <cell r="N165" t="str">
            <v>VERANA</v>
          </cell>
        </row>
        <row r="166">
          <cell r="A166" t="str">
            <v>PHT</v>
          </cell>
          <cell r="B166" t="str">
            <v>El-VN-Div-JAVA</v>
          </cell>
          <cell r="C166" t="str">
            <v>HUN</v>
          </cell>
          <cell r="D166" t="str">
            <v>HUN</v>
          </cell>
          <cell r="E166" t="str">
            <v>Phat Huynh Tan</v>
          </cell>
          <cell r="F166">
            <v>43318</v>
          </cell>
          <cell r="G166" t="str">
            <v>AE</v>
          </cell>
          <cell r="H166" t="str">
            <v>Architect</v>
          </cell>
          <cell r="I166" t="str">
            <v>Engineer</v>
          </cell>
          <cell r="J166" t="str">
            <v>Associate Engineer</v>
          </cell>
          <cell r="K166" t="b">
            <v>0</v>
          </cell>
          <cell r="L166" t="str">
            <v>ArchitectAE</v>
          </cell>
          <cell r="M166" t="str">
            <v>JAVA</v>
          </cell>
          <cell r="N166">
            <v>0</v>
          </cell>
        </row>
        <row r="167">
          <cell r="A167" t="str">
            <v>KEA</v>
          </cell>
          <cell r="B167" t="str">
            <v>El-VN-Div-JAVA</v>
          </cell>
          <cell r="C167" t="str">
            <v>HUN</v>
          </cell>
          <cell r="D167" t="str">
            <v>HUN</v>
          </cell>
          <cell r="E167" t="str">
            <v>Khoi Le Anh</v>
          </cell>
          <cell r="F167">
            <v>43191</v>
          </cell>
          <cell r="G167" t="str">
            <v>AE</v>
          </cell>
          <cell r="H167" t="str">
            <v>Architect</v>
          </cell>
          <cell r="I167" t="str">
            <v>Engineer</v>
          </cell>
          <cell r="J167" t="str">
            <v>Associate Engineer</v>
          </cell>
          <cell r="K167" t="b">
            <v>0</v>
          </cell>
          <cell r="L167" t="str">
            <v>ArchitectAE</v>
          </cell>
          <cell r="M167" t="str">
            <v>JAVA</v>
          </cell>
          <cell r="N167" t="str">
            <v>JAVA</v>
          </cell>
        </row>
        <row r="168">
          <cell r="A168" t="str">
            <v>VLH</v>
          </cell>
          <cell r="B168" t="str">
            <v>El-VN-Div-JAVA</v>
          </cell>
          <cell r="C168" t="str">
            <v>HUN</v>
          </cell>
          <cell r="D168" t="str">
            <v>NQN</v>
          </cell>
          <cell r="E168" t="str">
            <v>Vu Luu Huynh</v>
          </cell>
          <cell r="F168">
            <v>43206</v>
          </cell>
          <cell r="G168" t="str">
            <v>AE</v>
          </cell>
          <cell r="H168" t="str">
            <v>Architect</v>
          </cell>
          <cell r="I168" t="str">
            <v>Engineer</v>
          </cell>
          <cell r="J168" t="str">
            <v>Associate Engineer</v>
          </cell>
          <cell r="K168" t="b">
            <v>0</v>
          </cell>
          <cell r="L168" t="str">
            <v>ArchitectAE</v>
          </cell>
          <cell r="M168" t="str">
            <v>JAVA</v>
          </cell>
          <cell r="N168" t="str">
            <v>Front-end</v>
          </cell>
        </row>
        <row r="169">
          <cell r="A169" t="str">
            <v>LUL</v>
          </cell>
          <cell r="B169" t="str">
            <v>El-VN-Div-JAVA</v>
          </cell>
          <cell r="C169" t="str">
            <v>HUN</v>
          </cell>
          <cell r="D169" t="str">
            <v>HUN</v>
          </cell>
          <cell r="E169" t="str">
            <v>Lac Luu</v>
          </cell>
          <cell r="F169">
            <v>43374</v>
          </cell>
          <cell r="G169" t="str">
            <v>AE</v>
          </cell>
          <cell r="H169" t="str">
            <v>Architect</v>
          </cell>
          <cell r="I169" t="str">
            <v>Engineer</v>
          </cell>
          <cell r="J169" t="str">
            <v>Associate Engineer</v>
          </cell>
          <cell r="K169" t="b">
            <v>0</v>
          </cell>
          <cell r="L169" t="str">
            <v>ArchitectAE</v>
          </cell>
          <cell r="M169" t="str">
            <v>JAVA</v>
          </cell>
          <cell r="N169">
            <v>0</v>
          </cell>
        </row>
        <row r="170">
          <cell r="A170" t="str">
            <v>GTN</v>
          </cell>
          <cell r="B170" t="str">
            <v>El-VN-Div-JAVA</v>
          </cell>
          <cell r="C170" t="str">
            <v>HUN</v>
          </cell>
          <cell r="D170" t="str">
            <v>NQN</v>
          </cell>
          <cell r="E170" t="str">
            <v>Tuan Nguyen Dang</v>
          </cell>
          <cell r="F170">
            <v>43283</v>
          </cell>
          <cell r="G170" t="str">
            <v>AE</v>
          </cell>
          <cell r="H170" t="str">
            <v>Architect</v>
          </cell>
          <cell r="I170" t="str">
            <v>Engineer</v>
          </cell>
          <cell r="J170" t="str">
            <v>Associate Engineer</v>
          </cell>
          <cell r="K170" t="b">
            <v>0</v>
          </cell>
          <cell r="L170" t="str">
            <v>ArchitectAE</v>
          </cell>
          <cell r="M170" t="str">
            <v>JAVA</v>
          </cell>
          <cell r="N170">
            <v>0</v>
          </cell>
        </row>
        <row r="171">
          <cell r="A171" t="str">
            <v>HYH</v>
          </cell>
          <cell r="B171" t="str">
            <v>El-VN-Div-JAVA</v>
          </cell>
          <cell r="C171" t="str">
            <v>HUN</v>
          </cell>
          <cell r="D171" t="str">
            <v>HUN</v>
          </cell>
          <cell r="E171" t="str">
            <v>Hoang Nguyen Huy</v>
          </cell>
          <cell r="F171">
            <v>43374</v>
          </cell>
          <cell r="G171" t="str">
            <v>AE</v>
          </cell>
          <cell r="H171" t="str">
            <v>Architect</v>
          </cell>
          <cell r="I171" t="str">
            <v>Engineer</v>
          </cell>
          <cell r="J171" t="str">
            <v>Associate Engineer</v>
          </cell>
          <cell r="K171" t="b">
            <v>0</v>
          </cell>
          <cell r="L171" t="str">
            <v>ArchitectAE</v>
          </cell>
          <cell r="M171" t="str">
            <v>JAVA</v>
          </cell>
          <cell r="N171">
            <v>0</v>
          </cell>
        </row>
        <row r="172">
          <cell r="A172" t="str">
            <v>LQN</v>
          </cell>
          <cell r="B172" t="str">
            <v>El-VN-Div-JAVA</v>
          </cell>
          <cell r="C172" t="str">
            <v>HUN</v>
          </cell>
          <cell r="D172" t="str">
            <v>NQN</v>
          </cell>
          <cell r="E172" t="str">
            <v>Lam Quang Nguyen Thanh</v>
          </cell>
          <cell r="F172">
            <v>42963</v>
          </cell>
          <cell r="G172" t="str">
            <v>AE</v>
          </cell>
          <cell r="H172" t="str">
            <v>Architect</v>
          </cell>
          <cell r="I172" t="str">
            <v>Engineer</v>
          </cell>
          <cell r="J172" t="str">
            <v>Engineer</v>
          </cell>
          <cell r="K172" t="b">
            <v>1</v>
          </cell>
          <cell r="L172" t="str">
            <v>ArchitectAE</v>
          </cell>
          <cell r="M172" t="str">
            <v>JAVA</v>
          </cell>
          <cell r="N172">
            <v>0</v>
          </cell>
        </row>
        <row r="173">
          <cell r="A173" t="str">
            <v>MCG</v>
          </cell>
          <cell r="B173" t="str">
            <v>El-VN-Div-JAVA</v>
          </cell>
          <cell r="C173" t="str">
            <v>HUN</v>
          </cell>
          <cell r="D173" t="str">
            <v>NQN</v>
          </cell>
          <cell r="E173" t="str">
            <v>Manh Cuong Nguyen</v>
          </cell>
          <cell r="F173">
            <v>42826</v>
          </cell>
          <cell r="G173" t="str">
            <v>AE</v>
          </cell>
          <cell r="H173" t="str">
            <v>Architect</v>
          </cell>
          <cell r="I173" t="str">
            <v>Engineer</v>
          </cell>
          <cell r="J173" t="str">
            <v>Engineer</v>
          </cell>
          <cell r="K173" t="b">
            <v>1</v>
          </cell>
          <cell r="L173" t="str">
            <v>ArchitectAE</v>
          </cell>
          <cell r="M173" t="str">
            <v>JAVA</v>
          </cell>
          <cell r="N173" t="str">
            <v>Front-end</v>
          </cell>
        </row>
        <row r="174">
          <cell r="A174" t="str">
            <v>NAN</v>
          </cell>
          <cell r="B174" t="str">
            <v>El-VN-Div-JAVA</v>
          </cell>
          <cell r="C174" t="str">
            <v>HUN</v>
          </cell>
          <cell r="D174" t="str">
            <v>HUN</v>
          </cell>
          <cell r="E174" t="str">
            <v>Ngoc An Nguyen</v>
          </cell>
          <cell r="F174">
            <v>42736</v>
          </cell>
          <cell r="G174" t="str">
            <v>AE</v>
          </cell>
          <cell r="H174" t="str">
            <v>Architect</v>
          </cell>
          <cell r="I174" t="str">
            <v>Engineer</v>
          </cell>
          <cell r="J174" t="str">
            <v>Engineer</v>
          </cell>
          <cell r="K174" t="b">
            <v>1</v>
          </cell>
          <cell r="L174" t="str">
            <v>ArchitectAE</v>
          </cell>
          <cell r="M174" t="str">
            <v>JAVA</v>
          </cell>
          <cell r="N174" t="str">
            <v>Front-end</v>
          </cell>
        </row>
        <row r="175">
          <cell r="A175" t="str">
            <v>SPM</v>
          </cell>
          <cell r="B175" t="str">
            <v>El-VN-Div-JAVA</v>
          </cell>
          <cell r="C175" t="str">
            <v>HUN</v>
          </cell>
          <cell r="D175" t="str">
            <v>HUN</v>
          </cell>
          <cell r="E175" t="str">
            <v>Son Pham Minh</v>
          </cell>
          <cell r="F175">
            <v>43297</v>
          </cell>
          <cell r="G175" t="str">
            <v>AE</v>
          </cell>
          <cell r="H175" t="str">
            <v>Architect</v>
          </cell>
          <cell r="I175" t="str">
            <v>Engineer</v>
          </cell>
          <cell r="J175" t="str">
            <v>Associate Engineer</v>
          </cell>
          <cell r="K175" t="b">
            <v>0</v>
          </cell>
          <cell r="L175" t="str">
            <v>ArchitectAE</v>
          </cell>
          <cell r="M175" t="str">
            <v>JAVA</v>
          </cell>
          <cell r="N175" t="str">
            <v>PMO, excel</v>
          </cell>
        </row>
        <row r="176">
          <cell r="A176" t="str">
            <v>TMH</v>
          </cell>
          <cell r="B176" t="str">
            <v>El-VN-Div-JAVA</v>
          </cell>
          <cell r="C176" t="str">
            <v>HUN</v>
          </cell>
          <cell r="D176" t="str">
            <v>NQN</v>
          </cell>
          <cell r="E176" t="str">
            <v>Tri Pham Thanh</v>
          </cell>
          <cell r="F176">
            <v>43132</v>
          </cell>
          <cell r="G176" t="str">
            <v>AE</v>
          </cell>
          <cell r="H176" t="str">
            <v>Architect</v>
          </cell>
          <cell r="I176" t="str">
            <v>Engineer</v>
          </cell>
          <cell r="J176" t="str">
            <v>Engineer</v>
          </cell>
          <cell r="K176" t="b">
            <v>1</v>
          </cell>
          <cell r="L176" t="str">
            <v>ArchitectAE</v>
          </cell>
          <cell r="M176" t="str">
            <v>JAVA</v>
          </cell>
          <cell r="N176">
            <v>0</v>
          </cell>
        </row>
        <row r="177">
          <cell r="A177" t="str">
            <v>MLP</v>
          </cell>
          <cell r="B177" t="str">
            <v>El-VN-Div-JAVA</v>
          </cell>
          <cell r="C177" t="str">
            <v>HUN</v>
          </cell>
          <cell r="D177" t="str">
            <v>NQN</v>
          </cell>
          <cell r="E177" t="str">
            <v>Manh Lan Pham</v>
          </cell>
          <cell r="F177">
            <v>42826</v>
          </cell>
          <cell r="G177" t="str">
            <v>AE</v>
          </cell>
          <cell r="H177" t="str">
            <v>Architect</v>
          </cell>
          <cell r="I177" t="str">
            <v>Engineer</v>
          </cell>
          <cell r="J177" t="str">
            <v>Engineer</v>
          </cell>
          <cell r="K177" t="b">
            <v>1</v>
          </cell>
          <cell r="L177" t="str">
            <v>ArchitectAE</v>
          </cell>
          <cell r="M177" t="str">
            <v>JAVA</v>
          </cell>
          <cell r="N177" t="str">
            <v>Front-end</v>
          </cell>
        </row>
        <row r="178">
          <cell r="A178" t="str">
            <v>QCP</v>
          </cell>
          <cell r="B178" t="str">
            <v>El-VN-Div-JAVA</v>
          </cell>
          <cell r="C178" t="str">
            <v>HUN</v>
          </cell>
          <cell r="D178" t="str">
            <v>HUN</v>
          </cell>
          <cell r="E178" t="str">
            <v>Chi Phan Quoc</v>
          </cell>
          <cell r="F178">
            <v>43116</v>
          </cell>
          <cell r="G178" t="str">
            <v>AE</v>
          </cell>
          <cell r="H178" t="str">
            <v>Architect</v>
          </cell>
          <cell r="I178" t="str">
            <v>Engineer</v>
          </cell>
          <cell r="J178" t="str">
            <v>Engineer</v>
          </cell>
          <cell r="K178" t="b">
            <v>1</v>
          </cell>
          <cell r="L178" t="str">
            <v>ArchitectAE</v>
          </cell>
          <cell r="M178" t="str">
            <v>JAVA</v>
          </cell>
          <cell r="N178">
            <v>0</v>
          </cell>
        </row>
        <row r="179">
          <cell r="A179" t="str">
            <v>DTK</v>
          </cell>
          <cell r="B179" t="str">
            <v>El-VN-Div-JAVA</v>
          </cell>
          <cell r="C179" t="str">
            <v>HUN</v>
          </cell>
          <cell r="D179" t="str">
            <v>HUN</v>
          </cell>
          <cell r="E179" t="str">
            <v>Duy Tran Khanh</v>
          </cell>
          <cell r="F179">
            <v>43374</v>
          </cell>
          <cell r="G179" t="str">
            <v>AE</v>
          </cell>
          <cell r="H179" t="str">
            <v>Architect</v>
          </cell>
          <cell r="I179" t="str">
            <v>Engineer</v>
          </cell>
          <cell r="J179" t="str">
            <v>Associate Engineer</v>
          </cell>
          <cell r="K179" t="b">
            <v>0</v>
          </cell>
          <cell r="L179" t="str">
            <v>ArchitectAE</v>
          </cell>
          <cell r="M179" t="str">
            <v>JAVA</v>
          </cell>
          <cell r="N179">
            <v>0</v>
          </cell>
        </row>
        <row r="180">
          <cell r="A180" t="str">
            <v>QTA</v>
          </cell>
          <cell r="B180" t="str">
            <v>El-VN-Div-JAVA</v>
          </cell>
          <cell r="C180" t="str">
            <v>HUN</v>
          </cell>
          <cell r="D180" t="str">
            <v>NQN</v>
          </cell>
          <cell r="E180" t="str">
            <v>Quang Tin Tran</v>
          </cell>
          <cell r="F180">
            <v>42948</v>
          </cell>
          <cell r="G180" t="str">
            <v>AE</v>
          </cell>
          <cell r="H180" t="str">
            <v>Architect</v>
          </cell>
          <cell r="I180" t="str">
            <v>Engineer</v>
          </cell>
          <cell r="J180" t="str">
            <v>Engineer</v>
          </cell>
          <cell r="K180" t="b">
            <v>1</v>
          </cell>
          <cell r="L180" t="str">
            <v>ArchitectAE</v>
          </cell>
          <cell r="M180" t="str">
            <v>JAVA</v>
          </cell>
          <cell r="N180">
            <v>0</v>
          </cell>
        </row>
        <row r="181">
          <cell r="A181" t="str">
            <v>TGH</v>
          </cell>
          <cell r="B181" t="str">
            <v>El-VN-Div-SecuTix-Dev</v>
          </cell>
          <cell r="C181" t="str">
            <v>NQT</v>
          </cell>
          <cell r="D181" t="str">
            <v>LTT</v>
          </cell>
          <cell r="E181" t="str">
            <v>Thu Nguyen Huong</v>
          </cell>
          <cell r="F181">
            <v>42948</v>
          </cell>
          <cell r="G181" t="str">
            <v>AE</v>
          </cell>
          <cell r="H181" t="str">
            <v>Architect</v>
          </cell>
          <cell r="I181" t="str">
            <v>Engineer</v>
          </cell>
          <cell r="J181" t="str">
            <v>Engineer</v>
          </cell>
          <cell r="K181" t="b">
            <v>1</v>
          </cell>
          <cell r="L181" t="str">
            <v>ArchitectAE</v>
          </cell>
          <cell r="M181" t="str">
            <v>JAVA</v>
          </cell>
          <cell r="N181">
            <v>0</v>
          </cell>
        </row>
        <row r="182">
          <cell r="A182" t="str">
            <v>NRN</v>
          </cell>
          <cell r="B182" t="str">
            <v>El-VN-Div-SecuTix-Dev</v>
          </cell>
          <cell r="C182" t="str">
            <v>NQT</v>
          </cell>
          <cell r="D182" t="str">
            <v>LTT</v>
          </cell>
          <cell r="E182" t="str">
            <v>Truyen Nguyen Nhat</v>
          </cell>
          <cell r="F182">
            <v>43160</v>
          </cell>
          <cell r="G182" t="str">
            <v>AE</v>
          </cell>
          <cell r="H182" t="str">
            <v>Architect</v>
          </cell>
          <cell r="I182" t="str">
            <v>Engineer</v>
          </cell>
          <cell r="J182" t="str">
            <v>Associate Engineer</v>
          </cell>
          <cell r="K182" t="b">
            <v>0</v>
          </cell>
          <cell r="L182" t="str">
            <v>ArchitectAE</v>
          </cell>
          <cell r="M182" t="str">
            <v>JAVA</v>
          </cell>
          <cell r="N182" t="str">
            <v>SELENIUM</v>
          </cell>
        </row>
        <row r="183">
          <cell r="A183" t="str">
            <v>DGV</v>
          </cell>
          <cell r="B183" t="str">
            <v>El-VN-Div-SecuTix-Dev</v>
          </cell>
          <cell r="C183" t="str">
            <v>NQT</v>
          </cell>
          <cell r="D183" t="str">
            <v>MMN</v>
          </cell>
          <cell r="E183" t="str">
            <v>Duong Nguyen Viet</v>
          </cell>
          <cell r="F183">
            <v>43283</v>
          </cell>
          <cell r="G183" t="str">
            <v>AE</v>
          </cell>
          <cell r="H183" t="str">
            <v>Architect</v>
          </cell>
          <cell r="I183" t="str">
            <v>Engineer</v>
          </cell>
          <cell r="J183" t="str">
            <v>Associate Engineer</v>
          </cell>
          <cell r="K183" t="b">
            <v>0</v>
          </cell>
          <cell r="L183" t="str">
            <v>ArchitectAE</v>
          </cell>
          <cell r="M183" t="str">
            <v>JAVA</v>
          </cell>
          <cell r="N183">
            <v>0</v>
          </cell>
        </row>
        <row r="184">
          <cell r="A184" t="str">
            <v>NRP</v>
          </cell>
          <cell r="B184" t="str">
            <v>El-VN-Div-SecuTix-Dev</v>
          </cell>
          <cell r="C184" t="str">
            <v>NQT</v>
          </cell>
          <cell r="D184" t="str">
            <v>LTT</v>
          </cell>
          <cell r="E184" t="str">
            <v>Tra Phan Nhu</v>
          </cell>
          <cell r="F184">
            <v>43283</v>
          </cell>
          <cell r="G184" t="str">
            <v>AE</v>
          </cell>
          <cell r="H184" t="str">
            <v>Architect</v>
          </cell>
          <cell r="I184" t="str">
            <v>Engineer</v>
          </cell>
          <cell r="J184" t="str">
            <v>Associate Engineer</v>
          </cell>
          <cell r="K184" t="b">
            <v>0</v>
          </cell>
          <cell r="L184" t="str">
            <v>ArchitectAE</v>
          </cell>
          <cell r="M184" t="str">
            <v>JAVA</v>
          </cell>
          <cell r="N184">
            <v>0</v>
          </cell>
        </row>
        <row r="185">
          <cell r="A185" t="str">
            <v>PEH</v>
          </cell>
          <cell r="B185" t="str">
            <v>El-VN-Div-SP/CRM</v>
          </cell>
          <cell r="C185" t="str">
            <v>DZI</v>
          </cell>
          <cell r="D185" t="str">
            <v>KAL</v>
          </cell>
          <cell r="E185" t="str">
            <v>Phuc Nguyen Hoang</v>
          </cell>
          <cell r="F185">
            <v>43374</v>
          </cell>
          <cell r="G185" t="str">
            <v>AE</v>
          </cell>
          <cell r="H185" t="str">
            <v>Architect</v>
          </cell>
          <cell r="I185" t="str">
            <v>Engineer</v>
          </cell>
          <cell r="J185" t="str">
            <v>Associate Engineer</v>
          </cell>
          <cell r="K185" t="b">
            <v>0</v>
          </cell>
          <cell r="L185" t="str">
            <v>ArchitectAE</v>
          </cell>
          <cell r="M185" t="str">
            <v>.NET</v>
          </cell>
          <cell r="N185">
            <v>0</v>
          </cell>
        </row>
        <row r="186">
          <cell r="A186" t="str">
            <v>ADT</v>
          </cell>
          <cell r="B186" t="str">
            <v>El-VN-Div-VIACAR</v>
          </cell>
          <cell r="C186" t="str">
            <v>VTD</v>
          </cell>
          <cell r="D186" t="str">
            <v>VVT</v>
          </cell>
          <cell r="E186" t="str">
            <v>Anh Duong Trieu</v>
          </cell>
          <cell r="F186">
            <v>43374</v>
          </cell>
          <cell r="G186" t="str">
            <v>AE</v>
          </cell>
          <cell r="H186" t="str">
            <v>Architect</v>
          </cell>
          <cell r="I186" t="str">
            <v>Engineer</v>
          </cell>
          <cell r="J186" t="str">
            <v>Associate Engineer</v>
          </cell>
          <cell r="K186" t="b">
            <v>0</v>
          </cell>
          <cell r="L186" t="str">
            <v>ArchitectAE</v>
          </cell>
          <cell r="M186" t="str">
            <v>.NET</v>
          </cell>
          <cell r="N186">
            <v>0</v>
          </cell>
        </row>
        <row r="187">
          <cell r="A187" t="str">
            <v>TAY</v>
          </cell>
          <cell r="B187" t="str">
            <v>El-VN-Div-VIACAR</v>
          </cell>
          <cell r="C187" t="str">
            <v>VTD</v>
          </cell>
          <cell r="D187" t="str">
            <v>PHG</v>
          </cell>
          <cell r="E187" t="str">
            <v>Tuan Anh Nguyen</v>
          </cell>
          <cell r="F187">
            <v>43024</v>
          </cell>
          <cell r="G187" t="str">
            <v>AE</v>
          </cell>
          <cell r="H187" t="str">
            <v>Architect</v>
          </cell>
          <cell r="I187" t="str">
            <v>Engineer</v>
          </cell>
          <cell r="J187" t="str">
            <v>Engineer</v>
          </cell>
          <cell r="K187" t="b">
            <v>1</v>
          </cell>
          <cell r="L187" t="str">
            <v>ArchitectAE</v>
          </cell>
          <cell r="M187" t="str">
            <v>.NET</v>
          </cell>
          <cell r="N187" t="str">
            <v>Customer success</v>
          </cell>
        </row>
        <row r="188">
          <cell r="A188" t="str">
            <v>TTM</v>
          </cell>
          <cell r="B188" t="str">
            <v>El-VN-Div-VIACAR</v>
          </cell>
          <cell r="C188" t="str">
            <v>VTD</v>
          </cell>
          <cell r="D188" t="str">
            <v>PHG</v>
          </cell>
          <cell r="E188" t="str">
            <v>Thanh Tan Pham</v>
          </cell>
          <cell r="F188">
            <v>42842</v>
          </cell>
          <cell r="G188" t="str">
            <v>AE</v>
          </cell>
          <cell r="H188" t="str">
            <v>Architect</v>
          </cell>
          <cell r="I188" t="str">
            <v>Engineer</v>
          </cell>
          <cell r="J188" t="str">
            <v>Engineer</v>
          </cell>
          <cell r="K188" t="b">
            <v>1</v>
          </cell>
          <cell r="L188" t="str">
            <v>ArchitectAE</v>
          </cell>
          <cell r="M188" t="str">
            <v>.NET</v>
          </cell>
          <cell r="N188">
            <v>0</v>
          </cell>
        </row>
        <row r="189">
          <cell r="A189" t="str">
            <v>HTI</v>
          </cell>
          <cell r="B189" t="str">
            <v>El-VN-Div-VIACAR</v>
          </cell>
          <cell r="C189" t="str">
            <v>VTD</v>
          </cell>
          <cell r="D189" t="str">
            <v>VVT</v>
          </cell>
          <cell r="E189" t="str">
            <v>Hong Thuy Tran Thi</v>
          </cell>
          <cell r="F189">
            <v>42826</v>
          </cell>
          <cell r="G189" t="str">
            <v>AE</v>
          </cell>
          <cell r="H189" t="str">
            <v>Architect</v>
          </cell>
          <cell r="I189" t="str">
            <v>Engineer</v>
          </cell>
          <cell r="J189" t="str">
            <v>Engineer</v>
          </cell>
          <cell r="K189" t="b">
            <v>1</v>
          </cell>
          <cell r="L189" t="str">
            <v>ArchitectAE</v>
          </cell>
          <cell r="M189" t="str">
            <v>.NET</v>
          </cell>
          <cell r="N189">
            <v>0</v>
          </cell>
        </row>
        <row r="190">
          <cell r="A190" t="str">
            <v>QLV</v>
          </cell>
          <cell r="B190" t="str">
            <v>El-VN-Div-WEB</v>
          </cell>
          <cell r="C190" t="str">
            <v>DZI</v>
          </cell>
          <cell r="D190" t="str">
            <v>JAJ</v>
          </cell>
          <cell r="E190" t="str">
            <v>Quyen Luc Vinh</v>
          </cell>
          <cell r="F190">
            <v>43374</v>
          </cell>
          <cell r="G190" t="str">
            <v>AE</v>
          </cell>
          <cell r="H190" t="str">
            <v>Architect</v>
          </cell>
          <cell r="I190" t="str">
            <v>Engineer</v>
          </cell>
          <cell r="J190" t="str">
            <v>Associate Engineer</v>
          </cell>
          <cell r="K190" t="b">
            <v>0</v>
          </cell>
          <cell r="L190" t="str">
            <v>ArchitectAE</v>
          </cell>
          <cell r="M190" t="str">
            <v>.NET</v>
          </cell>
          <cell r="N190" t="str">
            <v>Sitefinity</v>
          </cell>
        </row>
        <row r="191">
          <cell r="A191" t="str">
            <v>PNH</v>
          </cell>
          <cell r="B191" t="str">
            <v>El-VN-Div-.NET</v>
          </cell>
          <cell r="C191" t="str">
            <v>DZI</v>
          </cell>
          <cell r="D191" t="str">
            <v>DZI</v>
          </cell>
          <cell r="E191" t="str">
            <v>Phong Nguyen Hong</v>
          </cell>
          <cell r="F191">
            <v>39326</v>
          </cell>
          <cell r="G191" t="str">
            <v>SM</v>
          </cell>
          <cell r="H191" t="str">
            <v>Expert</v>
          </cell>
          <cell r="I191" t="str">
            <v>Senior Expert</v>
          </cell>
          <cell r="J191" t="str">
            <v>Senior Expert</v>
          </cell>
          <cell r="K191" t="b">
            <v>1</v>
          </cell>
          <cell r="L191" t="str">
            <v>ExpertSM</v>
          </cell>
          <cell r="M191" t="str">
            <v>Frontend/ Web</v>
          </cell>
          <cell r="N191">
            <v>0</v>
          </cell>
        </row>
        <row r="192">
          <cell r="A192" t="str">
            <v>MHD</v>
          </cell>
          <cell r="B192" t="str">
            <v>El-VN-Div-WEB</v>
          </cell>
          <cell r="C192" t="str">
            <v>DZI</v>
          </cell>
          <cell r="D192" t="str">
            <v>JAJ</v>
          </cell>
          <cell r="E192" t="str">
            <v>Hieu Do Minh</v>
          </cell>
          <cell r="F192">
            <v>38231</v>
          </cell>
          <cell r="G192" t="str">
            <v>SM</v>
          </cell>
          <cell r="H192" t="str">
            <v>Expert</v>
          </cell>
          <cell r="I192" t="str">
            <v>Senior Expert</v>
          </cell>
          <cell r="J192" t="str">
            <v>Senior Expert</v>
          </cell>
          <cell r="K192" t="b">
            <v>1</v>
          </cell>
          <cell r="L192" t="str">
            <v>ExpertSM</v>
          </cell>
          <cell r="M192" t="str">
            <v>Frontend/ Web</v>
          </cell>
          <cell r="N192" t="str">
            <v>PHP, Mobile</v>
          </cell>
        </row>
        <row r="193">
          <cell r="A193" t="str">
            <v>TRP</v>
          </cell>
          <cell r="B193" t="str">
            <v>El-VN-Div-SecuTix-Dev</v>
          </cell>
          <cell r="C193" t="str">
            <v>NQT</v>
          </cell>
          <cell r="D193" t="str">
            <v>MMN</v>
          </cell>
          <cell r="E193" t="str">
            <v>Trung Phan Tran</v>
          </cell>
          <cell r="F193">
            <v>43070</v>
          </cell>
          <cell r="G193" t="str">
            <v>M</v>
          </cell>
          <cell r="H193" t="str">
            <v>Expert</v>
          </cell>
          <cell r="I193" t="str">
            <v>Engineer</v>
          </cell>
          <cell r="J193" t="str">
            <v>Expert</v>
          </cell>
          <cell r="K193" t="b">
            <v>0</v>
          </cell>
          <cell r="L193" t="str">
            <v>ExpertM</v>
          </cell>
          <cell r="M193" t="str">
            <v>BI/DB</v>
          </cell>
          <cell r="N193" t="str">
            <v>JSF, Spring, Spring MVC, Hibernate</v>
          </cell>
        </row>
        <row r="194">
          <cell r="A194" t="str">
            <v>TLA</v>
          </cell>
          <cell r="B194" t="str">
            <v>El-VN-Div-SP/CRM</v>
          </cell>
          <cell r="C194" t="str">
            <v>DZI</v>
          </cell>
          <cell r="D194" t="str">
            <v>TTL</v>
          </cell>
          <cell r="E194" t="str">
            <v>Tuan Le Anh</v>
          </cell>
          <cell r="F194">
            <v>43252</v>
          </cell>
          <cell r="G194" t="str">
            <v>M</v>
          </cell>
          <cell r="H194" t="str">
            <v>Expert</v>
          </cell>
          <cell r="I194" t="str">
            <v>Manager</v>
          </cell>
          <cell r="J194" t="str">
            <v>Expert</v>
          </cell>
          <cell r="K194" t="b">
            <v>0</v>
          </cell>
          <cell r="L194" t="str">
            <v>ExpertM</v>
          </cell>
          <cell r="M194" t="str">
            <v>.NET</v>
          </cell>
          <cell r="N194" t="str">
            <v>PL</v>
          </cell>
        </row>
        <row r="195">
          <cell r="A195" t="str">
            <v>THP</v>
          </cell>
          <cell r="B195" t="str">
            <v>El-VN-Div-SSO</v>
          </cell>
          <cell r="C195" t="str">
            <v>VTD</v>
          </cell>
          <cell r="D195" t="str">
            <v>APL</v>
          </cell>
          <cell r="E195" t="str">
            <v>Thanh Phan</v>
          </cell>
          <cell r="F195">
            <v>39356</v>
          </cell>
          <cell r="G195" t="str">
            <v>M</v>
          </cell>
          <cell r="H195" t="str">
            <v>Expert</v>
          </cell>
          <cell r="I195" t="str">
            <v>Expert</v>
          </cell>
          <cell r="J195" t="str">
            <v>Expert</v>
          </cell>
          <cell r="K195" t="b">
            <v>1</v>
          </cell>
          <cell r="L195" t="str">
            <v>ExpertM</v>
          </cell>
          <cell r="M195" t="str">
            <v>BI/DB</v>
          </cell>
          <cell r="N195">
            <v>0</v>
          </cell>
        </row>
        <row r="196">
          <cell r="A196" t="str">
            <v>HTD</v>
          </cell>
          <cell r="B196" t="str">
            <v>El-VN-Div-SSO</v>
          </cell>
          <cell r="C196" t="str">
            <v>VTD</v>
          </cell>
          <cell r="D196" t="str">
            <v>APL</v>
          </cell>
          <cell r="E196" t="str">
            <v>Huong Tran Thi Diem</v>
          </cell>
          <cell r="F196">
            <v>43206</v>
          </cell>
          <cell r="G196" t="str">
            <v>M</v>
          </cell>
          <cell r="H196" t="str">
            <v>Expert</v>
          </cell>
          <cell r="I196" t="str">
            <v>Manager</v>
          </cell>
          <cell r="J196" t="str">
            <v>Expert</v>
          </cell>
          <cell r="K196" t="b">
            <v>0</v>
          </cell>
          <cell r="L196" t="str">
            <v>ExpertM</v>
          </cell>
          <cell r="M196" t="str">
            <v>BI/DB</v>
          </cell>
          <cell r="N196" t="str">
            <v>UI design</v>
          </cell>
        </row>
        <row r="197">
          <cell r="A197" t="str">
            <v>DGT</v>
          </cell>
          <cell r="B197" t="str">
            <v>El-VN-Div-.NET</v>
          </cell>
          <cell r="C197" t="str">
            <v>DZI</v>
          </cell>
          <cell r="D197" t="str">
            <v>TVN</v>
          </cell>
          <cell r="E197" t="str">
            <v>Tien Duong Nguyen</v>
          </cell>
          <cell r="F197">
            <v>43009</v>
          </cell>
          <cell r="G197" t="str">
            <v>PE</v>
          </cell>
          <cell r="H197" t="str">
            <v>Expert</v>
          </cell>
          <cell r="I197" t="str">
            <v>Engineer</v>
          </cell>
          <cell r="J197" t="str">
            <v>Principal Engineer</v>
          </cell>
          <cell r="K197" t="b">
            <v>0</v>
          </cell>
          <cell r="L197" t="str">
            <v>ExpertPE</v>
          </cell>
          <cell r="M197" t="str">
            <v>.NET</v>
          </cell>
          <cell r="N197" t="str">
            <v>Biztalk, Front-end</v>
          </cell>
        </row>
        <row r="198">
          <cell r="A198" t="str">
            <v>TUG</v>
          </cell>
          <cell r="B198" t="str">
            <v>El-VN-Div-.NET</v>
          </cell>
          <cell r="C198" t="str">
            <v>DZI</v>
          </cell>
          <cell r="D198" t="str">
            <v>TVN</v>
          </cell>
          <cell r="E198" t="str">
            <v>Tien Vu Ngoc</v>
          </cell>
          <cell r="F198">
            <v>43227</v>
          </cell>
          <cell r="G198" t="str">
            <v>PE</v>
          </cell>
          <cell r="H198" t="str">
            <v>Expert</v>
          </cell>
          <cell r="I198" t="str">
            <v>Engineer</v>
          </cell>
          <cell r="J198" t="str">
            <v>Principal Engineer</v>
          </cell>
          <cell r="K198" t="b">
            <v>0</v>
          </cell>
          <cell r="L198" t="str">
            <v>ExpertPE</v>
          </cell>
          <cell r="M198" t="str">
            <v>.NET</v>
          </cell>
          <cell r="N198">
            <v>0</v>
          </cell>
        </row>
        <row r="199">
          <cell r="A199" t="str">
            <v>DTY</v>
          </cell>
          <cell r="B199" t="str">
            <v>El-VN-Div-SP/CRM</v>
          </cell>
          <cell r="C199" t="str">
            <v>DZI</v>
          </cell>
          <cell r="D199" t="str">
            <v>KAL</v>
          </cell>
          <cell r="E199" t="str">
            <v>Duy Truong Nguyen</v>
          </cell>
          <cell r="F199">
            <v>42064</v>
          </cell>
          <cell r="G199" t="str">
            <v>PE</v>
          </cell>
          <cell r="H199" t="str">
            <v>Expert</v>
          </cell>
          <cell r="I199" t="str">
            <v>Engineer</v>
          </cell>
          <cell r="J199" t="str">
            <v>Principal Engineer</v>
          </cell>
          <cell r="K199" t="b">
            <v>0</v>
          </cell>
          <cell r="L199" t="str">
            <v>ExpertPE</v>
          </cell>
          <cell r="M199" t="str">
            <v>CRM</v>
          </cell>
          <cell r="N199" t="str">
            <v>PHP, Javascript, Angular JS</v>
          </cell>
        </row>
        <row r="200">
          <cell r="A200" t="str">
            <v>HCN</v>
          </cell>
          <cell r="B200" t="str">
            <v>El-VN-Div-VIACAR</v>
          </cell>
          <cell r="C200" t="str">
            <v>VTD</v>
          </cell>
          <cell r="D200" t="str">
            <v>PHG</v>
          </cell>
          <cell r="E200" t="str">
            <v>Huy Cuong Nguyen</v>
          </cell>
          <cell r="F200">
            <v>41699</v>
          </cell>
          <cell r="G200" t="str">
            <v>PE</v>
          </cell>
          <cell r="H200" t="str">
            <v>Expert</v>
          </cell>
          <cell r="I200" t="str">
            <v>Engineer</v>
          </cell>
          <cell r="J200" t="str">
            <v>Principal Engineer</v>
          </cell>
          <cell r="K200" t="b">
            <v>0</v>
          </cell>
          <cell r="L200" t="str">
            <v>ExpertPE</v>
          </cell>
          <cell r="M200" t="str">
            <v>Frontend/ Web</v>
          </cell>
          <cell r="N200">
            <v>0</v>
          </cell>
        </row>
        <row r="201">
          <cell r="A201" t="str">
            <v>AUV</v>
          </cell>
          <cell r="B201" t="str">
            <v>El-VN-Div-WEB</v>
          </cell>
          <cell r="C201" t="str">
            <v>DZI</v>
          </cell>
          <cell r="D201" t="str">
            <v>JAJ</v>
          </cell>
          <cell r="E201" t="str">
            <v>Anh Huynh Vu Hoang</v>
          </cell>
          <cell r="F201">
            <v>43241</v>
          </cell>
          <cell r="G201" t="str">
            <v>PE</v>
          </cell>
          <cell r="H201" t="str">
            <v>Expert</v>
          </cell>
          <cell r="I201" t="str">
            <v>Engineer</v>
          </cell>
          <cell r="J201" t="str">
            <v>Principal Engineer</v>
          </cell>
          <cell r="K201" t="b">
            <v>0</v>
          </cell>
          <cell r="L201" t="str">
            <v>ExpertPE</v>
          </cell>
          <cell r="M201" t="str">
            <v>.NET</v>
          </cell>
          <cell r="N201" t="str">
            <v>Sitefinity</v>
          </cell>
        </row>
        <row r="202">
          <cell r="A202" t="str">
            <v>TDV</v>
          </cell>
          <cell r="B202" t="str">
            <v>El-VN-Div-WEB</v>
          </cell>
          <cell r="C202" t="str">
            <v>DZI</v>
          </cell>
          <cell r="D202" t="str">
            <v>JAJ</v>
          </cell>
          <cell r="E202" t="str">
            <v>Tien Dat Vu</v>
          </cell>
          <cell r="F202">
            <v>40452</v>
          </cell>
          <cell r="G202" t="str">
            <v>PE</v>
          </cell>
          <cell r="H202" t="str">
            <v>Expert</v>
          </cell>
          <cell r="I202" t="str">
            <v>Engineer</v>
          </cell>
          <cell r="J202" t="str">
            <v>Principal Engineer</v>
          </cell>
          <cell r="K202" t="b">
            <v>0</v>
          </cell>
          <cell r="L202" t="str">
            <v>ExpertPE</v>
          </cell>
          <cell r="M202" t="str">
            <v>Frontend/ Web</v>
          </cell>
          <cell r="N202">
            <v>0</v>
          </cell>
        </row>
        <row r="203">
          <cell r="A203" t="str">
            <v>QAD</v>
          </cell>
          <cell r="B203" t="str">
            <v>El-VN-Div-.NET</v>
          </cell>
          <cell r="C203" t="str">
            <v>DZI</v>
          </cell>
          <cell r="D203" t="str">
            <v>TVN</v>
          </cell>
          <cell r="E203" t="str">
            <v>Quang Anh Dao Ngoc</v>
          </cell>
          <cell r="F203">
            <v>41913</v>
          </cell>
          <cell r="G203" t="str">
            <v>SE</v>
          </cell>
          <cell r="H203" t="str">
            <v>Expert</v>
          </cell>
          <cell r="I203" t="str">
            <v>Engineer</v>
          </cell>
          <cell r="J203" t="str">
            <v>Senior Engineer</v>
          </cell>
          <cell r="K203" t="b">
            <v>0</v>
          </cell>
          <cell r="L203" t="str">
            <v>ExpertSE</v>
          </cell>
          <cell r="M203" t="str">
            <v>.NET</v>
          </cell>
          <cell r="N203">
            <v>0</v>
          </cell>
        </row>
        <row r="204">
          <cell r="A204" t="str">
            <v>TVG</v>
          </cell>
          <cell r="B204" t="str">
            <v>El-VN-Div-SecuTix-Dev</v>
          </cell>
          <cell r="C204" t="str">
            <v>NQT</v>
          </cell>
          <cell r="D204" t="str">
            <v>MMN</v>
          </cell>
          <cell r="E204" t="str">
            <v>Trung Viet Nguyen</v>
          </cell>
          <cell r="F204">
            <v>42064</v>
          </cell>
          <cell r="G204" t="str">
            <v>SE</v>
          </cell>
          <cell r="H204" t="str">
            <v>Expert</v>
          </cell>
          <cell r="I204" t="str">
            <v>Engineer</v>
          </cell>
          <cell r="J204" t="str">
            <v>Senior Engineer</v>
          </cell>
          <cell r="K204" t="b">
            <v>0</v>
          </cell>
          <cell r="L204" t="str">
            <v>ExpertSE</v>
          </cell>
          <cell r="M204" t="str">
            <v>Frontend/ Web</v>
          </cell>
          <cell r="N204" t="str">
            <v>Mobile</v>
          </cell>
        </row>
        <row r="205">
          <cell r="A205" t="str">
            <v>TNH</v>
          </cell>
          <cell r="B205" t="str">
            <v>El-VN-Div-SecuTix-Dev</v>
          </cell>
          <cell r="C205" t="str">
            <v>NQT</v>
          </cell>
          <cell r="D205" t="str">
            <v>LTT</v>
          </cell>
          <cell r="E205" t="str">
            <v>Trung Nghia Pham</v>
          </cell>
          <cell r="F205">
            <v>42020</v>
          </cell>
          <cell r="G205" t="str">
            <v>SE</v>
          </cell>
          <cell r="H205" t="str">
            <v>Expert</v>
          </cell>
          <cell r="I205" t="str">
            <v>Engineer</v>
          </cell>
          <cell r="J205" t="str">
            <v>Senior Engineer</v>
          </cell>
          <cell r="K205" t="b">
            <v>0</v>
          </cell>
          <cell r="L205" t="str">
            <v>ExpertSE</v>
          </cell>
          <cell r="M205" t="str">
            <v>Frontend/ Web</v>
          </cell>
          <cell r="N205">
            <v>0</v>
          </cell>
        </row>
        <row r="206">
          <cell r="A206" t="str">
            <v>DDH</v>
          </cell>
          <cell r="B206" t="str">
            <v>El-VN-Div-SP/CRM</v>
          </cell>
          <cell r="C206" t="str">
            <v>DZI</v>
          </cell>
          <cell r="D206" t="str">
            <v>KAL</v>
          </cell>
          <cell r="E206" t="str">
            <v>Duc Dung Ho</v>
          </cell>
          <cell r="F206">
            <v>42248</v>
          </cell>
          <cell r="G206" t="str">
            <v>SE</v>
          </cell>
          <cell r="H206" t="str">
            <v>Expert</v>
          </cell>
          <cell r="I206" t="str">
            <v>Engineer</v>
          </cell>
          <cell r="J206" t="str">
            <v>Senior Engineer</v>
          </cell>
          <cell r="K206" t="b">
            <v>0</v>
          </cell>
          <cell r="L206" t="str">
            <v>ExpertSE</v>
          </cell>
          <cell r="M206" t="str">
            <v>CRM</v>
          </cell>
          <cell r="N206" t="str">
            <v>NEOSIS</v>
          </cell>
        </row>
        <row r="207">
          <cell r="A207" t="str">
            <v>LNR</v>
          </cell>
          <cell r="B207" t="str">
            <v>El-VN-Div-SP/CRM</v>
          </cell>
          <cell r="C207" t="str">
            <v>DZI</v>
          </cell>
          <cell r="D207" t="str">
            <v>TTL</v>
          </cell>
          <cell r="E207" t="str">
            <v>Luan Nguyen Tran</v>
          </cell>
          <cell r="F207">
            <v>43206</v>
          </cell>
          <cell r="G207" t="str">
            <v>SE</v>
          </cell>
          <cell r="H207" t="str">
            <v>Expert</v>
          </cell>
          <cell r="I207" t="str">
            <v>Engineer</v>
          </cell>
          <cell r="J207" t="str">
            <v>Senior Engineer</v>
          </cell>
          <cell r="K207" t="b">
            <v>0</v>
          </cell>
          <cell r="L207" t="str">
            <v>ExpertSE</v>
          </cell>
          <cell r="M207" t="str">
            <v>SharePoint</v>
          </cell>
          <cell r="N207" t="str">
            <v>PHP</v>
          </cell>
        </row>
        <row r="208">
          <cell r="A208" t="str">
            <v>VHN</v>
          </cell>
          <cell r="B208" t="str">
            <v>El-VN-Div-SP/CRM</v>
          </cell>
          <cell r="C208" t="str">
            <v>DZI</v>
          </cell>
          <cell r="D208" t="str">
            <v>KAL</v>
          </cell>
          <cell r="E208" t="str">
            <v>Hao Nguyen Van</v>
          </cell>
          <cell r="F208">
            <v>43101</v>
          </cell>
          <cell r="G208" t="str">
            <v>SE</v>
          </cell>
          <cell r="H208" t="str">
            <v>Expert</v>
          </cell>
          <cell r="I208" t="str">
            <v>Engineer</v>
          </cell>
          <cell r="J208" t="str">
            <v>Senior Engineer</v>
          </cell>
          <cell r="K208" t="b">
            <v>0</v>
          </cell>
          <cell r="L208" t="str">
            <v>ExpertSE</v>
          </cell>
          <cell r="M208" t="str">
            <v>CRM</v>
          </cell>
          <cell r="N208">
            <v>0</v>
          </cell>
        </row>
        <row r="209">
          <cell r="A209" t="str">
            <v>NMN</v>
          </cell>
          <cell r="B209" t="str">
            <v>El-VN-Div-SP/CRM</v>
          </cell>
          <cell r="C209" t="str">
            <v>DZI</v>
          </cell>
          <cell r="D209" t="str">
            <v>TTL</v>
          </cell>
          <cell r="E209" t="str">
            <v>Nhat Minh Nguyen</v>
          </cell>
          <cell r="F209">
            <v>41913</v>
          </cell>
          <cell r="G209" t="str">
            <v>SE</v>
          </cell>
          <cell r="H209" t="str">
            <v>Expert</v>
          </cell>
          <cell r="I209" t="str">
            <v>Engineer</v>
          </cell>
          <cell r="J209" t="str">
            <v>Senior Engineer</v>
          </cell>
          <cell r="K209" t="b">
            <v>0</v>
          </cell>
          <cell r="L209" t="str">
            <v>ExpertSE</v>
          </cell>
          <cell r="M209" t="str">
            <v>SharePoint</v>
          </cell>
          <cell r="N209">
            <v>0</v>
          </cell>
        </row>
        <row r="210">
          <cell r="A210" t="str">
            <v>VPT</v>
          </cell>
          <cell r="B210" t="str">
            <v>El-VN-Div-SP/CRM</v>
          </cell>
          <cell r="C210" t="str">
            <v>DZI</v>
          </cell>
          <cell r="D210" t="str">
            <v>KAL</v>
          </cell>
          <cell r="E210" t="str">
            <v>Van Phu Tang</v>
          </cell>
          <cell r="F210">
            <v>42296</v>
          </cell>
          <cell r="G210" t="str">
            <v>SE</v>
          </cell>
          <cell r="H210" t="str">
            <v>Expert</v>
          </cell>
          <cell r="I210" t="str">
            <v>Engineer</v>
          </cell>
          <cell r="J210" t="str">
            <v>Senior Engineer</v>
          </cell>
          <cell r="K210" t="b">
            <v>0</v>
          </cell>
          <cell r="L210" t="str">
            <v>ExpertSE</v>
          </cell>
          <cell r="M210" t="str">
            <v>CRM</v>
          </cell>
          <cell r="N210">
            <v>0</v>
          </cell>
        </row>
        <row r="211">
          <cell r="A211" t="str">
            <v>PBV</v>
          </cell>
          <cell r="B211" t="str">
            <v>El-VN-Div-VIACAR</v>
          </cell>
          <cell r="C211" t="str">
            <v>VTD</v>
          </cell>
          <cell r="D211" t="str">
            <v>PHG</v>
          </cell>
          <cell r="E211" t="str">
            <v>Phuoc Bang Vo</v>
          </cell>
          <cell r="F211">
            <v>42416</v>
          </cell>
          <cell r="G211" t="str">
            <v>SE</v>
          </cell>
          <cell r="H211" t="str">
            <v>Expert</v>
          </cell>
          <cell r="I211" t="str">
            <v>Engineer</v>
          </cell>
          <cell r="J211" t="str">
            <v>Senior Engineer</v>
          </cell>
          <cell r="K211" t="b">
            <v>0</v>
          </cell>
          <cell r="L211" t="str">
            <v>ExpertSE</v>
          </cell>
          <cell r="M211" t="str">
            <v>.NET</v>
          </cell>
          <cell r="N211">
            <v>0</v>
          </cell>
        </row>
        <row r="212">
          <cell r="A212" t="str">
            <v>TGG</v>
          </cell>
          <cell r="B212" t="str">
            <v>El-VN-Div-WEB</v>
          </cell>
          <cell r="C212" t="str">
            <v>DZI</v>
          </cell>
          <cell r="D212" t="str">
            <v>JAJ</v>
          </cell>
          <cell r="E212" t="str">
            <v>Trung Nguyen Dang Thanh</v>
          </cell>
          <cell r="F212">
            <v>43255</v>
          </cell>
          <cell r="G212" t="str">
            <v>SE</v>
          </cell>
          <cell r="H212" t="str">
            <v>Expert</v>
          </cell>
          <cell r="I212" t="str">
            <v>Engineer</v>
          </cell>
          <cell r="J212" t="str">
            <v>Senior Engineer</v>
          </cell>
          <cell r="K212" t="b">
            <v>0</v>
          </cell>
          <cell r="L212" t="str">
            <v>ExpertSE</v>
          </cell>
          <cell r="M212" t="str">
            <v>Frontend/ Web</v>
          </cell>
          <cell r="N212">
            <v>0</v>
          </cell>
        </row>
        <row r="213">
          <cell r="A213" t="str">
            <v>DLN</v>
          </cell>
          <cell r="B213" t="str">
            <v>El-VN-Div-WEB</v>
          </cell>
          <cell r="C213" t="str">
            <v>DZI</v>
          </cell>
          <cell r="D213" t="str">
            <v>JAJ</v>
          </cell>
          <cell r="E213" t="str">
            <v>Duc Long Nguyen</v>
          </cell>
          <cell r="F213">
            <v>41974</v>
          </cell>
          <cell r="G213" t="str">
            <v>SE</v>
          </cell>
          <cell r="H213" t="str">
            <v>Expert</v>
          </cell>
          <cell r="I213" t="str">
            <v>Engineer</v>
          </cell>
          <cell r="J213" t="str">
            <v>Senior Engineer</v>
          </cell>
          <cell r="K213" t="b">
            <v>0</v>
          </cell>
          <cell r="L213" t="str">
            <v>ExpertSE</v>
          </cell>
          <cell r="M213" t="str">
            <v>Frontend/ Web</v>
          </cell>
          <cell r="N213" t="str">
            <v>UI</v>
          </cell>
        </row>
        <row r="214">
          <cell r="A214" t="str">
            <v>TKR</v>
          </cell>
          <cell r="B214" t="str">
            <v>El-VN-Div-WEB</v>
          </cell>
          <cell r="C214" t="str">
            <v>DZI</v>
          </cell>
          <cell r="D214" t="str">
            <v>JAJ</v>
          </cell>
          <cell r="E214" t="str">
            <v>Kim Tran Thien</v>
          </cell>
          <cell r="F214">
            <v>43101</v>
          </cell>
          <cell r="G214" t="str">
            <v>SE</v>
          </cell>
          <cell r="H214" t="str">
            <v>Expert</v>
          </cell>
          <cell r="I214" t="str">
            <v>Engineer</v>
          </cell>
          <cell r="J214" t="str">
            <v>Senior Engineer</v>
          </cell>
          <cell r="K214" t="b">
            <v>0</v>
          </cell>
          <cell r="L214" t="str">
            <v>ExpertSE</v>
          </cell>
          <cell r="M214" t="str">
            <v>Corporate services</v>
          </cell>
          <cell r="N214" t="str">
            <v>UI, PPT</v>
          </cell>
        </row>
        <row r="215">
          <cell r="A215" t="str">
            <v>LAP</v>
          </cell>
          <cell r="B215" t="str">
            <v>El-VN-General operations</v>
          </cell>
          <cell r="C215" t="str">
            <v>JPT</v>
          </cell>
          <cell r="D215" t="str">
            <v>PLP</v>
          </cell>
          <cell r="E215" t="str">
            <v>Anh Pham Thi Lan</v>
          </cell>
          <cell r="F215">
            <v>43347</v>
          </cell>
          <cell r="G215" t="str">
            <v>SE</v>
          </cell>
          <cell r="H215" t="str">
            <v>Expert</v>
          </cell>
          <cell r="I215" t="str">
            <v>Engineer</v>
          </cell>
          <cell r="J215" t="str">
            <v>Senior Engineer</v>
          </cell>
          <cell r="K215" t="b">
            <v>0</v>
          </cell>
          <cell r="L215" t="str">
            <v>ExpertSE</v>
          </cell>
          <cell r="M215" t="str">
            <v>Corporate services</v>
          </cell>
          <cell r="N215" t="str">
            <v>PMO, Data analyst</v>
          </cell>
        </row>
        <row r="216">
          <cell r="A216" t="str">
            <v>HPK</v>
          </cell>
          <cell r="B216" t="str">
            <v>El-VN-Div-KSTA</v>
          </cell>
          <cell r="C216" t="str">
            <v>DZI</v>
          </cell>
          <cell r="D216" t="str">
            <v>TTL</v>
          </cell>
          <cell r="E216" t="str">
            <v>Hoang Phuc Khuu Vinh</v>
          </cell>
          <cell r="F216">
            <v>42020</v>
          </cell>
          <cell r="G216" t="str">
            <v>E</v>
          </cell>
          <cell r="H216" t="str">
            <v>Expert</v>
          </cell>
          <cell r="I216" t="str">
            <v>Engineer</v>
          </cell>
          <cell r="J216" t="str">
            <v>Engineer</v>
          </cell>
          <cell r="K216" t="b">
            <v>1</v>
          </cell>
          <cell r="L216" t="str">
            <v>ExpertE</v>
          </cell>
          <cell r="M216" t="str">
            <v>SharePoint</v>
          </cell>
          <cell r="N216">
            <v>0</v>
          </cell>
        </row>
        <row r="217">
          <cell r="A217" t="str">
            <v>HPH</v>
          </cell>
          <cell r="B217" t="str">
            <v>El-VN-Div-KSTA</v>
          </cell>
          <cell r="C217" t="str">
            <v>MAB</v>
          </cell>
          <cell r="D217" t="str">
            <v>QVR</v>
          </cell>
          <cell r="E217" t="str">
            <v>Hong Phuc Phan Thi</v>
          </cell>
          <cell r="F217">
            <v>42217</v>
          </cell>
          <cell r="G217" t="str">
            <v>E</v>
          </cell>
          <cell r="H217" t="str">
            <v>Expert</v>
          </cell>
          <cell r="I217" t="str">
            <v>Engineer</v>
          </cell>
          <cell r="J217" t="str">
            <v>Engineer</v>
          </cell>
          <cell r="K217" t="b">
            <v>1</v>
          </cell>
          <cell r="L217" t="str">
            <v>ExpertE</v>
          </cell>
          <cell r="M217" t="str">
            <v>Test</v>
          </cell>
          <cell r="N217" t="str">
            <v>.NET, Automation Test</v>
          </cell>
        </row>
        <row r="218">
          <cell r="A218" t="str">
            <v>SHT</v>
          </cell>
          <cell r="B218" t="str">
            <v>El-VN-Div-SecuTix-Dev</v>
          </cell>
          <cell r="C218" t="str">
            <v>NQT</v>
          </cell>
          <cell r="D218" t="str">
            <v>LTT</v>
          </cell>
          <cell r="E218" t="str">
            <v>Sang Hue Truc</v>
          </cell>
          <cell r="F218">
            <v>42309</v>
          </cell>
          <cell r="G218" t="str">
            <v>E</v>
          </cell>
          <cell r="H218" t="str">
            <v>Expert</v>
          </cell>
          <cell r="I218" t="str">
            <v>Engineer</v>
          </cell>
          <cell r="J218" t="str">
            <v>Engineer</v>
          </cell>
          <cell r="K218" t="b">
            <v>1</v>
          </cell>
          <cell r="L218" t="str">
            <v>ExpertE</v>
          </cell>
          <cell r="M218" t="str">
            <v>JAVA</v>
          </cell>
          <cell r="N218">
            <v>0</v>
          </cell>
        </row>
        <row r="219">
          <cell r="A219" t="str">
            <v>QHI</v>
          </cell>
          <cell r="B219" t="str">
            <v>El-VN-Div-SP/CRM</v>
          </cell>
          <cell r="C219" t="str">
            <v>DZI</v>
          </cell>
          <cell r="D219" t="str">
            <v>TTL</v>
          </cell>
          <cell r="E219" t="str">
            <v>Quang Huy Dinh</v>
          </cell>
          <cell r="F219">
            <v>42644</v>
          </cell>
          <cell r="G219" t="str">
            <v>E</v>
          </cell>
          <cell r="H219" t="str">
            <v>Expert</v>
          </cell>
          <cell r="I219" t="str">
            <v>Engineer</v>
          </cell>
          <cell r="J219" t="str">
            <v>Engineer</v>
          </cell>
          <cell r="K219" t="b">
            <v>1</v>
          </cell>
          <cell r="L219" t="str">
            <v>ExpertE</v>
          </cell>
          <cell r="M219" t="str">
            <v>SharePoint</v>
          </cell>
          <cell r="N219" t="str">
            <v>Specification Analyst</v>
          </cell>
        </row>
        <row r="220">
          <cell r="A220" t="str">
            <v>CTV</v>
          </cell>
          <cell r="B220" t="str">
            <v>El-VN-Div-SP/CRM</v>
          </cell>
          <cell r="C220" t="e">
            <v>#N/A</v>
          </cell>
          <cell r="D220" t="e">
            <v>#N/A</v>
          </cell>
          <cell r="E220" t="str">
            <v>Chau Tran Van</v>
          </cell>
          <cell r="F220">
            <v>43283</v>
          </cell>
          <cell r="G220" t="str">
            <v>E</v>
          </cell>
          <cell r="H220" t="str">
            <v>Expert</v>
          </cell>
          <cell r="I220" t="str">
            <v>Engineer</v>
          </cell>
          <cell r="J220" t="str">
            <v>Engineer</v>
          </cell>
          <cell r="K220" t="b">
            <v>1</v>
          </cell>
          <cell r="L220" t="str">
            <v>ExpertE</v>
          </cell>
          <cell r="M220" t="str">
            <v>SharePoint</v>
          </cell>
          <cell r="N220" t="e">
            <v>#N/A</v>
          </cell>
        </row>
        <row r="221">
          <cell r="A221" t="str">
            <v>NCH</v>
          </cell>
          <cell r="B221" t="str">
            <v>El-VN-Div-WEB</v>
          </cell>
          <cell r="C221" t="str">
            <v>DZI</v>
          </cell>
          <cell r="D221" t="str">
            <v>JAJ</v>
          </cell>
          <cell r="E221" t="str">
            <v>Nam Cao Hoai</v>
          </cell>
          <cell r="F221">
            <v>43160</v>
          </cell>
          <cell r="G221" t="str">
            <v>E</v>
          </cell>
          <cell r="H221" t="str">
            <v>Expert</v>
          </cell>
          <cell r="I221" t="str">
            <v>Engineer</v>
          </cell>
          <cell r="J221" t="str">
            <v>Engineer</v>
          </cell>
          <cell r="K221" t="b">
            <v>1</v>
          </cell>
          <cell r="L221" t="str">
            <v>ExpertE</v>
          </cell>
          <cell r="M221" t="str">
            <v>Frontend/ Web</v>
          </cell>
          <cell r="N221" t="str">
            <v>CI/CD</v>
          </cell>
        </row>
        <row r="222">
          <cell r="A222" t="str">
            <v>TPO</v>
          </cell>
          <cell r="B222" t="str">
            <v>El-VN-Div-WEB</v>
          </cell>
          <cell r="C222" t="str">
            <v>DZI</v>
          </cell>
          <cell r="D222" t="str">
            <v>JAJ</v>
          </cell>
          <cell r="E222" t="str">
            <v>Phu Do Thien</v>
          </cell>
          <cell r="F222">
            <v>43070</v>
          </cell>
          <cell r="G222" t="str">
            <v>E</v>
          </cell>
          <cell r="H222" t="str">
            <v>Expert</v>
          </cell>
          <cell r="I222" t="str">
            <v>Engineer</v>
          </cell>
          <cell r="J222" t="str">
            <v>Engineer</v>
          </cell>
          <cell r="K222" t="b">
            <v>1</v>
          </cell>
          <cell r="L222" t="str">
            <v>ExpertE</v>
          </cell>
          <cell r="M222" t="str">
            <v>Frontend/ Web</v>
          </cell>
          <cell r="N222" t="str">
            <v>Web developments</v>
          </cell>
        </row>
        <row r="223">
          <cell r="A223" t="str">
            <v>TAL</v>
          </cell>
          <cell r="B223" t="str">
            <v>El-VN-Div-WEB</v>
          </cell>
          <cell r="C223" t="str">
            <v>DZI</v>
          </cell>
          <cell r="D223" t="str">
            <v>JAJ</v>
          </cell>
          <cell r="E223" t="str">
            <v>An Lam Truong</v>
          </cell>
          <cell r="F223">
            <v>43070</v>
          </cell>
          <cell r="G223" t="str">
            <v>E</v>
          </cell>
          <cell r="H223" t="str">
            <v>Expert</v>
          </cell>
          <cell r="I223" t="str">
            <v>Engineer</v>
          </cell>
          <cell r="J223" t="str">
            <v>Engineer</v>
          </cell>
          <cell r="K223" t="b">
            <v>1</v>
          </cell>
          <cell r="L223" t="str">
            <v>ExpertE</v>
          </cell>
          <cell r="M223" t="str">
            <v>Frontend/ Web</v>
          </cell>
          <cell r="N223" t="str">
            <v>PHP</v>
          </cell>
        </row>
        <row r="224">
          <cell r="A224" t="str">
            <v>PTY</v>
          </cell>
          <cell r="B224" t="str">
            <v>El-VN-Div-WEB</v>
          </cell>
          <cell r="C224" t="str">
            <v>DZI</v>
          </cell>
          <cell r="D224" t="str">
            <v>JAJ</v>
          </cell>
          <cell r="E224" t="str">
            <v>Phuoc Tho Nguyen Tran</v>
          </cell>
          <cell r="F224">
            <v>42933</v>
          </cell>
          <cell r="G224" t="str">
            <v>E</v>
          </cell>
          <cell r="H224" t="str">
            <v>Expert</v>
          </cell>
          <cell r="I224" t="str">
            <v>Engineer</v>
          </cell>
          <cell r="J224" t="str">
            <v>Engineer</v>
          </cell>
          <cell r="K224" t="b">
            <v>1</v>
          </cell>
          <cell r="L224" t="str">
            <v>ExpertE</v>
          </cell>
          <cell r="M224" t="str">
            <v>Frontend/ Web</v>
          </cell>
          <cell r="N224" t="str">
            <v>Sitefinity</v>
          </cell>
        </row>
        <row r="225">
          <cell r="A225" t="str">
            <v>TVR</v>
          </cell>
          <cell r="B225" t="str">
            <v>El-VN-Div-WEB</v>
          </cell>
          <cell r="C225" t="str">
            <v>DZI</v>
          </cell>
          <cell r="D225" t="str">
            <v>JAJ</v>
          </cell>
          <cell r="E225" t="str">
            <v>Tam Vu Trong</v>
          </cell>
          <cell r="F225">
            <v>42963</v>
          </cell>
          <cell r="G225" t="str">
            <v>E</v>
          </cell>
          <cell r="H225" t="str">
            <v>Expert</v>
          </cell>
          <cell r="I225" t="str">
            <v>Engineer</v>
          </cell>
          <cell r="J225" t="str">
            <v>Engineer</v>
          </cell>
          <cell r="K225" t="b">
            <v>1</v>
          </cell>
          <cell r="L225" t="str">
            <v>ExpertE</v>
          </cell>
          <cell r="M225" t="str">
            <v>Frontend/ Web</v>
          </cell>
          <cell r="N225" t="str">
            <v>Sitefinity</v>
          </cell>
        </row>
        <row r="226">
          <cell r="A226" t="str">
            <v>TGD</v>
          </cell>
          <cell r="B226" t="str">
            <v>El-VN-Div-.NET</v>
          </cell>
          <cell r="C226" t="str">
            <v>DZI</v>
          </cell>
          <cell r="D226" t="str">
            <v>TVN</v>
          </cell>
          <cell r="E226" t="str">
            <v>Thinh Nguyen Duc</v>
          </cell>
          <cell r="F226">
            <v>42948</v>
          </cell>
          <cell r="G226" t="str">
            <v>AE</v>
          </cell>
          <cell r="H226" t="str">
            <v>Expert</v>
          </cell>
          <cell r="I226" t="str">
            <v>Engineer</v>
          </cell>
          <cell r="J226" t="str">
            <v>Engineer</v>
          </cell>
          <cell r="K226" t="b">
            <v>1</v>
          </cell>
          <cell r="L226" t="str">
            <v>ExpertAE</v>
          </cell>
          <cell r="M226" t="str">
            <v>.NET</v>
          </cell>
          <cell r="N226">
            <v>0</v>
          </cell>
        </row>
        <row r="227">
          <cell r="A227" t="str">
            <v>NGT</v>
          </cell>
          <cell r="B227" t="str">
            <v>El-VN-Div-.NET</v>
          </cell>
          <cell r="C227" t="str">
            <v>DZI</v>
          </cell>
          <cell r="D227" t="str">
            <v>TVN</v>
          </cell>
          <cell r="E227" t="str">
            <v>Nhan Nguyen Thien</v>
          </cell>
          <cell r="F227">
            <v>43191</v>
          </cell>
          <cell r="G227" t="str">
            <v>AE</v>
          </cell>
          <cell r="H227" t="str">
            <v>Expert</v>
          </cell>
          <cell r="I227" t="str">
            <v>Engineer</v>
          </cell>
          <cell r="J227" t="str">
            <v>Associate Engineer</v>
          </cell>
          <cell r="K227" t="b">
            <v>0</v>
          </cell>
          <cell r="L227" t="str">
            <v>ExpertAE</v>
          </cell>
          <cell r="M227" t="str">
            <v>.NET</v>
          </cell>
          <cell r="N227" t="str">
            <v>Group Leader
20.03.2006</v>
          </cell>
        </row>
        <row r="228">
          <cell r="A228" t="str">
            <v>TRM</v>
          </cell>
          <cell r="B228" t="str">
            <v>El-VN-Div-SecuTix-Dev</v>
          </cell>
          <cell r="C228" t="str">
            <v>NQT</v>
          </cell>
          <cell r="D228" t="str">
            <v>TKL</v>
          </cell>
          <cell r="E228" t="str">
            <v>Tan Tran Minh</v>
          </cell>
          <cell r="F228">
            <v>43374</v>
          </cell>
          <cell r="G228" t="str">
            <v>AE</v>
          </cell>
          <cell r="H228" t="str">
            <v>Expert</v>
          </cell>
          <cell r="I228" t="str">
            <v>Engineer</v>
          </cell>
          <cell r="J228" t="str">
            <v>Associate Engineer</v>
          </cell>
          <cell r="K228" t="b">
            <v>0</v>
          </cell>
          <cell r="L228" t="str">
            <v>ExpertAE</v>
          </cell>
          <cell r="M228" t="str">
            <v>Test</v>
          </cell>
          <cell r="N228" t="str">
            <v>Automation Test</v>
          </cell>
        </row>
        <row r="229">
          <cell r="A229" t="str">
            <v>PHV</v>
          </cell>
          <cell r="B229" t="str">
            <v>El-VN-Div-SP/CRM</v>
          </cell>
          <cell r="C229" t="str">
            <v>DZI</v>
          </cell>
          <cell r="D229" t="str">
            <v>TTL</v>
          </cell>
          <cell r="E229" t="str">
            <v>Phuc Huynh Vo Thien</v>
          </cell>
          <cell r="F229">
            <v>43374</v>
          </cell>
          <cell r="G229" t="str">
            <v>AE</v>
          </cell>
          <cell r="H229" t="str">
            <v>Expert</v>
          </cell>
          <cell r="I229" t="str">
            <v>Engineer</v>
          </cell>
          <cell r="J229" t="str">
            <v>Associate Engineer</v>
          </cell>
          <cell r="K229" t="b">
            <v>0</v>
          </cell>
          <cell r="L229" t="str">
            <v>ExpertAE</v>
          </cell>
          <cell r="M229" t="str">
            <v>SharePoint</v>
          </cell>
          <cell r="N229" t="str">
            <v>VIVATES, Front-end</v>
          </cell>
        </row>
        <row r="230">
          <cell r="A230" t="str">
            <v>ANN</v>
          </cell>
          <cell r="B230" t="str">
            <v>El-VN-Div-SP/CRM</v>
          </cell>
          <cell r="C230" t="str">
            <v>DZI</v>
          </cell>
          <cell r="D230" t="str">
            <v>TTL</v>
          </cell>
          <cell r="E230" t="str">
            <v>Anh Nguyen Ngoc</v>
          </cell>
          <cell r="F230">
            <v>43269</v>
          </cell>
          <cell r="G230" t="str">
            <v>AE</v>
          </cell>
          <cell r="H230" t="str">
            <v>Expert</v>
          </cell>
          <cell r="I230" t="str">
            <v>Engineer</v>
          </cell>
          <cell r="J230" t="str">
            <v>Associate Engineer</v>
          </cell>
          <cell r="K230" t="b">
            <v>0</v>
          </cell>
          <cell r="L230" t="str">
            <v>ExpertAE</v>
          </cell>
          <cell r="M230" t="str">
            <v>SharePoint</v>
          </cell>
          <cell r="N230" t="str">
            <v>Recruitment, Training, Event, Career</v>
          </cell>
        </row>
        <row r="231">
          <cell r="A231" t="str">
            <v>SNT</v>
          </cell>
          <cell r="B231" t="str">
            <v>El-VN-Div-WEB</v>
          </cell>
          <cell r="C231" t="str">
            <v>DZI</v>
          </cell>
          <cell r="D231" t="str">
            <v>JAJ</v>
          </cell>
          <cell r="E231" t="str">
            <v>Son Nguyen Tran Hoang</v>
          </cell>
          <cell r="F231">
            <v>43191</v>
          </cell>
          <cell r="G231" t="str">
            <v>AE</v>
          </cell>
          <cell r="H231" t="str">
            <v>Expert</v>
          </cell>
          <cell r="I231">
            <v>0</v>
          </cell>
          <cell r="J231" t="str">
            <v>Associate Engineer</v>
          </cell>
          <cell r="K231" t="b">
            <v>0</v>
          </cell>
          <cell r="L231" t="str">
            <v>ExpertAE</v>
          </cell>
          <cell r="M231" t="str">
            <v>Frontend/ Web</v>
          </cell>
          <cell r="N231" t="str">
            <v>Mobile automation test</v>
          </cell>
        </row>
        <row r="232">
          <cell r="A232" t="str">
            <v>DLT</v>
          </cell>
          <cell r="B232" t="str">
            <v>El-VN-Div-WEB</v>
          </cell>
          <cell r="C232" t="str">
            <v>DZI</v>
          </cell>
          <cell r="D232" t="str">
            <v>JAJ</v>
          </cell>
          <cell r="E232" t="str">
            <v>Dinh Loc Tran</v>
          </cell>
          <cell r="F232">
            <v>42917</v>
          </cell>
          <cell r="G232" t="str">
            <v>AE</v>
          </cell>
          <cell r="H232" t="str">
            <v>Expert</v>
          </cell>
          <cell r="I232" t="str">
            <v>Engineer</v>
          </cell>
          <cell r="J232" t="str">
            <v>Engineer</v>
          </cell>
          <cell r="K232" t="b">
            <v>1</v>
          </cell>
          <cell r="L232" t="str">
            <v>ExpertAE</v>
          </cell>
          <cell r="M232" t="str">
            <v>Frontend/ Web</v>
          </cell>
          <cell r="N232" t="str">
            <v>Sitefinity</v>
          </cell>
        </row>
        <row r="233">
          <cell r="A233" t="str">
            <v>APL</v>
          </cell>
          <cell r="B233" t="str">
            <v>El-VN-Div-SSO</v>
          </cell>
          <cell r="C233" t="str">
            <v>VTD</v>
          </cell>
          <cell r="D233" t="str">
            <v>VTD</v>
          </cell>
          <cell r="E233" t="str">
            <v>Anh Phong Le Do</v>
          </cell>
          <cell r="F233">
            <v>37545</v>
          </cell>
          <cell r="G233" t="str">
            <v>SM</v>
          </cell>
          <cell r="H233" t="str">
            <v>System</v>
          </cell>
          <cell r="I233" t="str">
            <v>Senior Expert</v>
          </cell>
          <cell r="J233" t="str">
            <v>Senior Expert</v>
          </cell>
          <cell r="K233" t="b">
            <v>1</v>
          </cell>
          <cell r="L233" t="str">
            <v>SystemSM</v>
          </cell>
          <cell r="M233" t="str">
            <v>Corporate services</v>
          </cell>
          <cell r="N233">
            <v>0</v>
          </cell>
        </row>
        <row r="234">
          <cell r="A234" t="str">
            <v>QHN</v>
          </cell>
          <cell r="B234" t="str">
            <v>El-VN-Div-SSO</v>
          </cell>
          <cell r="C234" t="str">
            <v>NQT</v>
          </cell>
          <cell r="D234" t="str">
            <v>XTT</v>
          </cell>
          <cell r="E234" t="str">
            <v>Quang Thang Nguyen</v>
          </cell>
          <cell r="F234">
            <v>38852</v>
          </cell>
          <cell r="G234" t="str">
            <v>SM</v>
          </cell>
          <cell r="H234" t="str">
            <v>System</v>
          </cell>
          <cell r="I234" t="str">
            <v>Senior Expert</v>
          </cell>
          <cell r="J234" t="str">
            <v>Senior Expert</v>
          </cell>
          <cell r="K234" t="b">
            <v>1</v>
          </cell>
          <cell r="L234" t="str">
            <v>SystemSM</v>
          </cell>
          <cell r="M234" t="str">
            <v>Corporate services</v>
          </cell>
          <cell r="N234" t="str">
            <v>DB, CI tools, Bash script</v>
          </cell>
        </row>
        <row r="235">
          <cell r="A235" t="str">
            <v>PCD</v>
          </cell>
          <cell r="B235" t="str">
            <v>El-VN-Div-SSO</v>
          </cell>
          <cell r="C235" t="str">
            <v>VTD</v>
          </cell>
          <cell r="D235" t="str">
            <v>VTD</v>
          </cell>
          <cell r="E235" t="str">
            <v>Phi Cuong Doan</v>
          </cell>
          <cell r="F235">
            <v>41913</v>
          </cell>
          <cell r="G235" t="str">
            <v>M</v>
          </cell>
          <cell r="H235" t="str">
            <v>Manager</v>
          </cell>
          <cell r="I235" t="str">
            <v>Manager</v>
          </cell>
          <cell r="J235" t="str">
            <v>Manager</v>
          </cell>
          <cell r="K235" t="b">
            <v>1</v>
          </cell>
          <cell r="L235" t="str">
            <v>ManagerM</v>
          </cell>
          <cell r="M235" t="str">
            <v>Corporate services</v>
          </cell>
          <cell r="N235" t="str">
            <v>Front-end</v>
          </cell>
        </row>
        <row r="236">
          <cell r="A236" t="str">
            <v>HTS</v>
          </cell>
          <cell r="B236" t="str">
            <v>El-VN-Div-SSO</v>
          </cell>
          <cell r="C236" t="str">
            <v>NQT</v>
          </cell>
          <cell r="D236" t="str">
            <v>XTT</v>
          </cell>
          <cell r="E236" t="str">
            <v>Hung Tran Sy</v>
          </cell>
          <cell r="F236">
            <v>43160</v>
          </cell>
          <cell r="G236" t="str">
            <v>M</v>
          </cell>
          <cell r="H236" t="str">
            <v>System</v>
          </cell>
          <cell r="I236" t="str">
            <v>Manager</v>
          </cell>
          <cell r="J236" t="str">
            <v>Expert</v>
          </cell>
          <cell r="K236" t="b">
            <v>0</v>
          </cell>
          <cell r="L236" t="str">
            <v>SystemM</v>
          </cell>
          <cell r="M236" t="str">
            <v>Corporate services</v>
          </cell>
          <cell r="N236" t="str">
            <v>BI, Oracle</v>
          </cell>
        </row>
        <row r="237">
          <cell r="A237" t="str">
            <v>AKY</v>
          </cell>
          <cell r="B237" t="str">
            <v>El-VN-Div-SSO</v>
          </cell>
          <cell r="C237" t="str">
            <v>NQT</v>
          </cell>
          <cell r="D237" t="str">
            <v>XTT</v>
          </cell>
          <cell r="E237" t="str">
            <v>Anh Khoa Nguyen</v>
          </cell>
          <cell r="F237">
            <v>42856</v>
          </cell>
          <cell r="G237" t="str">
            <v>PE</v>
          </cell>
          <cell r="H237" t="str">
            <v>System</v>
          </cell>
          <cell r="I237" t="str">
            <v>Engineer</v>
          </cell>
          <cell r="J237" t="str">
            <v>Principal Engineer</v>
          </cell>
          <cell r="K237" t="b">
            <v>0</v>
          </cell>
          <cell r="L237" t="str">
            <v>SystemPE</v>
          </cell>
          <cell r="M237" t="str">
            <v>Corporate services</v>
          </cell>
          <cell r="N237" t="str">
            <v>UX</v>
          </cell>
        </row>
        <row r="238">
          <cell r="A238" t="str">
            <v>LHP</v>
          </cell>
          <cell r="B238" t="str">
            <v>El-VN-Div-SSO</v>
          </cell>
          <cell r="C238" t="str">
            <v>NQT</v>
          </cell>
          <cell r="D238" t="str">
            <v>XTT</v>
          </cell>
          <cell r="E238" t="str">
            <v>Le Huy Pham</v>
          </cell>
          <cell r="F238">
            <v>42110</v>
          </cell>
          <cell r="G238" t="str">
            <v>PE</v>
          </cell>
          <cell r="H238" t="str">
            <v>System</v>
          </cell>
          <cell r="I238" t="str">
            <v>Engineer</v>
          </cell>
          <cell r="J238" t="str">
            <v>Principal Engineer</v>
          </cell>
          <cell r="K238" t="b">
            <v>0</v>
          </cell>
          <cell r="L238" t="str">
            <v>SystemPE</v>
          </cell>
          <cell r="M238" t="str">
            <v>Corporate services</v>
          </cell>
          <cell r="N238" t="str">
            <v>VIACAR</v>
          </cell>
        </row>
        <row r="239">
          <cell r="A239" t="str">
            <v>HTR</v>
          </cell>
          <cell r="B239" t="str">
            <v>El-VN-Div-SSO</v>
          </cell>
          <cell r="C239" t="str">
            <v>VTD</v>
          </cell>
          <cell r="D239" t="str">
            <v>APL</v>
          </cell>
          <cell r="E239" t="str">
            <v>Huu Tuoc Tran</v>
          </cell>
          <cell r="F239">
            <v>40756</v>
          </cell>
          <cell r="G239" t="str">
            <v>PE</v>
          </cell>
          <cell r="H239" t="str">
            <v>System</v>
          </cell>
          <cell r="I239" t="str">
            <v>Engineer</v>
          </cell>
          <cell r="J239" t="str">
            <v>Principal Engineer</v>
          </cell>
          <cell r="K239" t="b">
            <v>0</v>
          </cell>
          <cell r="L239" t="str">
            <v>SystemPE</v>
          </cell>
          <cell r="M239" t="str">
            <v>Corporate services</v>
          </cell>
          <cell r="N239" t="str">
            <v>DBA, Linux</v>
          </cell>
        </row>
        <row r="240">
          <cell r="A240" t="str">
            <v>DKL</v>
          </cell>
          <cell r="B240" t="str">
            <v>El-VN-Div-SSO</v>
          </cell>
          <cell r="C240" t="str">
            <v>VTD</v>
          </cell>
          <cell r="D240" t="str">
            <v>PCD</v>
          </cell>
          <cell r="E240" t="str">
            <v>Duy Khanh Le</v>
          </cell>
          <cell r="F240">
            <v>42917</v>
          </cell>
          <cell r="G240" t="str">
            <v>SE</v>
          </cell>
          <cell r="H240" t="str">
            <v>System</v>
          </cell>
          <cell r="I240" t="str">
            <v>Engineer</v>
          </cell>
          <cell r="J240" t="str">
            <v>Senior Engineer</v>
          </cell>
          <cell r="K240" t="b">
            <v>0</v>
          </cell>
          <cell r="L240" t="str">
            <v>SystemSE</v>
          </cell>
          <cell r="M240" t="str">
            <v>Corporate services</v>
          </cell>
          <cell r="N240">
            <v>0</v>
          </cell>
        </row>
        <row r="241">
          <cell r="A241" t="str">
            <v>HDG</v>
          </cell>
          <cell r="B241" t="str">
            <v>El-VN-Div-SSO</v>
          </cell>
          <cell r="C241" t="str">
            <v>VTD</v>
          </cell>
          <cell r="D241" t="str">
            <v>PCD</v>
          </cell>
          <cell r="E241" t="str">
            <v>Hong Danh Tran</v>
          </cell>
          <cell r="F241">
            <v>41836</v>
          </cell>
          <cell r="G241" t="str">
            <v>SE</v>
          </cell>
          <cell r="H241" t="str">
            <v>System</v>
          </cell>
          <cell r="I241" t="str">
            <v>Engineer</v>
          </cell>
          <cell r="J241" t="str">
            <v>Senior Engineer</v>
          </cell>
          <cell r="K241" t="b">
            <v>0</v>
          </cell>
          <cell r="L241" t="str">
            <v>SystemSE</v>
          </cell>
          <cell r="M241" t="str">
            <v>Corporate services</v>
          </cell>
          <cell r="N241" t="str">
            <v>Support Level 1, Inventory, Window Server</v>
          </cell>
        </row>
        <row r="242">
          <cell r="A242" t="str">
            <v>VCO</v>
          </cell>
          <cell r="B242" t="str">
            <v>El-VN-Div-SSO</v>
          </cell>
          <cell r="C242" t="str">
            <v>VTD</v>
          </cell>
          <cell r="D242" t="str">
            <v>PCD</v>
          </cell>
          <cell r="E242" t="str">
            <v>Van Vuong Cam</v>
          </cell>
          <cell r="F242">
            <v>43297</v>
          </cell>
          <cell r="G242" t="str">
            <v>SE</v>
          </cell>
          <cell r="H242" t="str">
            <v>System</v>
          </cell>
          <cell r="I242" t="str">
            <v>Engineer</v>
          </cell>
          <cell r="J242" t="str">
            <v>Senior Engineer</v>
          </cell>
          <cell r="K242" t="b">
            <v>0</v>
          </cell>
          <cell r="L242" t="str">
            <v>SystemSE</v>
          </cell>
          <cell r="M242" t="str">
            <v>Corporate services</v>
          </cell>
          <cell r="N242" t="str">
            <v>Network, Window Server</v>
          </cell>
        </row>
        <row r="243">
          <cell r="A243" t="str">
            <v>VUB</v>
          </cell>
          <cell r="B243" t="str">
            <v>El-VN-Div-SSO</v>
          </cell>
          <cell r="C243" t="str">
            <v>VTD</v>
          </cell>
          <cell r="D243" t="str">
            <v>APL</v>
          </cell>
          <cell r="E243" t="str">
            <v>Vu Bui</v>
          </cell>
          <cell r="F243">
            <v>42478</v>
          </cell>
          <cell r="G243" t="str">
            <v>E</v>
          </cell>
          <cell r="H243" t="str">
            <v>System</v>
          </cell>
          <cell r="I243" t="str">
            <v>Engineer</v>
          </cell>
          <cell r="J243" t="str">
            <v>Engineer</v>
          </cell>
          <cell r="K243" t="b">
            <v>1</v>
          </cell>
          <cell r="L243" t="str">
            <v>SystemE</v>
          </cell>
          <cell r="M243" t="str">
            <v>Corporate services</v>
          </cell>
          <cell r="N243">
            <v>0</v>
          </cell>
        </row>
        <row r="244">
          <cell r="A244" t="str">
            <v>TGN</v>
          </cell>
          <cell r="B244" t="str">
            <v>El-VN-Div-SSO</v>
          </cell>
          <cell r="C244" t="str">
            <v>VTD</v>
          </cell>
          <cell r="D244" t="str">
            <v>PCD</v>
          </cell>
          <cell r="E244" t="str">
            <v>Toan Nguyen Ngoc</v>
          </cell>
          <cell r="F244">
            <v>42917</v>
          </cell>
          <cell r="G244" t="str">
            <v>E</v>
          </cell>
          <cell r="H244" t="str">
            <v>System</v>
          </cell>
          <cell r="I244" t="str">
            <v>Engineer</v>
          </cell>
          <cell r="J244" t="str">
            <v>Engineer</v>
          </cell>
          <cell r="K244" t="b">
            <v>1</v>
          </cell>
          <cell r="L244" t="str">
            <v>SystemE</v>
          </cell>
          <cell r="M244" t="str">
            <v>Corporate services</v>
          </cell>
          <cell r="N244">
            <v>0</v>
          </cell>
        </row>
        <row r="245">
          <cell r="A245" t="str">
            <v>NTY</v>
          </cell>
          <cell r="B245" t="str">
            <v>El-VN-Div-SSO</v>
          </cell>
          <cell r="C245" t="str">
            <v>NQT</v>
          </cell>
          <cell r="D245" t="str">
            <v>XTT</v>
          </cell>
          <cell r="E245" t="str">
            <v>Nhut Truong Nguyen</v>
          </cell>
          <cell r="F245">
            <v>42723</v>
          </cell>
          <cell r="G245" t="str">
            <v>E</v>
          </cell>
          <cell r="H245" t="str">
            <v>System</v>
          </cell>
          <cell r="I245" t="str">
            <v>Engineer</v>
          </cell>
          <cell r="J245" t="str">
            <v>Engineer</v>
          </cell>
          <cell r="K245" t="b">
            <v>1</v>
          </cell>
          <cell r="L245" t="str">
            <v>SystemE</v>
          </cell>
          <cell r="M245" t="str">
            <v>Corporate services</v>
          </cell>
          <cell r="N245" t="str">
            <v>Infrastrucuture, VMWare, DB, CI tools, Bash script</v>
          </cell>
        </row>
        <row r="246">
          <cell r="A246" t="str">
            <v>HRV</v>
          </cell>
          <cell r="B246" t="str">
            <v>El-VN-Div-SSO</v>
          </cell>
          <cell r="C246" t="str">
            <v>VTD</v>
          </cell>
          <cell r="D246" t="str">
            <v>PCD</v>
          </cell>
          <cell r="E246" t="str">
            <v>Hien Vu Trong</v>
          </cell>
          <cell r="F246">
            <v>43227</v>
          </cell>
          <cell r="G246" t="str">
            <v>E</v>
          </cell>
          <cell r="H246" t="str">
            <v>System</v>
          </cell>
          <cell r="I246" t="str">
            <v>Engineer</v>
          </cell>
          <cell r="J246" t="str">
            <v>Engineer</v>
          </cell>
          <cell r="K246" t="b">
            <v>1</v>
          </cell>
          <cell r="L246" t="str">
            <v>SystemE</v>
          </cell>
          <cell r="M246" t="str">
            <v>Corporate services</v>
          </cell>
          <cell r="N246" t="str">
            <v>PC Rotation, System backup</v>
          </cell>
        </row>
        <row r="247">
          <cell r="A247" t="str">
            <v>DLM</v>
          </cell>
          <cell r="B247" t="str">
            <v>El-VN-Div-SSO</v>
          </cell>
          <cell r="C247" t="str">
            <v>NQT</v>
          </cell>
          <cell r="D247" t="str">
            <v>XTT</v>
          </cell>
          <cell r="E247" t="str">
            <v>Duc Le Minh</v>
          </cell>
          <cell r="F247">
            <v>43116</v>
          </cell>
          <cell r="G247" t="str">
            <v>AE</v>
          </cell>
          <cell r="H247" t="str">
            <v>System</v>
          </cell>
          <cell r="I247" t="str">
            <v>Engineer</v>
          </cell>
          <cell r="J247" t="str">
            <v>Engineer</v>
          </cell>
          <cell r="K247" t="b">
            <v>1</v>
          </cell>
          <cell r="L247" t="str">
            <v>SystemAE</v>
          </cell>
          <cell r="M247" t="str">
            <v>Corporate services</v>
          </cell>
          <cell r="N247">
            <v>0</v>
          </cell>
        </row>
        <row r="248">
          <cell r="A248" t="str">
            <v>YNN</v>
          </cell>
          <cell r="B248" t="str">
            <v>El-VN-Div-SecuTix-Dev</v>
          </cell>
          <cell r="C248" t="str">
            <v>NQT</v>
          </cell>
          <cell r="D248" t="str">
            <v>TRD</v>
          </cell>
          <cell r="E248" t="str">
            <v>Y Nhu Nguyen</v>
          </cell>
          <cell r="F248">
            <v>42675</v>
          </cell>
          <cell r="G248" t="str">
            <v>M</v>
          </cell>
          <cell r="H248" t="str">
            <v>Expert</v>
          </cell>
          <cell r="I248" t="str">
            <v>Manager</v>
          </cell>
          <cell r="J248" t="str">
            <v>Expert</v>
          </cell>
          <cell r="K248" t="b">
            <v>0</v>
          </cell>
          <cell r="L248" t="str">
            <v>ExpertM</v>
          </cell>
          <cell r="M248" t="str">
            <v>Corporate services</v>
          </cell>
          <cell r="N248" t="str">
            <v>Customer service</v>
          </cell>
        </row>
        <row r="249">
          <cell r="A249" t="str">
            <v>NPA</v>
          </cell>
          <cell r="B249" t="str">
            <v>El-VN-Div-SecuTix-Dev</v>
          </cell>
          <cell r="C249" t="str">
            <v>NQT</v>
          </cell>
          <cell r="D249" t="str">
            <v>TRD</v>
          </cell>
          <cell r="E249" t="str">
            <v>Nam Pham Hai</v>
          </cell>
          <cell r="F249">
            <v>43347</v>
          </cell>
          <cell r="G249" t="str">
            <v>PE</v>
          </cell>
          <cell r="H249" t="str">
            <v>Expert</v>
          </cell>
          <cell r="I249" t="str">
            <v>Engineer</v>
          </cell>
          <cell r="J249" t="str">
            <v>Principal Engineer</v>
          </cell>
          <cell r="K249" t="b">
            <v>0</v>
          </cell>
          <cell r="L249" t="str">
            <v>ExpertPE</v>
          </cell>
          <cell r="M249" t="str">
            <v>Corporate services</v>
          </cell>
          <cell r="N249" t="str">
            <v>Customer support</v>
          </cell>
        </row>
        <row r="250">
          <cell r="A250" t="str">
            <v>MKH</v>
          </cell>
          <cell r="B250" t="str">
            <v>El-VN-Div-SecuTix-Dev</v>
          </cell>
          <cell r="C250" t="str">
            <v>NQT</v>
          </cell>
          <cell r="D250" t="str">
            <v>TRD</v>
          </cell>
          <cell r="E250" t="str">
            <v>Mai Khuyen Hoang Minh</v>
          </cell>
          <cell r="F250">
            <v>42842</v>
          </cell>
          <cell r="G250" t="str">
            <v>PE</v>
          </cell>
          <cell r="H250" t="str">
            <v>Expert</v>
          </cell>
          <cell r="I250" t="str">
            <v>Engineer</v>
          </cell>
          <cell r="J250" t="str">
            <v>Principal Engineer</v>
          </cell>
          <cell r="K250" t="b">
            <v>0</v>
          </cell>
          <cell r="L250" t="str">
            <v>ExpertPE</v>
          </cell>
          <cell r="M250" t="str">
            <v>Corporate services</v>
          </cell>
          <cell r="N250" t="str">
            <v>Customer service</v>
          </cell>
        </row>
        <row r="251">
          <cell r="A251" t="str">
            <v>NVT</v>
          </cell>
          <cell r="B251" t="str">
            <v>El-VN-Div-SecuTix-Dev</v>
          </cell>
          <cell r="C251" t="str">
            <v>NQT</v>
          </cell>
          <cell r="D251" t="str">
            <v>TRD</v>
          </cell>
          <cell r="E251" t="str">
            <v>Nhan Vu Thi Thanh</v>
          </cell>
          <cell r="F251">
            <v>42810</v>
          </cell>
          <cell r="G251" t="str">
            <v>PE</v>
          </cell>
          <cell r="H251" t="str">
            <v>Expert</v>
          </cell>
          <cell r="I251" t="str">
            <v>Engineer</v>
          </cell>
          <cell r="J251" t="str">
            <v>Principal Engineer</v>
          </cell>
          <cell r="K251" t="b">
            <v>0</v>
          </cell>
          <cell r="L251" t="str">
            <v>ExpertPE</v>
          </cell>
          <cell r="M251" t="str">
            <v>Corporate services</v>
          </cell>
          <cell r="N251" t="str">
            <v>Customer support</v>
          </cell>
        </row>
        <row r="252">
          <cell r="A252" t="str">
            <v>HHH</v>
          </cell>
          <cell r="B252" t="str">
            <v>El-VN-Div-SecuTix-Dev</v>
          </cell>
          <cell r="C252" t="str">
            <v>NQT</v>
          </cell>
          <cell r="D252" t="str">
            <v>TRD</v>
          </cell>
          <cell r="E252" t="str">
            <v>Ha Hoang Thai</v>
          </cell>
          <cell r="F252">
            <v>43269</v>
          </cell>
          <cell r="G252" t="str">
            <v>SE</v>
          </cell>
          <cell r="H252" t="str">
            <v>Expert</v>
          </cell>
          <cell r="I252" t="str">
            <v>Engineer</v>
          </cell>
          <cell r="J252" t="str">
            <v>Senior Engineer</v>
          </cell>
          <cell r="K252" t="b">
            <v>0</v>
          </cell>
          <cell r="L252" t="str">
            <v>ExpertSE</v>
          </cell>
          <cell r="M252" t="str">
            <v>Corporate services</v>
          </cell>
          <cell r="N252" t="str">
            <v>Customer support</v>
          </cell>
        </row>
        <row r="253">
          <cell r="A253" t="str">
            <v>RKS</v>
          </cell>
          <cell r="B253" t="str">
            <v>El-VN-Div-SecuTix-Dev</v>
          </cell>
          <cell r="C253" t="str">
            <v>NQT</v>
          </cell>
          <cell r="D253" t="str">
            <v>TRD</v>
          </cell>
          <cell r="E253" t="str">
            <v>Rikho Sa</v>
          </cell>
          <cell r="F253">
            <v>42339</v>
          </cell>
          <cell r="G253" t="str">
            <v>E</v>
          </cell>
          <cell r="H253" t="str">
            <v>Expert</v>
          </cell>
          <cell r="I253" t="str">
            <v>Engineer</v>
          </cell>
          <cell r="J253" t="str">
            <v>Engineer</v>
          </cell>
          <cell r="K253" t="b">
            <v>1</v>
          </cell>
          <cell r="L253" t="str">
            <v>ExpertE</v>
          </cell>
          <cell r="M253" t="str">
            <v>Corporate services</v>
          </cell>
          <cell r="N253" t="str">
            <v>Customer service</v>
          </cell>
        </row>
        <row r="254">
          <cell r="A254" t="str">
            <v>HRH</v>
          </cell>
          <cell r="B254" t="str">
            <v>El-VN-Div-SecuTix-Dev</v>
          </cell>
          <cell r="C254" t="str">
            <v>NQT</v>
          </cell>
          <cell r="D254" t="str">
            <v>TRD</v>
          </cell>
          <cell r="E254" t="str">
            <v>Hue Tran Thi</v>
          </cell>
          <cell r="F254">
            <v>43227</v>
          </cell>
          <cell r="G254" t="str">
            <v>AE</v>
          </cell>
          <cell r="H254" t="str">
            <v>Expert</v>
          </cell>
          <cell r="I254" t="str">
            <v>Engineer</v>
          </cell>
          <cell r="J254" t="str">
            <v>Associate Engineer</v>
          </cell>
          <cell r="K254" t="b">
            <v>0</v>
          </cell>
          <cell r="L254" t="str">
            <v>ExpertAE</v>
          </cell>
          <cell r="M254" t="str">
            <v>Corporate services</v>
          </cell>
          <cell r="N254" t="str">
            <v>Customer service</v>
          </cell>
        </row>
        <row r="255">
          <cell r="A255" t="str">
            <v>DAS</v>
          </cell>
          <cell r="B255" t="str">
            <v>El-VN-General administration</v>
          </cell>
          <cell r="C255" t="str">
            <v>JPT</v>
          </cell>
          <cell r="D255" t="str">
            <v>QAN</v>
          </cell>
          <cell r="E255" t="str">
            <v>David Smith</v>
          </cell>
          <cell r="F255">
            <v>43269</v>
          </cell>
          <cell r="G255" t="str">
            <v>M</v>
          </cell>
          <cell r="H255" t="str">
            <v>HR</v>
          </cell>
          <cell r="I255" t="str">
            <v>Manager</v>
          </cell>
          <cell r="J255" t="str">
            <v>Manager</v>
          </cell>
          <cell r="K255" t="b">
            <v>1</v>
          </cell>
          <cell r="L255" t="str">
            <v>HRM</v>
          </cell>
          <cell r="M255" t="str">
            <v>Corporate services</v>
          </cell>
          <cell r="N255" t="str">
            <v>Front-end</v>
          </cell>
        </row>
        <row r="256">
          <cell r="A256" t="str">
            <v>HNB</v>
          </cell>
          <cell r="B256" t="str">
            <v>El-VN-General administration</v>
          </cell>
          <cell r="C256" t="str">
            <v>JPT</v>
          </cell>
          <cell r="D256" t="str">
            <v>PLP</v>
          </cell>
          <cell r="E256" t="str">
            <v>Hien Nguyen Bao</v>
          </cell>
          <cell r="F256">
            <v>37417</v>
          </cell>
          <cell r="G256" t="str">
            <v>SM</v>
          </cell>
          <cell r="H256" t="str">
            <v>HR</v>
          </cell>
          <cell r="I256" t="str">
            <v>HR</v>
          </cell>
          <cell r="J256" t="str">
            <v>Senior Manager</v>
          </cell>
          <cell r="K256" t="b">
            <v>0</v>
          </cell>
          <cell r="L256" t="str">
            <v>HRSM</v>
          </cell>
          <cell r="M256" t="str">
            <v>Corporate services</v>
          </cell>
          <cell r="N256">
            <v>0</v>
          </cell>
        </row>
        <row r="257">
          <cell r="A257" t="str">
            <v>QAN</v>
          </cell>
          <cell r="B257" t="str">
            <v>El-VN-General administration</v>
          </cell>
          <cell r="C257" t="str">
            <v>JPT</v>
          </cell>
          <cell r="D257" t="str">
            <v>PLP</v>
          </cell>
          <cell r="E257" t="str">
            <v>Quynh Anh Nguyen Ngoc</v>
          </cell>
          <cell r="F257">
            <v>38596</v>
          </cell>
          <cell r="G257" t="str">
            <v>SM</v>
          </cell>
          <cell r="H257" t="str">
            <v>HR</v>
          </cell>
          <cell r="I257" t="str">
            <v>HR</v>
          </cell>
          <cell r="J257" t="str">
            <v>Senior Manager</v>
          </cell>
          <cell r="K257" t="b">
            <v>0</v>
          </cell>
          <cell r="L257" t="str">
            <v>HRSM</v>
          </cell>
          <cell r="M257" t="str">
            <v>Corporate services</v>
          </cell>
          <cell r="N257" t="str">
            <v>Learning and Development</v>
          </cell>
        </row>
        <row r="258">
          <cell r="A258" t="str">
            <v>TYH</v>
          </cell>
          <cell r="B258" t="str">
            <v>El-VN-General administration</v>
          </cell>
          <cell r="C258" t="str">
            <v>JPT</v>
          </cell>
          <cell r="D258" t="str">
            <v>PLP</v>
          </cell>
          <cell r="E258" t="str">
            <v>Tuyen Nguyen Thi Thanh</v>
          </cell>
          <cell r="F258">
            <v>43262</v>
          </cell>
          <cell r="G258" t="str">
            <v>M</v>
          </cell>
          <cell r="H258" t="str">
            <v>HR</v>
          </cell>
          <cell r="I258" t="str">
            <v>HR</v>
          </cell>
          <cell r="J258" t="str">
            <v>Manager</v>
          </cell>
          <cell r="K258" t="b">
            <v>0</v>
          </cell>
          <cell r="L258" t="str">
            <v>HRM</v>
          </cell>
          <cell r="M258" t="str">
            <v>Corporate services</v>
          </cell>
          <cell r="N258" t="str">
            <v>Recruitment</v>
          </cell>
        </row>
        <row r="259">
          <cell r="A259" t="str">
            <v>LAT</v>
          </cell>
          <cell r="B259" t="str">
            <v>El-VN-General administration</v>
          </cell>
          <cell r="C259" t="str">
            <v>JPT</v>
          </cell>
          <cell r="D259" t="str">
            <v>PLP</v>
          </cell>
          <cell r="E259" t="str">
            <v>Lan Anh Tran Thi</v>
          </cell>
          <cell r="F259">
            <v>41928</v>
          </cell>
          <cell r="G259" t="str">
            <v>M</v>
          </cell>
          <cell r="H259" t="str">
            <v>HR</v>
          </cell>
          <cell r="I259" t="str">
            <v>HR</v>
          </cell>
          <cell r="J259" t="str">
            <v>Manager</v>
          </cell>
          <cell r="K259" t="b">
            <v>0</v>
          </cell>
          <cell r="L259" t="str">
            <v>HRM</v>
          </cell>
          <cell r="M259" t="str">
            <v>Corporate services</v>
          </cell>
          <cell r="N259">
            <v>0</v>
          </cell>
        </row>
        <row r="260">
          <cell r="A260" t="str">
            <v>MAN</v>
          </cell>
          <cell r="B260" t="str">
            <v>El-VN-General administration</v>
          </cell>
          <cell r="C260" t="str">
            <v>JPT</v>
          </cell>
          <cell r="D260" t="str">
            <v>PLP</v>
          </cell>
          <cell r="E260" t="str">
            <v>Anh Nguyen Thi Mai</v>
          </cell>
          <cell r="F260">
            <v>43191</v>
          </cell>
          <cell r="G260" t="str">
            <v>SE</v>
          </cell>
          <cell r="H260" t="str">
            <v>HR</v>
          </cell>
          <cell r="I260" t="str">
            <v>HR</v>
          </cell>
          <cell r="J260" t="str">
            <v>Senior Specialist</v>
          </cell>
          <cell r="K260" t="b">
            <v>0</v>
          </cell>
          <cell r="L260" t="str">
            <v>HRSE</v>
          </cell>
          <cell r="M260" t="str">
            <v>Corporate services</v>
          </cell>
          <cell r="N260" t="str">
            <v>Recruiting</v>
          </cell>
        </row>
        <row r="261">
          <cell r="A261" t="str">
            <v>TGY</v>
          </cell>
          <cell r="B261" t="str">
            <v>El-VN-General administration</v>
          </cell>
          <cell r="C261" t="str">
            <v>JPT</v>
          </cell>
          <cell r="D261" t="str">
            <v>PLP</v>
          </cell>
          <cell r="E261" t="str">
            <v>Tam Nguyen Thi My</v>
          </cell>
          <cell r="F261">
            <v>43178</v>
          </cell>
          <cell r="G261" t="str">
            <v>SE</v>
          </cell>
          <cell r="H261" t="str">
            <v>HR</v>
          </cell>
          <cell r="I261" t="str">
            <v>HR</v>
          </cell>
          <cell r="J261" t="str">
            <v>Senior Specialist</v>
          </cell>
          <cell r="K261" t="b">
            <v>0</v>
          </cell>
          <cell r="L261" t="str">
            <v>HRSE</v>
          </cell>
          <cell r="M261" t="str">
            <v>Corporate services</v>
          </cell>
          <cell r="N261" t="str">
            <v>Recruitment</v>
          </cell>
        </row>
        <row r="262">
          <cell r="A262" t="str">
            <v>LHG</v>
          </cell>
          <cell r="B262" t="str">
            <v>El-VN-General administration</v>
          </cell>
          <cell r="C262" t="str">
            <v>JPT</v>
          </cell>
          <cell r="D262" t="str">
            <v>PLP</v>
          </cell>
          <cell r="E262" t="str">
            <v>Le Hang Nguyen Thi</v>
          </cell>
          <cell r="F262">
            <v>40452</v>
          </cell>
          <cell r="G262" t="str">
            <v>M</v>
          </cell>
          <cell r="H262" t="str">
            <v>HR</v>
          </cell>
          <cell r="I262" t="str">
            <v>HR</v>
          </cell>
          <cell r="J262" t="str">
            <v>Manager</v>
          </cell>
          <cell r="K262" t="b">
            <v>0</v>
          </cell>
          <cell r="L262" t="str">
            <v>HRM</v>
          </cell>
          <cell r="M262" t="str">
            <v>Corporate services</v>
          </cell>
          <cell r="N262">
            <v>0</v>
          </cell>
        </row>
        <row r="263">
          <cell r="A263" t="str">
            <v>OMR</v>
          </cell>
          <cell r="B263" t="str">
            <v>El-VN-General administration</v>
          </cell>
          <cell r="C263" t="e">
            <v>#N/A</v>
          </cell>
          <cell r="D263" t="e">
            <v>#N/A</v>
          </cell>
          <cell r="E263" t="str">
            <v>Olivia Robert Merkli</v>
          </cell>
          <cell r="F263">
            <v>42948</v>
          </cell>
          <cell r="G263" t="str">
            <v>E</v>
          </cell>
          <cell r="H263" t="str">
            <v>HR</v>
          </cell>
          <cell r="I263" t="str">
            <v>Engineer</v>
          </cell>
          <cell r="J263" t="str">
            <v>Specialist</v>
          </cell>
          <cell r="K263" t="b">
            <v>0</v>
          </cell>
          <cell r="L263" t="str">
            <v>HRE</v>
          </cell>
          <cell r="M263" t="str">
            <v>Corporate services</v>
          </cell>
          <cell r="N263" t="e">
            <v>#N/A</v>
          </cell>
        </row>
        <row r="264">
          <cell r="A264" t="str">
            <v>DTG</v>
          </cell>
          <cell r="B264" t="str">
            <v>El-VN-General administration</v>
          </cell>
          <cell r="C264" t="str">
            <v>JPT</v>
          </cell>
          <cell r="D264" t="str">
            <v>PLP</v>
          </cell>
          <cell r="E264" t="str">
            <v>Doan Trang Tran Ngoc</v>
          </cell>
          <cell r="F264">
            <v>39706</v>
          </cell>
          <cell r="G264" t="str">
            <v>E</v>
          </cell>
          <cell r="H264" t="str">
            <v>HR</v>
          </cell>
          <cell r="I264" t="str">
            <v>HR</v>
          </cell>
          <cell r="J264" t="str">
            <v>Specialist</v>
          </cell>
          <cell r="K264" t="b">
            <v>0</v>
          </cell>
          <cell r="L264" t="str">
            <v>HRE</v>
          </cell>
          <cell r="M264" t="str">
            <v>Corporate services</v>
          </cell>
          <cell r="N264" t="str">
            <v>HR Service</v>
          </cell>
        </row>
        <row r="265">
          <cell r="A265" t="str">
            <v>HAY</v>
          </cell>
          <cell r="C265" t="str">
            <v>HUN</v>
          </cell>
          <cell r="D265" t="str">
            <v>HUN</v>
          </cell>
          <cell r="E265" t="str">
            <v>Anh Nguyen Hoang</v>
          </cell>
          <cell r="F265">
            <v>43389</v>
          </cell>
          <cell r="G265" t="str">
            <v>SE</v>
          </cell>
          <cell r="H265" t="str">
            <v>Architect</v>
          </cell>
          <cell r="J265" t="str">
            <v>Senior Engineer</v>
          </cell>
          <cell r="K265" t="b">
            <v>0</v>
          </cell>
          <cell r="L265" t="str">
            <v>ArchitectSE</v>
          </cell>
          <cell r="M265" t="str">
            <v>JAVA</v>
          </cell>
        </row>
        <row r="266">
          <cell r="A266" t="str">
            <v>NYT</v>
          </cell>
          <cell r="C266" t="str">
            <v>NQT</v>
          </cell>
          <cell r="D266" t="str">
            <v>TRD</v>
          </cell>
          <cell r="E266" t="str">
            <v>Nga Nguyen Thi Thuy</v>
          </cell>
          <cell r="F266">
            <v>43389</v>
          </cell>
          <cell r="G266" t="str">
            <v>E</v>
          </cell>
          <cell r="J266" t="str">
            <v>Engineer</v>
          </cell>
          <cell r="K266" t="b">
            <v>0</v>
          </cell>
          <cell r="M266" t="str">
            <v>Corporate services</v>
          </cell>
          <cell r="N266" t="str">
            <v>Customer service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Tran Quoc Cuong" id="{1C436ED2-9231-40E2-854B-467DDE1C2ACB}" userId="S::cuong.tranquoc@elca.vn::2433668c-5348-4c3a-b4ab-2104bbd76e3e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008743-1FB1-421E-8A47-0A683A9C391D}" name="Table1" displayName="Table1" ref="A1:N17" totalsRowShown="0" headerRowDxfId="0">
  <autoFilter ref="A1:N17" xr:uid="{DE008743-1FB1-421E-8A47-0A683A9C391D}"/>
  <tableColumns count="14">
    <tableColumn id="1" xr3:uid="{1D276044-29CF-4EA8-A2AE-81F96031AE9F}" name="Fresher"/>
    <tableColumn id="2" xr3:uid="{C9FB0FA0-F9E6-4115-8AA4-8A220C0D5B4B}" name="Week"/>
    <tableColumn id="3" xr3:uid="{FAF8E9E3-BA35-4164-9EBE-C9F7AE5E1CEF}" name="Objective"/>
    <tableColumn id="4" xr3:uid="{A50B7E25-4DA6-40B7-ADD3-38E296735814}" name="Control"/>
    <tableColumn id="5" xr3:uid="{11310261-B3E3-4B29-8421-5AA60EBECA44}" name="Developer"/>
    <tableColumn id="6" xr3:uid="{FCA5212B-5A8D-4E6C-876F-482FA979CA4A}" name="Tester"/>
    <tableColumn id="7" xr3:uid="{E2678890-250D-4077-B3B8-C5B056DE4CB6}" name="Budget"/>
    <tableColumn id="8" xr3:uid="{65A32619-6DB6-4FEE-BE2E-416C112219D9}" name="Experienced"/>
    <tableColumn id="9" xr3:uid="{501D63E0-58B3-42C8-B8CA-1CC852A2E73B}" name="Week2"/>
    <tableColumn id="10" xr3:uid="{E7D0B8AA-6D1D-4A75-9A69-CF738BDD7F45}" name="Objective3"/>
    <tableColumn id="11" xr3:uid="{D3C1E2CC-7376-4F01-86D7-DAE22474CE5D}" name="Control4"/>
    <tableColumn id="12" xr3:uid="{E427B646-BE64-4D87-8029-E726AA1E23B5}" name="Senior Developer"/>
    <tableColumn id="13" xr3:uid="{55DB0A90-D921-411A-8A0E-157E0C129434}" name="Senior Tester"/>
    <tableColumn id="14" xr3:uid="{B4005561-0766-4BE8-B100-329CF53CA321}" name="Budget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5" dT="2023-04-03T09:10:06.67" personId="{1C436ED2-9231-40E2-854B-467DDE1C2ACB}" id="{1FD19FCE-29D6-4403-9E82-13C1570A0A47}">
    <text>What is the mission of these?</text>
  </threadedComment>
  <threadedComment ref="I33" dT="2023-04-03T09:11:36.29" personId="{1C436ED2-9231-40E2-854B-467DDE1C2ACB}" id="{C3A4F8FF-CEF2-452A-AEB8-65A8F5E84432}">
    <text>How to evaluate results of this project?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printerSettings" Target="../printerSettings/printerSettings15.bin"/><Relationship Id="rId1" Type="http://schemas.openxmlformats.org/officeDocument/2006/relationships/printerSettings" Target="../printerSettings/printerSettings14.bin"/><Relationship Id="rId4" Type="http://schemas.openxmlformats.org/officeDocument/2006/relationships/printerSettings" Target="../printerSettings/printerSettings1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0.bin"/><Relationship Id="rId2" Type="http://schemas.openxmlformats.org/officeDocument/2006/relationships/printerSettings" Target="../printerSettings/printerSettings19.bin"/><Relationship Id="rId1" Type="http://schemas.openxmlformats.org/officeDocument/2006/relationships/printerSettings" Target="../printerSettings/printerSettings18.bin"/><Relationship Id="rId4" Type="http://schemas.openxmlformats.org/officeDocument/2006/relationships/printerSettings" Target="../printerSettings/printerSettings2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5.bin"/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2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FB9DA-6601-446D-AF50-372D795C4280}">
  <sheetPr>
    <tabColor rgb="FFFF0000"/>
    <pageSetUpPr fitToPage="1"/>
  </sheetPr>
  <dimension ref="A1:J42"/>
  <sheetViews>
    <sheetView zoomScale="70" zoomScaleNormal="70" workbookViewId="0">
      <pane ySplit="3" topLeftCell="A10" activePane="bottomLeft" state="frozen"/>
      <selection pane="bottomLeft" activeCell="F21" sqref="F21"/>
    </sheetView>
  </sheetViews>
  <sheetFormatPr defaultColWidth="9.28515625" defaultRowHeight="15"/>
  <cols>
    <col min="1" max="1" width="9.28515625" style="260"/>
    <col min="2" max="2" width="5.42578125" style="261" customWidth="1"/>
    <col min="3" max="3" width="9.7109375" style="261" customWidth="1"/>
    <col min="4" max="4" width="31" style="260" customWidth="1"/>
    <col min="5" max="6" width="19.42578125" style="274" customWidth="1"/>
    <col min="7" max="7" width="62.42578125" style="261" customWidth="1"/>
    <col min="8" max="8" width="1.5703125" style="261" customWidth="1"/>
    <col min="9" max="9" width="6.28515625" style="261" customWidth="1"/>
    <col min="10" max="10" width="103.28515625" style="261" customWidth="1"/>
    <col min="11" max="16384" width="9.28515625" style="261"/>
  </cols>
  <sheetData>
    <row r="1" spans="1:10" ht="27">
      <c r="E1" s="299"/>
      <c r="F1" s="299"/>
    </row>
    <row r="2" spans="1:10" ht="27">
      <c r="E2" s="262"/>
      <c r="F2" s="262"/>
      <c r="J2" s="263" t="s">
        <v>392</v>
      </c>
    </row>
    <row r="3" spans="1:10" s="267" customFormat="1" ht="26.25" customHeight="1" thickBot="1">
      <c r="A3" s="264"/>
      <c r="B3" s="265" t="s">
        <v>380</v>
      </c>
      <c r="C3" s="265" t="s">
        <v>1</v>
      </c>
      <c r="D3" s="264" t="s">
        <v>11</v>
      </c>
      <c r="E3" s="266" t="s">
        <v>297</v>
      </c>
      <c r="F3" s="266" t="s">
        <v>379</v>
      </c>
    </row>
    <row r="4" spans="1:10" ht="15.75" thickBot="1">
      <c r="A4" s="264"/>
      <c r="B4" s="265" t="s">
        <v>380</v>
      </c>
      <c r="C4" s="265" t="s">
        <v>1</v>
      </c>
      <c r="D4" s="264" t="s">
        <v>5</v>
      </c>
      <c r="E4" s="290" t="s">
        <v>297</v>
      </c>
      <c r="F4" s="290" t="s">
        <v>379</v>
      </c>
      <c r="G4" s="267" t="s">
        <v>160</v>
      </c>
    </row>
    <row r="5" spans="1:10" ht="15.75">
      <c r="A5" s="268"/>
      <c r="B5" s="269"/>
      <c r="C5" s="269"/>
      <c r="D5" s="270"/>
      <c r="E5" s="271" t="s">
        <v>393</v>
      </c>
      <c r="F5" s="271" t="s">
        <v>393</v>
      </c>
    </row>
    <row r="6" spans="1:10" ht="204" customHeight="1">
      <c r="A6" s="275" t="s">
        <v>389</v>
      </c>
      <c r="B6" s="276">
        <v>1</v>
      </c>
      <c r="C6" s="276">
        <v>1</v>
      </c>
      <c r="D6" s="277" t="s">
        <v>394</v>
      </c>
      <c r="E6" s="278">
        <v>9</v>
      </c>
      <c r="F6" s="278">
        <v>9</v>
      </c>
      <c r="G6" s="279" t="s">
        <v>406</v>
      </c>
    </row>
    <row r="7" spans="1:10" ht="18.75" customHeight="1">
      <c r="A7" s="275" t="s">
        <v>389</v>
      </c>
      <c r="B7" s="276"/>
      <c r="C7" s="276" t="s">
        <v>390</v>
      </c>
      <c r="D7" s="277" t="s">
        <v>401</v>
      </c>
      <c r="E7" s="278">
        <v>0</v>
      </c>
      <c r="F7" s="278">
        <v>0</v>
      </c>
      <c r="G7" s="279" t="s">
        <v>404</v>
      </c>
    </row>
    <row r="8" spans="1:10" ht="19.5" customHeight="1">
      <c r="A8" s="275" t="s">
        <v>389</v>
      </c>
      <c r="B8" s="276">
        <v>2</v>
      </c>
      <c r="C8" s="276">
        <v>1</v>
      </c>
      <c r="D8" s="277" t="s">
        <v>395</v>
      </c>
      <c r="E8" s="278">
        <v>0</v>
      </c>
      <c r="F8" s="278">
        <v>0</v>
      </c>
      <c r="G8" s="279" t="s">
        <v>404</v>
      </c>
    </row>
    <row r="9" spans="1:10" ht="15.75">
      <c r="A9" s="275" t="s">
        <v>389</v>
      </c>
      <c r="B9" s="276">
        <v>2</v>
      </c>
      <c r="C9" s="276">
        <v>1</v>
      </c>
      <c r="D9" s="277" t="s">
        <v>388</v>
      </c>
      <c r="E9" s="278">
        <v>1</v>
      </c>
      <c r="F9" s="278">
        <v>1</v>
      </c>
      <c r="G9" s="280"/>
    </row>
    <row r="10" spans="1:10" ht="15.75">
      <c r="A10" s="275" t="s">
        <v>389</v>
      </c>
      <c r="B10" s="276"/>
      <c r="C10" s="276"/>
      <c r="D10" s="277" t="s">
        <v>402</v>
      </c>
      <c r="E10" s="278">
        <v>0</v>
      </c>
      <c r="F10" s="278">
        <v>0</v>
      </c>
      <c r="G10" s="280" t="s">
        <v>403</v>
      </c>
    </row>
    <row r="11" spans="1:10" ht="15.75">
      <c r="A11" s="275" t="s">
        <v>389</v>
      </c>
      <c r="B11" s="276">
        <v>3</v>
      </c>
      <c r="C11" s="276">
        <v>1</v>
      </c>
      <c r="D11" s="277" t="s">
        <v>66</v>
      </c>
      <c r="E11" s="278">
        <v>35</v>
      </c>
      <c r="F11" s="278">
        <v>35</v>
      </c>
      <c r="G11" s="280"/>
    </row>
    <row r="12" spans="1:10" ht="16.5" thickBot="1">
      <c r="A12" s="275" t="s">
        <v>389</v>
      </c>
      <c r="B12" s="276">
        <v>4</v>
      </c>
      <c r="C12" s="276">
        <v>2</v>
      </c>
      <c r="D12" s="277" t="s">
        <v>294</v>
      </c>
      <c r="E12" s="278">
        <v>40</v>
      </c>
      <c r="F12" s="278">
        <v>40</v>
      </c>
      <c r="G12" s="280"/>
    </row>
    <row r="13" spans="1:10" ht="16.5" thickBot="1">
      <c r="A13" s="275" t="s">
        <v>389</v>
      </c>
      <c r="B13" s="276">
        <v>5</v>
      </c>
      <c r="C13" s="276">
        <v>3</v>
      </c>
      <c r="D13" s="281" t="s">
        <v>63</v>
      </c>
      <c r="E13" s="278">
        <v>40</v>
      </c>
      <c r="F13" s="278">
        <v>40</v>
      </c>
      <c r="G13" s="280"/>
    </row>
    <row r="14" spans="1:10" ht="15.75">
      <c r="A14" s="275" t="s">
        <v>389</v>
      </c>
      <c r="B14" s="276">
        <v>6</v>
      </c>
      <c r="C14" s="276">
        <v>4</v>
      </c>
      <c r="D14" s="281" t="s">
        <v>65</v>
      </c>
      <c r="E14" s="278">
        <v>40</v>
      </c>
      <c r="F14" s="278">
        <v>40</v>
      </c>
      <c r="G14" s="280"/>
    </row>
    <row r="15" spans="1:10" ht="16.5" thickBot="1">
      <c r="A15" s="275" t="s">
        <v>389</v>
      </c>
      <c r="B15" s="276">
        <v>7</v>
      </c>
      <c r="C15" s="276">
        <v>5</v>
      </c>
      <c r="D15" s="282" t="s">
        <v>387</v>
      </c>
      <c r="E15" s="278">
        <v>40</v>
      </c>
      <c r="F15" s="278">
        <v>40</v>
      </c>
      <c r="G15" s="280"/>
    </row>
    <row r="16" spans="1:10" ht="15.75">
      <c r="A16" s="275" t="s">
        <v>389</v>
      </c>
      <c r="B16" s="276">
        <v>8</v>
      </c>
      <c r="C16" s="276">
        <v>6</v>
      </c>
      <c r="D16" s="281" t="s">
        <v>68</v>
      </c>
      <c r="E16" s="278">
        <v>32</v>
      </c>
      <c r="F16" s="278">
        <v>24</v>
      </c>
      <c r="G16" s="280"/>
    </row>
    <row r="17" spans="1:7" ht="21" customHeight="1">
      <c r="A17" s="275" t="s">
        <v>389</v>
      </c>
      <c r="B17" s="276">
        <v>9</v>
      </c>
      <c r="C17" s="276">
        <v>6</v>
      </c>
      <c r="D17" s="282" t="s">
        <v>34</v>
      </c>
      <c r="E17" s="278">
        <v>8</v>
      </c>
      <c r="F17" s="278">
        <v>12</v>
      </c>
      <c r="G17" s="280"/>
    </row>
    <row r="18" spans="1:7" ht="21" customHeight="1">
      <c r="A18" s="275" t="s">
        <v>389</v>
      </c>
      <c r="B18" s="276">
        <v>10</v>
      </c>
      <c r="C18" s="276" t="s">
        <v>399</v>
      </c>
      <c r="D18" s="282" t="s">
        <v>400</v>
      </c>
      <c r="E18" s="278">
        <v>0</v>
      </c>
      <c r="F18" s="278">
        <v>0</v>
      </c>
      <c r="G18" s="280" t="s">
        <v>405</v>
      </c>
    </row>
    <row r="19" spans="1:7" ht="15.75">
      <c r="A19" s="275"/>
      <c r="B19" s="276"/>
      <c r="C19" s="276"/>
      <c r="D19" s="283" t="s">
        <v>396</v>
      </c>
      <c r="E19" s="284">
        <f>SUM(E6:E18)</f>
        <v>245</v>
      </c>
      <c r="F19" s="284">
        <f>SUM(F6:F18)</f>
        <v>241</v>
      </c>
      <c r="G19" s="291"/>
    </row>
    <row r="20" spans="1:7" ht="15.75">
      <c r="A20" s="275"/>
      <c r="B20" s="276"/>
      <c r="C20" s="276"/>
      <c r="D20" s="283" t="s">
        <v>397</v>
      </c>
      <c r="E20" s="284">
        <f>E19/8.5</f>
        <v>28.823529411764707</v>
      </c>
      <c r="F20" s="284">
        <f t="shared" ref="F20" si="0">F19/8.5</f>
        <v>28.352941176470587</v>
      </c>
      <c r="G20" s="291"/>
    </row>
    <row r="21" spans="1:7" ht="15.75">
      <c r="A21" s="275"/>
      <c r="B21" s="276"/>
      <c r="C21" s="276"/>
      <c r="D21" s="283" t="s">
        <v>398</v>
      </c>
      <c r="E21" s="284">
        <f>E20/5</f>
        <v>5.7647058823529411</v>
      </c>
      <c r="F21" s="284">
        <f t="shared" ref="F21" si="1">F20/5</f>
        <v>5.670588235294117</v>
      </c>
      <c r="G21" s="280"/>
    </row>
    <row r="22" spans="1:7" ht="15.75">
      <c r="A22" s="285"/>
      <c r="B22" s="276"/>
      <c r="C22" s="276"/>
      <c r="D22" s="282"/>
      <c r="E22" s="278"/>
      <c r="F22" s="278"/>
      <c r="G22" s="280"/>
    </row>
    <row r="23" spans="1:7" ht="15.75">
      <c r="A23" s="275" t="s">
        <v>38</v>
      </c>
      <c r="B23" s="276"/>
      <c r="C23" s="276"/>
      <c r="D23" s="277" t="s">
        <v>394</v>
      </c>
      <c r="E23" s="278">
        <v>4</v>
      </c>
      <c r="F23" s="278">
        <v>4</v>
      </c>
      <c r="G23" s="280"/>
    </row>
    <row r="24" spans="1:7" ht="15.75">
      <c r="A24" s="275" t="s">
        <v>76</v>
      </c>
      <c r="B24" s="286"/>
      <c r="C24" s="286"/>
      <c r="D24" s="287" t="s">
        <v>390</v>
      </c>
      <c r="E24" s="278">
        <v>27</v>
      </c>
      <c r="F24" s="278">
        <v>27</v>
      </c>
      <c r="G24" s="280"/>
    </row>
    <row r="25" spans="1:7" ht="15.75">
      <c r="A25" s="285"/>
      <c r="B25" s="286"/>
      <c r="C25" s="286"/>
      <c r="D25" s="288" t="s">
        <v>391</v>
      </c>
      <c r="E25" s="289">
        <f>SUM(E23:E24)</f>
        <v>31</v>
      </c>
      <c r="F25" s="289">
        <f>SUM(F23:F24)</f>
        <v>31</v>
      </c>
      <c r="G25" s="280"/>
    </row>
    <row r="26" spans="1:7" ht="15.75">
      <c r="A26" s="272"/>
      <c r="B26" s="273"/>
      <c r="C26" s="273"/>
      <c r="D26" s="270"/>
      <c r="E26" s="271"/>
      <c r="F26" s="271"/>
    </row>
    <row r="27" spans="1:7" ht="15.75">
      <c r="A27" s="272"/>
      <c r="B27" s="273"/>
      <c r="C27" s="273"/>
      <c r="D27" s="270"/>
      <c r="E27" s="271"/>
      <c r="F27" s="271"/>
    </row>
    <row r="28" spans="1:7" ht="15.75">
      <c r="A28" s="272"/>
      <c r="B28" s="273"/>
      <c r="C28" s="273"/>
      <c r="D28" s="270"/>
      <c r="E28" s="271"/>
      <c r="F28" s="271"/>
    </row>
    <row r="29" spans="1:7" ht="15.75">
      <c r="A29" s="272"/>
      <c r="B29" s="273"/>
      <c r="C29" s="273"/>
      <c r="D29" s="270"/>
      <c r="E29" s="271"/>
      <c r="F29" s="271"/>
    </row>
    <row r="30" spans="1:7" ht="15.75">
      <c r="A30" s="272"/>
      <c r="B30" s="273"/>
      <c r="C30" s="273"/>
      <c r="D30" s="270"/>
      <c r="E30" s="271"/>
      <c r="F30" s="271"/>
    </row>
    <row r="31" spans="1:7" ht="15.75">
      <c r="A31" s="272"/>
      <c r="B31" s="273"/>
      <c r="C31" s="273"/>
      <c r="D31" s="270"/>
      <c r="E31" s="271"/>
      <c r="F31" s="271"/>
    </row>
    <row r="32" spans="1:7" ht="15.75">
      <c r="A32" s="272"/>
      <c r="B32" s="273"/>
      <c r="C32" s="273"/>
      <c r="D32" s="270"/>
      <c r="E32" s="271"/>
      <c r="F32" s="271"/>
    </row>
    <row r="33" spans="1:6" ht="15.75">
      <c r="A33" s="272"/>
      <c r="B33" s="273"/>
      <c r="C33" s="273"/>
      <c r="D33" s="270"/>
      <c r="E33" s="271"/>
      <c r="F33" s="271"/>
    </row>
    <row r="34" spans="1:6" ht="15.75">
      <c r="A34" s="272"/>
      <c r="B34" s="273"/>
      <c r="C34" s="273"/>
      <c r="D34" s="270"/>
      <c r="E34" s="271"/>
      <c r="F34" s="271"/>
    </row>
    <row r="35" spans="1:6" ht="15.75">
      <c r="A35" s="272"/>
      <c r="B35" s="273"/>
      <c r="C35" s="273"/>
      <c r="D35" s="270"/>
      <c r="E35" s="271"/>
      <c r="F35" s="271"/>
    </row>
    <row r="36" spans="1:6" ht="15.75">
      <c r="A36" s="272"/>
      <c r="B36" s="273"/>
      <c r="C36" s="273"/>
      <c r="D36" s="270"/>
      <c r="E36" s="271"/>
      <c r="F36" s="271"/>
    </row>
    <row r="37" spans="1:6" ht="15.75">
      <c r="A37" s="272"/>
      <c r="B37" s="273"/>
      <c r="C37" s="273"/>
      <c r="D37" s="270"/>
      <c r="E37" s="271"/>
      <c r="F37" s="271"/>
    </row>
    <row r="38" spans="1:6" ht="15.75">
      <c r="A38" s="272"/>
      <c r="B38" s="273"/>
      <c r="C38" s="273"/>
      <c r="D38" s="270"/>
      <c r="E38" s="271"/>
      <c r="F38" s="271"/>
    </row>
    <row r="39" spans="1:6" ht="15.75">
      <c r="A39" s="272"/>
      <c r="B39" s="273"/>
      <c r="C39" s="273"/>
      <c r="D39" s="270"/>
      <c r="E39" s="271"/>
      <c r="F39" s="271"/>
    </row>
    <row r="40" spans="1:6" ht="15.75">
      <c r="A40" s="272"/>
      <c r="B40" s="273"/>
      <c r="C40" s="273"/>
      <c r="D40" s="270"/>
      <c r="E40" s="271"/>
      <c r="F40" s="271"/>
    </row>
    <row r="41" spans="1:6" ht="15.75">
      <c r="A41" s="272"/>
      <c r="B41" s="273"/>
      <c r="C41" s="273"/>
      <c r="D41" s="270"/>
      <c r="E41" s="271"/>
      <c r="F41" s="271"/>
    </row>
    <row r="42" spans="1:6" ht="15.75">
      <c r="A42" s="272"/>
      <c r="B42" s="273"/>
      <c r="C42" s="273"/>
      <c r="D42" s="270"/>
      <c r="E42" s="271"/>
      <c r="F42" s="271"/>
    </row>
  </sheetData>
  <autoFilter ref="B3:F40" xr:uid="{4AE30107-EDB8-4D81-98C2-B86C422E81CF}"/>
  <mergeCells count="1">
    <mergeCell ref="E1:F1"/>
  </mergeCells>
  <pageMargins left="0.23622047244094491" right="0.23622047244094491" top="0.74803149606299213" bottom="0.74803149606299213" header="0.31496062992125984" footer="0.31496062992125984"/>
  <pageSetup paperSize="9" scale="55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P52"/>
  <sheetViews>
    <sheetView zoomScale="70" zoomScaleNormal="70" workbookViewId="0">
      <selection activeCell="J44" sqref="J44"/>
    </sheetView>
  </sheetViews>
  <sheetFormatPr defaultColWidth="9.28515625" defaultRowHeight="15"/>
  <cols>
    <col min="1" max="1" width="6.7109375" bestFit="1" customWidth="1"/>
    <col min="2" max="2" width="6.28515625" bestFit="1" customWidth="1"/>
    <col min="3" max="3" width="9.5703125" bestFit="1" customWidth="1"/>
    <col min="4" max="4" width="13.5703125" bestFit="1" customWidth="1"/>
    <col min="5" max="5" width="18.28515625" customWidth="1"/>
    <col min="6" max="6" width="9.28515625" hidden="1" customWidth="1"/>
    <col min="7" max="8" width="13.28515625" customWidth="1"/>
    <col min="9" max="9" width="4" bestFit="1" customWidth="1"/>
    <col min="10" max="10" width="82.7109375" bestFit="1" customWidth="1"/>
    <col min="11" max="11" width="18.42578125" bestFit="1" customWidth="1"/>
    <col min="12" max="12" width="14.28515625" customWidth="1"/>
    <col min="13" max="13" width="12.28515625" customWidth="1"/>
    <col min="14" max="14" width="137.28515625" bestFit="1" customWidth="1"/>
  </cols>
  <sheetData>
    <row r="1" spans="1:16" ht="28.5">
      <c r="A1" s="10"/>
      <c r="B1" s="300" t="s">
        <v>342</v>
      </c>
      <c r="C1" s="300"/>
      <c r="D1" s="300"/>
      <c r="E1" s="300"/>
      <c r="F1" s="300"/>
      <c r="G1" s="300"/>
      <c r="H1" s="300"/>
      <c r="I1" s="300"/>
      <c r="J1" s="300"/>
      <c r="K1" s="3" t="s">
        <v>117</v>
      </c>
      <c r="L1" s="93">
        <v>42980</v>
      </c>
    </row>
    <row r="2" spans="1:16" ht="28.5">
      <c r="A2" s="5"/>
      <c r="B2" s="6"/>
      <c r="C2" s="6"/>
      <c r="D2" s="6"/>
      <c r="E2" s="6"/>
      <c r="F2" s="6"/>
      <c r="G2" s="6"/>
      <c r="H2" s="6"/>
      <c r="I2" s="6"/>
      <c r="J2" s="6"/>
    </row>
    <row r="3" spans="1:16" ht="15.75" thickBot="1">
      <c r="A3" s="70" t="s">
        <v>0</v>
      </c>
      <c r="B3" s="70" t="s">
        <v>1</v>
      </c>
      <c r="C3" s="70" t="s">
        <v>2</v>
      </c>
      <c r="D3" s="70" t="s">
        <v>4</v>
      </c>
      <c r="E3" s="70" t="s">
        <v>5</v>
      </c>
      <c r="F3" s="70" t="s">
        <v>10</v>
      </c>
      <c r="G3" s="70" t="s">
        <v>10</v>
      </c>
      <c r="H3" s="70" t="s">
        <v>116</v>
      </c>
      <c r="I3" s="70"/>
      <c r="J3" s="70" t="s">
        <v>6</v>
      </c>
      <c r="K3" s="70" t="s">
        <v>11</v>
      </c>
      <c r="L3" s="70" t="s">
        <v>15</v>
      </c>
      <c r="M3" s="70" t="s">
        <v>51</v>
      </c>
      <c r="N3" s="70" t="s">
        <v>52</v>
      </c>
      <c r="O3" s="70" t="s">
        <v>38</v>
      </c>
      <c r="P3" s="70" t="s">
        <v>39</v>
      </c>
    </row>
    <row r="4" spans="1:16" ht="15.75">
      <c r="A4" s="301">
        <v>1</v>
      </c>
      <c r="B4" s="305">
        <v>1</v>
      </c>
      <c r="C4" s="314" t="s">
        <v>3</v>
      </c>
      <c r="D4" s="314" t="s">
        <v>9</v>
      </c>
      <c r="E4" s="322" t="s">
        <v>66</v>
      </c>
      <c r="F4" s="305">
        <v>1</v>
      </c>
      <c r="G4" s="396">
        <v>1</v>
      </c>
      <c r="H4" s="339">
        <f ca="1">$L$1+(INDIRECT(ADDRESS(ROW(), COLUMN()-1))-1)</f>
        <v>42980</v>
      </c>
      <c r="I4" s="314" t="s">
        <v>32</v>
      </c>
      <c r="J4" s="156" t="s">
        <v>119</v>
      </c>
      <c r="K4" s="156" t="s">
        <v>19</v>
      </c>
      <c r="L4" s="156">
        <v>2</v>
      </c>
      <c r="M4" s="156" t="s">
        <v>30</v>
      </c>
      <c r="N4" s="192"/>
      <c r="O4" s="156" t="s">
        <v>295</v>
      </c>
      <c r="P4" s="193">
        <v>2</v>
      </c>
    </row>
    <row r="5" spans="1:16" ht="15.75">
      <c r="A5" s="302"/>
      <c r="B5" s="306"/>
      <c r="C5" s="315"/>
      <c r="D5" s="315"/>
      <c r="E5" s="323"/>
      <c r="F5" s="306"/>
      <c r="G5" s="358"/>
      <c r="H5" s="340"/>
      <c r="I5" s="315"/>
      <c r="J5" s="142" t="s">
        <v>120</v>
      </c>
      <c r="K5" s="142" t="s">
        <v>19</v>
      </c>
      <c r="L5" s="142">
        <v>2</v>
      </c>
      <c r="M5" s="142" t="s">
        <v>29</v>
      </c>
      <c r="N5" s="173"/>
      <c r="O5" s="142" t="s">
        <v>46</v>
      </c>
      <c r="P5" s="174">
        <v>2</v>
      </c>
    </row>
    <row r="6" spans="1:16" ht="15.75">
      <c r="A6" s="302"/>
      <c r="B6" s="306"/>
      <c r="C6" s="315"/>
      <c r="D6" s="315"/>
      <c r="E6" s="323"/>
      <c r="F6" s="306"/>
      <c r="G6" s="358"/>
      <c r="H6" s="340"/>
      <c r="I6" s="315" t="s">
        <v>33</v>
      </c>
      <c r="J6" s="142" t="s">
        <v>31</v>
      </c>
      <c r="K6" s="142" t="s">
        <v>105</v>
      </c>
      <c r="L6" s="142">
        <v>1</v>
      </c>
      <c r="M6" s="157"/>
      <c r="N6" s="142" t="s">
        <v>72</v>
      </c>
      <c r="O6" s="142" t="s">
        <v>76</v>
      </c>
      <c r="P6" s="174">
        <v>1</v>
      </c>
    </row>
    <row r="7" spans="1:16" ht="15.75">
      <c r="A7" s="302"/>
      <c r="B7" s="306"/>
      <c r="C7" s="315"/>
      <c r="D7" s="315"/>
      <c r="E7" s="323"/>
      <c r="F7" s="306"/>
      <c r="G7" s="358"/>
      <c r="H7" s="341"/>
      <c r="I7" s="315"/>
      <c r="J7" s="80" t="s">
        <v>343</v>
      </c>
      <c r="K7" s="66" t="s">
        <v>18</v>
      </c>
      <c r="L7" s="66">
        <v>3</v>
      </c>
      <c r="M7" s="80" t="s">
        <v>112</v>
      </c>
      <c r="N7" s="66" t="s">
        <v>333</v>
      </c>
      <c r="O7" s="66"/>
      <c r="P7" s="68"/>
    </row>
    <row r="8" spans="1:16" ht="15.75">
      <c r="A8" s="302"/>
      <c r="B8" s="306"/>
      <c r="C8" s="315"/>
      <c r="D8" s="315"/>
      <c r="E8" s="323"/>
      <c r="F8" s="306">
        <v>2</v>
      </c>
      <c r="G8" s="389">
        <v>2</v>
      </c>
      <c r="H8" s="344">
        <f ca="1">$L$1+(INDIRECT(ADDRESS(ROW(), COLUMN()-1))-1)+2</f>
        <v>42983</v>
      </c>
      <c r="I8" s="75" t="s">
        <v>32</v>
      </c>
      <c r="J8" s="66" t="s">
        <v>344</v>
      </c>
      <c r="K8" s="66" t="s">
        <v>18</v>
      </c>
      <c r="L8" s="66">
        <v>4</v>
      </c>
      <c r="M8" s="66" t="s">
        <v>22</v>
      </c>
      <c r="N8" s="66"/>
      <c r="O8" s="66"/>
      <c r="P8" s="68"/>
    </row>
    <row r="9" spans="1:16" ht="15.75">
      <c r="A9" s="302"/>
      <c r="B9" s="306"/>
      <c r="C9" s="315"/>
      <c r="D9" s="315"/>
      <c r="E9" s="323"/>
      <c r="F9" s="306"/>
      <c r="G9" s="346"/>
      <c r="H9" s="341"/>
      <c r="I9" s="75" t="s">
        <v>33</v>
      </c>
      <c r="J9" s="66" t="s">
        <v>345</v>
      </c>
      <c r="K9" s="66" t="s">
        <v>18</v>
      </c>
      <c r="L9" s="66">
        <v>4</v>
      </c>
      <c r="M9" s="66" t="s">
        <v>23</v>
      </c>
      <c r="N9" s="119"/>
      <c r="O9" s="66"/>
      <c r="P9" s="68"/>
    </row>
    <row r="10" spans="1:16" ht="15.75">
      <c r="A10" s="302"/>
      <c r="B10" s="306"/>
      <c r="C10" s="315"/>
      <c r="D10" s="315"/>
      <c r="E10" s="323"/>
      <c r="F10" s="306">
        <v>3</v>
      </c>
      <c r="G10" s="389">
        <v>3</v>
      </c>
      <c r="H10" s="344">
        <f ca="1">$L$1+(INDIRECT(ADDRESS(ROW(), COLUMN()-1))-1)+2</f>
        <v>42984</v>
      </c>
      <c r="I10" s="66" t="s">
        <v>32</v>
      </c>
      <c r="J10" s="66" t="s">
        <v>345</v>
      </c>
      <c r="K10" s="66" t="s">
        <v>18</v>
      </c>
      <c r="L10" s="66">
        <v>4</v>
      </c>
      <c r="M10" s="66" t="s">
        <v>23</v>
      </c>
      <c r="N10" s="119"/>
      <c r="O10" s="66"/>
      <c r="P10" s="68"/>
    </row>
    <row r="11" spans="1:16" ht="15.75">
      <c r="A11" s="302"/>
      <c r="B11" s="306"/>
      <c r="C11" s="315"/>
      <c r="D11" s="315"/>
      <c r="E11" s="323"/>
      <c r="F11" s="306"/>
      <c r="G11" s="346"/>
      <c r="H11" s="341"/>
      <c r="I11" s="66" t="s">
        <v>33</v>
      </c>
      <c r="J11" s="66" t="s">
        <v>345</v>
      </c>
      <c r="K11" s="66" t="s">
        <v>18</v>
      </c>
      <c r="L11" s="66">
        <v>4</v>
      </c>
      <c r="M11" s="66" t="s">
        <v>23</v>
      </c>
      <c r="N11" s="217"/>
      <c r="O11" s="66"/>
      <c r="P11" s="68"/>
    </row>
    <row r="12" spans="1:16" ht="15.75">
      <c r="A12" s="302"/>
      <c r="B12" s="306"/>
      <c r="C12" s="315"/>
      <c r="D12" s="315"/>
      <c r="E12" s="323"/>
      <c r="F12" s="306">
        <v>4</v>
      </c>
      <c r="G12" s="389">
        <v>4</v>
      </c>
      <c r="H12" s="344">
        <f ca="1">$L$1+(INDIRECT(ADDRESS(ROW(), COLUMN()-1))-1)+2</f>
        <v>42985</v>
      </c>
      <c r="I12" s="66" t="s">
        <v>32</v>
      </c>
      <c r="J12" s="85" t="s">
        <v>346</v>
      </c>
      <c r="K12" s="85" t="s">
        <v>9</v>
      </c>
      <c r="L12" s="85">
        <v>1</v>
      </c>
      <c r="M12" s="85"/>
      <c r="N12" s="86" t="s">
        <v>300</v>
      </c>
      <c r="O12" s="85" t="s">
        <v>76</v>
      </c>
      <c r="P12" s="96">
        <v>1</v>
      </c>
    </row>
    <row r="13" spans="1:16" ht="15.75">
      <c r="A13" s="302"/>
      <c r="B13" s="306"/>
      <c r="C13" s="315"/>
      <c r="D13" s="315"/>
      <c r="E13" s="323"/>
      <c r="F13" s="306"/>
      <c r="G13" s="346"/>
      <c r="H13" s="341"/>
      <c r="I13" s="66" t="s">
        <v>33</v>
      </c>
      <c r="J13" s="66" t="s">
        <v>347</v>
      </c>
      <c r="K13" s="66" t="s">
        <v>18</v>
      </c>
      <c r="L13" s="66">
        <v>7</v>
      </c>
      <c r="M13" s="66" t="s">
        <v>23</v>
      </c>
      <c r="O13" s="66"/>
      <c r="P13" s="68"/>
    </row>
    <row r="14" spans="1:16" ht="15.75">
      <c r="A14" s="302"/>
      <c r="B14" s="306"/>
      <c r="C14" s="315"/>
      <c r="D14" s="315"/>
      <c r="E14" s="323"/>
      <c r="F14" s="306">
        <v>5</v>
      </c>
      <c r="G14" s="389">
        <v>5</v>
      </c>
      <c r="H14" s="344">
        <f ca="1">$L$1+(INDIRECT(ADDRESS(ROW(), COLUMN()-1))-1)+2</f>
        <v>42986</v>
      </c>
      <c r="I14" s="66" t="s">
        <v>32</v>
      </c>
      <c r="J14" s="66" t="s">
        <v>347</v>
      </c>
      <c r="K14" s="66" t="s">
        <v>18</v>
      </c>
      <c r="L14" s="66">
        <v>4</v>
      </c>
      <c r="M14" s="66" t="s">
        <v>23</v>
      </c>
      <c r="N14" s="66"/>
      <c r="O14" s="66"/>
      <c r="P14" s="68"/>
    </row>
    <row r="15" spans="1:16" ht="15.75">
      <c r="A15" s="302"/>
      <c r="B15" s="306"/>
      <c r="C15" s="315"/>
      <c r="D15" s="315"/>
      <c r="E15" s="323"/>
      <c r="F15" s="306"/>
      <c r="G15" s="358"/>
      <c r="H15" s="341"/>
      <c r="I15" s="83" t="s">
        <v>33</v>
      </c>
      <c r="J15" s="66" t="s">
        <v>347</v>
      </c>
      <c r="K15" s="66" t="s">
        <v>18</v>
      </c>
      <c r="L15" s="66">
        <v>4</v>
      </c>
      <c r="M15" s="66" t="s">
        <v>23</v>
      </c>
      <c r="N15" s="66"/>
      <c r="O15" s="66"/>
      <c r="P15" s="68"/>
    </row>
    <row r="16" spans="1:16" ht="16.5" thickBot="1">
      <c r="A16" s="304"/>
      <c r="B16" s="308"/>
      <c r="C16" s="317"/>
      <c r="D16" s="317"/>
      <c r="E16" s="325"/>
      <c r="F16" s="76">
        <v>6</v>
      </c>
      <c r="G16" s="208">
        <v>6</v>
      </c>
      <c r="H16" s="95">
        <f ca="1">$L$1+(INDIRECT(ADDRESS(ROW(), COLUMN()-1))-1)+2</f>
        <v>42987</v>
      </c>
      <c r="I16" s="67" t="s">
        <v>32</v>
      </c>
      <c r="J16" s="195" t="s">
        <v>209</v>
      </c>
      <c r="K16" s="77" t="s">
        <v>13</v>
      </c>
      <c r="L16" s="77">
        <v>0</v>
      </c>
      <c r="M16" s="77"/>
      <c r="N16" s="77"/>
      <c r="O16" s="77"/>
      <c r="P16" s="114"/>
    </row>
    <row r="17" spans="1:16" ht="15.75">
      <c r="A17" s="326">
        <v>1</v>
      </c>
      <c r="B17" s="318">
        <v>2</v>
      </c>
      <c r="C17" s="349" t="s">
        <v>3</v>
      </c>
      <c r="D17" s="314" t="s">
        <v>9</v>
      </c>
      <c r="E17" s="322" t="s">
        <v>348</v>
      </c>
      <c r="F17" s="354">
        <v>1</v>
      </c>
      <c r="G17" s="396">
        <v>8</v>
      </c>
      <c r="H17" s="339">
        <f ca="1">$L$1+(INDIRECT(ADDRESS(ROW(), COLUMN()-1))-1)+2</f>
        <v>42989</v>
      </c>
      <c r="I17" s="79" t="s">
        <v>32</v>
      </c>
      <c r="J17" s="198" t="s">
        <v>301</v>
      </c>
      <c r="K17" s="198" t="s">
        <v>28</v>
      </c>
      <c r="L17" s="65">
        <v>3</v>
      </c>
      <c r="M17" s="198" t="s">
        <v>23</v>
      </c>
      <c r="N17" s="227" t="s">
        <v>349</v>
      </c>
      <c r="O17" s="198"/>
      <c r="P17" s="100"/>
    </row>
    <row r="18" spans="1:16" ht="47.25">
      <c r="A18" s="347"/>
      <c r="B18" s="348"/>
      <c r="C18" s="343"/>
      <c r="D18" s="337"/>
      <c r="E18" s="338"/>
      <c r="F18" s="345"/>
      <c r="G18" s="358"/>
      <c r="H18" s="358"/>
      <c r="I18" s="342" t="s">
        <v>33</v>
      </c>
      <c r="J18" s="202" t="s">
        <v>323</v>
      </c>
      <c r="K18" s="90" t="s">
        <v>105</v>
      </c>
      <c r="L18" s="90">
        <v>2</v>
      </c>
      <c r="M18" s="90"/>
      <c r="N18" s="203" t="s">
        <v>78</v>
      </c>
      <c r="O18" s="90" t="s">
        <v>76</v>
      </c>
      <c r="P18" s="204">
        <v>2</v>
      </c>
    </row>
    <row r="19" spans="1:16" ht="15.75">
      <c r="A19" s="347"/>
      <c r="B19" s="348"/>
      <c r="C19" s="343"/>
      <c r="D19" s="337"/>
      <c r="E19" s="338"/>
      <c r="F19" s="228"/>
      <c r="G19" s="229"/>
      <c r="H19" s="226"/>
      <c r="I19" s="411"/>
      <c r="J19" s="66" t="s">
        <v>100</v>
      </c>
      <c r="K19" s="66" t="s">
        <v>18</v>
      </c>
      <c r="L19" s="66">
        <v>3</v>
      </c>
      <c r="M19" s="66" t="s">
        <v>60</v>
      </c>
      <c r="N19" s="87"/>
      <c r="O19" s="66"/>
      <c r="P19" s="68"/>
    </row>
    <row r="20" spans="1:16" ht="15.75">
      <c r="A20" s="327"/>
      <c r="B20" s="319"/>
      <c r="C20" s="350"/>
      <c r="D20" s="315"/>
      <c r="E20" s="323"/>
      <c r="F20" s="82">
        <v>2</v>
      </c>
      <c r="G20" s="223">
        <v>9</v>
      </c>
      <c r="H20" s="191">
        <f ca="1">$L$1+(INDIRECT(ADDRESS(ROW(), COLUMN()-1))-1)+2</f>
        <v>42990</v>
      </c>
      <c r="I20" s="75"/>
      <c r="J20" s="66" t="s">
        <v>304</v>
      </c>
      <c r="K20" s="66" t="s">
        <v>18</v>
      </c>
      <c r="L20" s="66">
        <v>8</v>
      </c>
      <c r="M20" s="66" t="s">
        <v>60</v>
      </c>
      <c r="N20" s="80" t="s">
        <v>268</v>
      </c>
      <c r="O20" s="66"/>
      <c r="P20" s="68"/>
    </row>
    <row r="21" spans="1:16" ht="32.25" thickBot="1">
      <c r="A21" s="327"/>
      <c r="B21" s="319"/>
      <c r="C21" s="350"/>
      <c r="D21" s="315"/>
      <c r="E21" s="323"/>
      <c r="F21" s="76">
        <v>6</v>
      </c>
      <c r="G21" s="393">
        <v>10</v>
      </c>
      <c r="H21" s="344">
        <f ca="1">$L$1+(INDIRECT(ADDRESS(ROW(), COLUMN()-1))-1)+2</f>
        <v>42991</v>
      </c>
      <c r="I21" s="342" t="s">
        <v>32</v>
      </c>
      <c r="J21" s="112" t="s">
        <v>329</v>
      </c>
      <c r="K21" s="85" t="s">
        <v>105</v>
      </c>
      <c r="L21" s="85">
        <v>1</v>
      </c>
      <c r="M21" s="85"/>
      <c r="N21" s="113" t="s">
        <v>78</v>
      </c>
      <c r="O21" s="85" t="s">
        <v>76</v>
      </c>
      <c r="P21" s="96">
        <v>1</v>
      </c>
    </row>
    <row r="22" spans="1:16" ht="16.5" thickBot="1">
      <c r="A22" s="327"/>
      <c r="B22" s="319"/>
      <c r="C22" s="350"/>
      <c r="D22" s="315"/>
      <c r="E22" s="323"/>
      <c r="F22" s="101"/>
      <c r="G22" s="394"/>
      <c r="H22" s="340"/>
      <c r="I22" s="343"/>
      <c r="J22" s="66" t="s">
        <v>90</v>
      </c>
      <c r="K22" s="66" t="s">
        <v>18</v>
      </c>
      <c r="L22" s="66">
        <v>2</v>
      </c>
      <c r="M22" s="66" t="s">
        <v>60</v>
      </c>
      <c r="N22" s="87"/>
      <c r="O22" s="66"/>
      <c r="P22" s="68"/>
    </row>
    <row r="23" spans="1:16" ht="16.5" thickBot="1">
      <c r="A23" s="327"/>
      <c r="B23" s="319"/>
      <c r="C23" s="350"/>
      <c r="D23" s="315"/>
      <c r="E23" s="323"/>
      <c r="F23" s="101"/>
      <c r="G23" s="394"/>
      <c r="H23" s="340"/>
      <c r="I23" s="342" t="s">
        <v>33</v>
      </c>
      <c r="J23" s="66" t="s">
        <v>91</v>
      </c>
      <c r="K23" s="66" t="s">
        <v>18</v>
      </c>
      <c r="L23" s="66">
        <v>2</v>
      </c>
      <c r="M23" s="66" t="s">
        <v>60</v>
      </c>
      <c r="N23" s="65"/>
      <c r="O23" s="65"/>
      <c r="P23" s="100"/>
    </row>
    <row r="24" spans="1:16" ht="16.5" thickBot="1">
      <c r="A24" s="327"/>
      <c r="B24" s="319"/>
      <c r="C24" s="350"/>
      <c r="D24" s="315"/>
      <c r="E24" s="323"/>
      <c r="F24" s="101"/>
      <c r="G24" s="395"/>
      <c r="H24" s="341"/>
      <c r="I24" s="343"/>
      <c r="J24" s="209" t="s">
        <v>74</v>
      </c>
      <c r="K24" s="104" t="s">
        <v>18</v>
      </c>
      <c r="L24" s="104">
        <v>3</v>
      </c>
      <c r="M24" s="104" t="s">
        <v>59</v>
      </c>
      <c r="N24" s="65"/>
      <c r="O24" s="65"/>
      <c r="P24" s="100"/>
    </row>
    <row r="25" spans="1:16" ht="16.5" thickBot="1">
      <c r="A25" s="327"/>
      <c r="B25" s="319"/>
      <c r="C25" s="350"/>
      <c r="D25" s="315"/>
      <c r="E25" s="323"/>
      <c r="F25" s="82">
        <v>5</v>
      </c>
      <c r="G25" s="224">
        <v>11</v>
      </c>
      <c r="H25" s="94">
        <f ca="1">$L$1+(INDIRECT(ADDRESS(ROW(), COLUMN()-1))-1)+2</f>
        <v>42992</v>
      </c>
      <c r="I25" s="98" t="s">
        <v>32</v>
      </c>
      <c r="J25" s="66" t="s">
        <v>88</v>
      </c>
      <c r="K25" s="66" t="s">
        <v>70</v>
      </c>
      <c r="L25" s="66">
        <v>2</v>
      </c>
      <c r="M25" s="80"/>
      <c r="N25" s="80" t="s">
        <v>70</v>
      </c>
      <c r="O25" s="66"/>
      <c r="P25" s="68"/>
    </row>
    <row r="26" spans="1:16" ht="15.75">
      <c r="A26" s="400"/>
      <c r="B26" s="320"/>
      <c r="C26" s="342"/>
      <c r="D26" s="316"/>
      <c r="E26" s="324"/>
      <c r="F26" s="354">
        <v>1</v>
      </c>
      <c r="G26" s="358"/>
      <c r="H26" s="340"/>
      <c r="I26" s="98"/>
      <c r="J26" s="209" t="s">
        <v>53</v>
      </c>
      <c r="K26" s="104" t="s">
        <v>18</v>
      </c>
      <c r="L26" s="104">
        <v>3</v>
      </c>
      <c r="M26" s="104" t="s">
        <v>93</v>
      </c>
      <c r="N26" s="227" t="s">
        <v>349</v>
      </c>
      <c r="O26" s="66"/>
      <c r="P26" s="68"/>
    </row>
    <row r="27" spans="1:16" ht="15.75">
      <c r="A27" s="400"/>
      <c r="B27" s="320"/>
      <c r="C27" s="342"/>
      <c r="D27" s="316"/>
      <c r="E27" s="324"/>
      <c r="F27" s="345"/>
      <c r="G27" s="346"/>
      <c r="H27" s="346"/>
      <c r="I27" s="75" t="s">
        <v>33</v>
      </c>
      <c r="J27" s="80" t="s">
        <v>74</v>
      </c>
      <c r="K27" s="66" t="s">
        <v>18</v>
      </c>
      <c r="L27" s="66">
        <v>3</v>
      </c>
      <c r="M27" s="66"/>
      <c r="N27" s="92" t="s">
        <v>115</v>
      </c>
      <c r="O27" s="66"/>
      <c r="P27" s="68"/>
    </row>
    <row r="28" spans="1:16" ht="15.75">
      <c r="A28" s="400"/>
      <c r="B28" s="320"/>
      <c r="C28" s="342"/>
      <c r="D28" s="316"/>
      <c r="E28" s="324"/>
      <c r="F28" s="307">
        <v>3</v>
      </c>
      <c r="G28" s="389">
        <v>12</v>
      </c>
      <c r="H28" s="344">
        <f ca="1">$L$1+(INDIRECT(ADDRESS(ROW(), COLUMN()-1))-1)+2</f>
        <v>42993</v>
      </c>
      <c r="I28" s="75" t="s">
        <v>32</v>
      </c>
      <c r="J28" s="66" t="s">
        <v>71</v>
      </c>
      <c r="K28" s="66" t="s">
        <v>18</v>
      </c>
      <c r="L28" s="66">
        <v>2</v>
      </c>
      <c r="M28" s="87"/>
      <c r="N28" s="66" t="s">
        <v>350</v>
      </c>
      <c r="O28" s="66"/>
      <c r="P28" s="68"/>
    </row>
    <row r="29" spans="1:16" ht="15.75">
      <c r="A29" s="400"/>
      <c r="B29" s="320"/>
      <c r="C29" s="342"/>
      <c r="D29" s="316"/>
      <c r="E29" s="324"/>
      <c r="F29" s="345"/>
      <c r="G29" s="358"/>
      <c r="H29" s="358"/>
      <c r="I29" s="75"/>
      <c r="J29" s="66" t="s">
        <v>351</v>
      </c>
      <c r="K29" s="66" t="s">
        <v>18</v>
      </c>
      <c r="L29" s="66">
        <v>2</v>
      </c>
      <c r="M29" s="80"/>
      <c r="N29" s="66" t="s">
        <v>352</v>
      </c>
      <c r="O29" s="66"/>
      <c r="P29" s="68"/>
    </row>
    <row r="30" spans="1:16" ht="15.75">
      <c r="A30" s="400"/>
      <c r="B30" s="320"/>
      <c r="C30" s="342"/>
      <c r="D30" s="316"/>
      <c r="E30" s="324"/>
      <c r="F30" s="189"/>
      <c r="G30" s="223"/>
      <c r="H30" s="223"/>
      <c r="I30" s="75" t="s">
        <v>33</v>
      </c>
      <c r="J30" s="12" t="s">
        <v>86</v>
      </c>
      <c r="K30" s="12" t="s">
        <v>28</v>
      </c>
      <c r="L30" s="12">
        <v>3</v>
      </c>
      <c r="M30" s="12"/>
      <c r="N30" s="12" t="s">
        <v>85</v>
      </c>
      <c r="O30" s="12"/>
      <c r="P30" s="225"/>
    </row>
    <row r="31" spans="1:16" ht="15.75">
      <c r="A31" s="400"/>
      <c r="B31" s="320"/>
      <c r="C31" s="342"/>
      <c r="D31" s="316"/>
      <c r="E31" s="324"/>
      <c r="F31" s="189"/>
      <c r="G31" s="223"/>
      <c r="H31" s="223"/>
      <c r="I31" s="75"/>
      <c r="J31" s="66" t="s">
        <v>353</v>
      </c>
      <c r="K31" s="66" t="s">
        <v>28</v>
      </c>
      <c r="L31" s="66">
        <v>1</v>
      </c>
      <c r="M31" s="80"/>
      <c r="N31" s="80" t="s">
        <v>354</v>
      </c>
      <c r="O31" s="66"/>
      <c r="P31" s="68"/>
    </row>
    <row r="32" spans="1:16" ht="16.5" thickBot="1">
      <c r="A32" s="401"/>
      <c r="B32" s="321"/>
      <c r="C32" s="355"/>
      <c r="D32" s="317"/>
      <c r="E32" s="325"/>
      <c r="F32" s="76">
        <v>6</v>
      </c>
      <c r="G32" s="208">
        <v>13</v>
      </c>
      <c r="H32" s="95">
        <f ca="1">$L$1+(INDIRECT(ADDRESS(ROW(), COLUMN()-1))-1)+2</f>
        <v>42994</v>
      </c>
      <c r="I32" s="152" t="s">
        <v>32</v>
      </c>
      <c r="J32" s="195" t="s">
        <v>209</v>
      </c>
      <c r="K32" s="77" t="s">
        <v>13</v>
      </c>
      <c r="L32" s="77">
        <v>0</v>
      </c>
      <c r="M32" s="77"/>
      <c r="N32" s="77"/>
      <c r="O32" s="77"/>
      <c r="P32" s="114"/>
    </row>
    <row r="33" spans="1:16" ht="15.75">
      <c r="A33" s="301">
        <v>2</v>
      </c>
      <c r="B33" s="305">
        <v>3</v>
      </c>
      <c r="C33" s="410" t="s">
        <v>355</v>
      </c>
      <c r="D33" s="314" t="s">
        <v>356</v>
      </c>
      <c r="E33" s="322" t="s">
        <v>357</v>
      </c>
      <c r="F33" s="354">
        <v>1</v>
      </c>
      <c r="G33" s="389">
        <v>15</v>
      </c>
      <c r="H33" s="344">
        <f ca="1">$L$1+(INDIRECT(ADDRESS(ROW(), COLUMN()-1))-1)+2</f>
        <v>42996</v>
      </c>
      <c r="I33" s="196" t="s">
        <v>32</v>
      </c>
      <c r="J33" s="66" t="s">
        <v>87</v>
      </c>
      <c r="K33" s="12" t="s">
        <v>28</v>
      </c>
      <c r="L33" s="66">
        <v>4</v>
      </c>
      <c r="M33" s="141"/>
      <c r="N33" s="151"/>
      <c r="O33" s="151"/>
      <c r="P33" s="145"/>
    </row>
    <row r="34" spans="1:16" ht="15.75">
      <c r="A34" s="351"/>
      <c r="B34" s="336"/>
      <c r="C34" s="337"/>
      <c r="D34" s="337"/>
      <c r="E34" s="338"/>
      <c r="F34" s="345"/>
      <c r="G34" s="358"/>
      <c r="H34" s="340"/>
      <c r="I34" s="197" t="s">
        <v>33</v>
      </c>
      <c r="J34" s="66" t="s">
        <v>87</v>
      </c>
      <c r="K34" s="12" t="s">
        <v>28</v>
      </c>
      <c r="L34" s="66">
        <v>4</v>
      </c>
      <c r="M34" s="198"/>
      <c r="N34" s="198"/>
      <c r="O34" s="198"/>
      <c r="P34" s="68"/>
    </row>
    <row r="35" spans="1:16" ht="15.75">
      <c r="A35" s="302"/>
      <c r="B35" s="306"/>
      <c r="C35" s="315"/>
      <c r="D35" s="315"/>
      <c r="E35" s="323"/>
      <c r="F35" s="307">
        <v>2</v>
      </c>
      <c r="G35" s="389">
        <v>16</v>
      </c>
      <c r="H35" s="344">
        <f ca="1">$L$1+(INDIRECT(ADDRESS(ROW(), COLUMN()-1))-1)+2</f>
        <v>42997</v>
      </c>
      <c r="I35" s="197" t="s">
        <v>32</v>
      </c>
      <c r="J35" s="66" t="s">
        <v>87</v>
      </c>
      <c r="K35" s="12" t="s">
        <v>28</v>
      </c>
      <c r="L35" s="66">
        <v>4</v>
      </c>
      <c r="M35" s="198"/>
      <c r="N35" s="198"/>
      <c r="O35" s="198"/>
      <c r="P35" s="100"/>
    </row>
    <row r="36" spans="1:16" ht="15.75">
      <c r="A36" s="302"/>
      <c r="B36" s="306"/>
      <c r="C36" s="315"/>
      <c r="D36" s="315"/>
      <c r="E36" s="323"/>
      <c r="F36" s="345"/>
      <c r="G36" s="358"/>
      <c r="H36" s="340"/>
      <c r="I36" s="83" t="s">
        <v>33</v>
      </c>
      <c r="J36" s="66" t="s">
        <v>87</v>
      </c>
      <c r="K36" s="12" t="s">
        <v>28</v>
      </c>
      <c r="L36" s="66">
        <v>4</v>
      </c>
      <c r="M36" s="198"/>
      <c r="N36" s="198"/>
      <c r="O36" s="198"/>
      <c r="P36" s="100"/>
    </row>
    <row r="37" spans="1:16" ht="15.75">
      <c r="A37" s="302"/>
      <c r="B37" s="306"/>
      <c r="C37" s="315"/>
      <c r="D37" s="315"/>
      <c r="E37" s="323"/>
      <c r="F37" s="307">
        <v>3</v>
      </c>
      <c r="G37" s="389">
        <v>17</v>
      </c>
      <c r="H37" s="344">
        <f ca="1">$L$1+(INDIRECT(ADDRESS(ROW(), COLUMN()-1))-1)+2</f>
        <v>42998</v>
      </c>
      <c r="I37" s="199" t="s">
        <v>32</v>
      </c>
      <c r="J37" s="66" t="s">
        <v>87</v>
      </c>
      <c r="K37" s="12" t="s">
        <v>28</v>
      </c>
      <c r="L37" s="66">
        <v>4</v>
      </c>
      <c r="M37" s="198"/>
      <c r="N37" s="198"/>
      <c r="O37" s="198"/>
      <c r="P37" s="100"/>
    </row>
    <row r="38" spans="1:16" ht="15.75">
      <c r="A38" s="302"/>
      <c r="B38" s="306"/>
      <c r="C38" s="315"/>
      <c r="D38" s="315"/>
      <c r="E38" s="323"/>
      <c r="F38" s="336"/>
      <c r="G38" s="346"/>
      <c r="H38" s="346"/>
      <c r="I38" s="200" t="s">
        <v>33</v>
      </c>
      <c r="J38" s="66" t="s">
        <v>87</v>
      </c>
      <c r="K38" s="12" t="s">
        <v>28</v>
      </c>
      <c r="L38" s="66">
        <v>4</v>
      </c>
      <c r="M38" s="198"/>
      <c r="N38" s="198"/>
      <c r="O38" s="198"/>
      <c r="P38" s="100"/>
    </row>
    <row r="39" spans="1:16" ht="15.75">
      <c r="A39" s="302"/>
      <c r="B39" s="306"/>
      <c r="C39" s="315"/>
      <c r="D39" s="315"/>
      <c r="E39" s="323"/>
      <c r="F39" s="307">
        <v>4</v>
      </c>
      <c r="G39" s="389">
        <v>18</v>
      </c>
      <c r="H39" s="344">
        <f ca="1">$L$1+(INDIRECT(ADDRESS(ROW(), COLUMN()-1))-1)+2</f>
        <v>42999</v>
      </c>
      <c r="I39" s="83" t="s">
        <v>32</v>
      </c>
      <c r="J39" s="80" t="s">
        <v>358</v>
      </c>
      <c r="K39" s="12" t="s">
        <v>28</v>
      </c>
      <c r="L39" s="66">
        <v>6</v>
      </c>
      <c r="M39" s="198"/>
      <c r="N39" s="198"/>
      <c r="O39" s="198"/>
      <c r="P39" s="100"/>
    </row>
    <row r="40" spans="1:16" ht="15.75">
      <c r="A40" s="302"/>
      <c r="B40" s="306"/>
      <c r="C40" s="315"/>
      <c r="D40" s="315"/>
      <c r="E40" s="323"/>
      <c r="F40" s="336"/>
      <c r="G40" s="346"/>
      <c r="H40" s="346"/>
      <c r="I40" s="197" t="s">
        <v>33</v>
      </c>
      <c r="J40" s="112" t="s">
        <v>359</v>
      </c>
      <c r="K40" s="85" t="s">
        <v>105</v>
      </c>
      <c r="L40" s="85">
        <v>2</v>
      </c>
      <c r="M40" s="85"/>
      <c r="N40" s="113"/>
      <c r="O40" s="85" t="s">
        <v>76</v>
      </c>
      <c r="P40" s="96">
        <v>2</v>
      </c>
    </row>
    <row r="41" spans="1:16" ht="15.75">
      <c r="A41" s="302"/>
      <c r="B41" s="306"/>
      <c r="C41" s="315"/>
      <c r="D41" s="315"/>
      <c r="E41" s="323"/>
      <c r="F41" s="307">
        <v>5</v>
      </c>
      <c r="G41" s="389">
        <v>19</v>
      </c>
      <c r="H41" s="344">
        <f ca="1">$L$1+(INDIRECT(ADDRESS(ROW(), COLUMN()-1))-1)+2</f>
        <v>43000</v>
      </c>
      <c r="I41" s="126" t="s">
        <v>32</v>
      </c>
      <c r="J41" s="66" t="s">
        <v>96</v>
      </c>
      <c r="K41" s="12" t="s">
        <v>28</v>
      </c>
      <c r="L41" s="66">
        <v>4</v>
      </c>
      <c r="M41" s="198"/>
      <c r="N41" s="198"/>
      <c r="O41" s="198"/>
      <c r="P41" s="100"/>
    </row>
    <row r="42" spans="1:16" ht="15.75">
      <c r="A42" s="302"/>
      <c r="B42" s="306"/>
      <c r="C42" s="315"/>
      <c r="D42" s="315"/>
      <c r="E42" s="323"/>
      <c r="F42" s="345"/>
      <c r="G42" s="358"/>
      <c r="H42" s="358"/>
      <c r="I42" s="200" t="s">
        <v>33</v>
      </c>
      <c r="J42" s="66" t="s">
        <v>96</v>
      </c>
      <c r="K42" s="12" t="s">
        <v>28</v>
      </c>
      <c r="L42" s="66">
        <v>4</v>
      </c>
      <c r="M42" s="198"/>
      <c r="N42" s="198"/>
      <c r="O42" s="198"/>
      <c r="P42" s="100"/>
    </row>
    <row r="43" spans="1:16" ht="16.5" thickBot="1">
      <c r="A43" s="304"/>
      <c r="B43" s="308"/>
      <c r="C43" s="317"/>
      <c r="D43" s="317"/>
      <c r="E43" s="325"/>
      <c r="F43" s="76">
        <v>6</v>
      </c>
      <c r="G43" s="208">
        <v>20</v>
      </c>
      <c r="H43" s="95">
        <f ca="1">$L$1+(INDIRECT(ADDRESS(ROW(), COLUMN()-1))-1)+2</f>
        <v>43001</v>
      </c>
      <c r="I43" s="67" t="s">
        <v>32</v>
      </c>
      <c r="J43" s="195" t="s">
        <v>209</v>
      </c>
      <c r="K43" s="77" t="s">
        <v>13</v>
      </c>
      <c r="L43" s="77">
        <v>0</v>
      </c>
      <c r="M43" s="77"/>
      <c r="N43" s="77"/>
      <c r="O43" s="77"/>
      <c r="P43" s="114"/>
    </row>
    <row r="44" spans="1:16" ht="15.75">
      <c r="A44" s="301">
        <v>2</v>
      </c>
      <c r="B44" s="305">
        <v>4</v>
      </c>
      <c r="C44" s="410"/>
      <c r="D44" s="314" t="s">
        <v>356</v>
      </c>
      <c r="E44" s="322" t="s">
        <v>360</v>
      </c>
      <c r="F44" s="354">
        <v>1</v>
      </c>
      <c r="G44" s="396">
        <v>22</v>
      </c>
      <c r="H44" s="339">
        <f ca="1">$L$1+(INDIRECT(ADDRESS(ROW(), COLUMN()-1))-1)+2</f>
        <v>43003</v>
      </c>
      <c r="I44" s="230" t="s">
        <v>32</v>
      </c>
      <c r="J44" s="71" t="s">
        <v>96</v>
      </c>
      <c r="K44" s="231" t="s">
        <v>28</v>
      </c>
      <c r="L44" s="71">
        <v>4</v>
      </c>
      <c r="M44" s="71"/>
      <c r="N44" s="158"/>
      <c r="O44" s="158"/>
      <c r="P44" s="73"/>
    </row>
    <row r="45" spans="1:16" ht="15.75">
      <c r="A45" s="351"/>
      <c r="B45" s="336"/>
      <c r="C45" s="337"/>
      <c r="D45" s="337"/>
      <c r="E45" s="338"/>
      <c r="F45" s="345"/>
      <c r="G45" s="358"/>
      <c r="H45" s="340"/>
      <c r="I45" s="197" t="s">
        <v>33</v>
      </c>
      <c r="J45" s="66" t="s">
        <v>96</v>
      </c>
      <c r="K45" s="12" t="s">
        <v>28</v>
      </c>
      <c r="L45" s="66">
        <v>4</v>
      </c>
      <c r="M45" s="198"/>
      <c r="N45" s="198"/>
      <c r="O45" s="198"/>
      <c r="P45" s="68"/>
    </row>
    <row r="46" spans="1:16" ht="15.75">
      <c r="A46" s="302"/>
      <c r="B46" s="306"/>
      <c r="C46" s="315"/>
      <c r="D46" s="315"/>
      <c r="E46" s="323"/>
      <c r="F46" s="307">
        <v>2</v>
      </c>
      <c r="G46" s="389">
        <v>23</v>
      </c>
      <c r="H46" s="344">
        <f ca="1">$L$1+(INDIRECT(ADDRESS(ROW(), COLUMN()-1))-1)+2</f>
        <v>43004</v>
      </c>
      <c r="I46" s="197" t="s">
        <v>32</v>
      </c>
      <c r="J46" s="80" t="s">
        <v>361</v>
      </c>
      <c r="K46" s="12" t="s">
        <v>28</v>
      </c>
      <c r="L46" s="66">
        <v>4</v>
      </c>
      <c r="M46" s="198"/>
      <c r="N46" s="198"/>
      <c r="O46" s="198"/>
      <c r="P46" s="100"/>
    </row>
    <row r="47" spans="1:16" ht="15.75">
      <c r="A47" s="302"/>
      <c r="B47" s="306"/>
      <c r="C47" s="315"/>
      <c r="D47" s="315"/>
      <c r="E47" s="323"/>
      <c r="F47" s="345"/>
      <c r="G47" s="358"/>
      <c r="H47" s="340"/>
      <c r="I47" s="83" t="s">
        <v>33</v>
      </c>
      <c r="J47" s="80" t="s">
        <v>361</v>
      </c>
      <c r="K47" s="12" t="s">
        <v>28</v>
      </c>
      <c r="L47" s="66">
        <v>4</v>
      </c>
      <c r="M47" s="198"/>
      <c r="N47" s="198"/>
      <c r="O47" s="198"/>
      <c r="P47" s="100"/>
    </row>
    <row r="48" spans="1:16" ht="15.75">
      <c r="A48" s="302"/>
      <c r="B48" s="306"/>
      <c r="C48" s="315"/>
      <c r="D48" s="315"/>
      <c r="E48" s="323"/>
      <c r="F48" s="307">
        <v>3</v>
      </c>
      <c r="G48" s="389">
        <v>24</v>
      </c>
      <c r="H48" s="344">
        <f ca="1">$L$1+(INDIRECT(ADDRESS(ROW(), COLUMN()-1))-1)+2</f>
        <v>43005</v>
      </c>
      <c r="I48" s="199" t="s">
        <v>32</v>
      </c>
      <c r="J48" s="80" t="s">
        <v>362</v>
      </c>
      <c r="K48" s="12" t="s">
        <v>28</v>
      </c>
      <c r="L48" s="66">
        <v>4</v>
      </c>
      <c r="M48" s="198"/>
      <c r="N48" s="198"/>
      <c r="O48" s="198"/>
      <c r="P48" s="100"/>
    </row>
    <row r="49" spans="1:16" ht="15.75">
      <c r="A49" s="302"/>
      <c r="B49" s="306"/>
      <c r="C49" s="315"/>
      <c r="D49" s="315"/>
      <c r="E49" s="323"/>
      <c r="F49" s="336"/>
      <c r="G49" s="346"/>
      <c r="H49" s="346"/>
      <c r="I49" s="200" t="s">
        <v>33</v>
      </c>
      <c r="J49" s="80" t="s">
        <v>362</v>
      </c>
      <c r="K49" s="12" t="s">
        <v>28</v>
      </c>
      <c r="L49" s="66">
        <v>4</v>
      </c>
      <c r="M49" s="198"/>
      <c r="N49" s="198"/>
      <c r="O49" s="198"/>
      <c r="P49" s="100"/>
    </row>
    <row r="50" spans="1:16" ht="15.75">
      <c r="A50" s="302"/>
      <c r="B50" s="306"/>
      <c r="C50" s="315"/>
      <c r="D50" s="315"/>
      <c r="E50" s="323"/>
      <c r="F50" s="307">
        <v>4</v>
      </c>
      <c r="G50" s="389">
        <v>25</v>
      </c>
      <c r="H50" s="344">
        <f ca="1">$L$1+(INDIRECT(ADDRESS(ROW(), COLUMN()-1))-1)+2</f>
        <v>43006</v>
      </c>
      <c r="I50" s="83" t="s">
        <v>32</v>
      </c>
      <c r="J50" s="112" t="s">
        <v>359</v>
      </c>
      <c r="K50" s="85" t="s">
        <v>105</v>
      </c>
      <c r="L50" s="85">
        <v>2</v>
      </c>
      <c r="M50" s="85"/>
      <c r="N50" s="113"/>
      <c r="O50" s="85" t="s">
        <v>76</v>
      </c>
      <c r="P50" s="96">
        <v>2</v>
      </c>
    </row>
    <row r="51" spans="1:16" ht="15.75">
      <c r="A51" s="302"/>
      <c r="B51" s="306"/>
      <c r="C51" s="315"/>
      <c r="D51" s="315"/>
      <c r="E51" s="323"/>
      <c r="F51" s="336"/>
      <c r="G51" s="346"/>
      <c r="H51" s="346"/>
      <c r="I51" s="197" t="s">
        <v>33</v>
      </c>
      <c r="J51" s="80" t="s">
        <v>311</v>
      </c>
      <c r="K51" s="80" t="s">
        <v>34</v>
      </c>
      <c r="L51" s="80">
        <v>6</v>
      </c>
      <c r="M51" s="198"/>
      <c r="N51" s="198"/>
      <c r="O51" s="198"/>
      <c r="P51" s="100"/>
    </row>
    <row r="52" spans="1:16" ht="16.5" thickBot="1">
      <c r="A52" s="304"/>
      <c r="B52" s="308"/>
      <c r="C52" s="317"/>
      <c r="D52" s="317"/>
      <c r="E52" s="325"/>
      <c r="F52" s="76">
        <v>5</v>
      </c>
      <c r="G52" s="208">
        <v>26</v>
      </c>
      <c r="H52" s="95">
        <f ca="1">$L$1+(INDIRECT(ADDRESS(ROW(), COLUMN()-1))-1)+2</f>
        <v>43007</v>
      </c>
      <c r="I52" s="232" t="s">
        <v>32</v>
      </c>
      <c r="J52" s="233" t="s">
        <v>34</v>
      </c>
      <c r="K52" s="233" t="s">
        <v>34</v>
      </c>
      <c r="L52" s="233">
        <v>4</v>
      </c>
      <c r="M52" s="234"/>
      <c r="N52" s="234"/>
      <c r="O52" s="234"/>
      <c r="P52" s="78"/>
    </row>
  </sheetData>
  <mergeCells count="79">
    <mergeCell ref="B1:J1"/>
    <mergeCell ref="A4:A16"/>
    <mergeCell ref="B4:B16"/>
    <mergeCell ref="C4:C16"/>
    <mergeCell ref="D4:D16"/>
    <mergeCell ref="E4:E16"/>
    <mergeCell ref="F4:F7"/>
    <mergeCell ref="G4:G7"/>
    <mergeCell ref="H4:H7"/>
    <mergeCell ref="I4:I5"/>
    <mergeCell ref="I6:I7"/>
    <mergeCell ref="F8:F9"/>
    <mergeCell ref="G8:G9"/>
    <mergeCell ref="H8:H9"/>
    <mergeCell ref="F10:F11"/>
    <mergeCell ref="G10:G11"/>
    <mergeCell ref="H10:H11"/>
    <mergeCell ref="F17:F18"/>
    <mergeCell ref="F26:F27"/>
    <mergeCell ref="F12:F13"/>
    <mergeCell ref="G12:G13"/>
    <mergeCell ref="H12:H13"/>
    <mergeCell ref="F14:F15"/>
    <mergeCell ref="G14:G15"/>
    <mergeCell ref="H14:H15"/>
    <mergeCell ref="G17:G18"/>
    <mergeCell ref="H17:H18"/>
    <mergeCell ref="G26:G27"/>
    <mergeCell ref="H26:H27"/>
    <mergeCell ref="A17:A32"/>
    <mergeCell ref="B17:B32"/>
    <mergeCell ref="C17:C32"/>
    <mergeCell ref="D17:D32"/>
    <mergeCell ref="E17:E32"/>
    <mergeCell ref="I18:I19"/>
    <mergeCell ref="G21:G24"/>
    <mergeCell ref="H21:H24"/>
    <mergeCell ref="I21:I22"/>
    <mergeCell ref="I23:I24"/>
    <mergeCell ref="F28:F29"/>
    <mergeCell ref="G28:G29"/>
    <mergeCell ref="H28:H29"/>
    <mergeCell ref="F33:F34"/>
    <mergeCell ref="G33:G34"/>
    <mergeCell ref="H33:H34"/>
    <mergeCell ref="F35:F36"/>
    <mergeCell ref="G35:G36"/>
    <mergeCell ref="H35:H36"/>
    <mergeCell ref="F37:F38"/>
    <mergeCell ref="G37:G38"/>
    <mergeCell ref="H37:H38"/>
    <mergeCell ref="F39:F40"/>
    <mergeCell ref="G39:G40"/>
    <mergeCell ref="H39:H40"/>
    <mergeCell ref="F41:F42"/>
    <mergeCell ref="G41:G42"/>
    <mergeCell ref="H41:H42"/>
    <mergeCell ref="A44:A52"/>
    <mergeCell ref="B44:B52"/>
    <mergeCell ref="C44:C52"/>
    <mergeCell ref="D44:D52"/>
    <mergeCell ref="E44:E52"/>
    <mergeCell ref="A33:A43"/>
    <mergeCell ref="B33:B43"/>
    <mergeCell ref="C33:C43"/>
    <mergeCell ref="D33:D43"/>
    <mergeCell ref="E33:E43"/>
    <mergeCell ref="F50:F51"/>
    <mergeCell ref="G50:G51"/>
    <mergeCell ref="H50:H51"/>
    <mergeCell ref="H44:H45"/>
    <mergeCell ref="F46:F47"/>
    <mergeCell ref="G46:G47"/>
    <mergeCell ref="H46:H47"/>
    <mergeCell ref="F48:F49"/>
    <mergeCell ref="G48:G49"/>
    <mergeCell ref="H48:H49"/>
    <mergeCell ref="F44:F45"/>
    <mergeCell ref="G44:G45"/>
  </mergeCells>
  <pageMargins left="0.7" right="0.7" top="0.75" bottom="0.75" header="0.3" footer="0.3"/>
  <pageSetup paperSize="9" scale="34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  <pageSetUpPr fitToPage="1"/>
  </sheetPr>
  <dimension ref="A1:P83"/>
  <sheetViews>
    <sheetView zoomScale="70" zoomScaleNormal="70" workbookViewId="0">
      <pane ySplit="3" topLeftCell="A34" activePane="bottomLeft" state="frozen"/>
      <selection pane="bottomLeft" activeCell="K3" sqref="K3"/>
    </sheetView>
  </sheetViews>
  <sheetFormatPr defaultColWidth="9.28515625" defaultRowHeight="15"/>
  <cols>
    <col min="1" max="1" width="6.7109375" style="10" bestFit="1" customWidth="1"/>
    <col min="2" max="2" width="6.28515625" style="10" bestFit="1" customWidth="1"/>
    <col min="3" max="3" width="9.5703125" style="10" bestFit="1" customWidth="1"/>
    <col min="4" max="4" width="9.7109375" style="10" bestFit="1" customWidth="1"/>
    <col min="5" max="5" width="18.28515625" style="10" customWidth="1"/>
    <col min="6" max="6" width="9.28515625" style="10" hidden="1" customWidth="1"/>
    <col min="7" max="7" width="13.28515625" style="10" customWidth="1"/>
    <col min="8" max="8" width="4" style="10" bestFit="1" customWidth="1"/>
    <col min="9" max="9" width="82.7109375" style="10" bestFit="1" customWidth="1"/>
    <col min="10" max="10" width="18.42578125" style="10" bestFit="1" customWidth="1"/>
    <col min="11" max="11" width="18.28515625" style="10" bestFit="1" customWidth="1"/>
    <col min="12" max="12" width="12.28515625" style="10" customWidth="1"/>
    <col min="13" max="13" width="45.42578125" style="10" customWidth="1"/>
    <col min="14" max="15" width="9.28515625" style="10"/>
    <col min="16" max="16" width="11.28515625" style="10" bestFit="1" customWidth="1"/>
    <col min="17" max="16384" width="9.28515625" style="10"/>
  </cols>
  <sheetData>
    <row r="1" spans="1:16" ht="34.5" customHeight="1">
      <c r="B1" s="300" t="s">
        <v>312</v>
      </c>
      <c r="C1" s="300"/>
      <c r="D1" s="300"/>
      <c r="E1" s="300"/>
      <c r="F1" s="300"/>
      <c r="G1" s="300"/>
      <c r="H1" s="300"/>
      <c r="I1" s="300"/>
      <c r="J1" s="7" t="s">
        <v>117</v>
      </c>
      <c r="K1" s="123">
        <v>42772</v>
      </c>
    </row>
    <row r="2" spans="1:16" ht="15" hidden="1" customHeight="1">
      <c r="B2" s="118"/>
      <c r="C2" s="118"/>
      <c r="D2" s="118"/>
      <c r="E2" s="118"/>
      <c r="F2" s="118"/>
      <c r="G2" s="118"/>
      <c r="H2" s="118"/>
      <c r="I2" s="118"/>
    </row>
    <row r="3" spans="1:16" s="7" customFormat="1" ht="26.25" customHeight="1" thickBot="1">
      <c r="A3" s="70" t="s">
        <v>0</v>
      </c>
      <c r="B3" s="70" t="s">
        <v>1</v>
      </c>
      <c r="C3" s="70" t="s">
        <v>2</v>
      </c>
      <c r="D3" s="70" t="s">
        <v>4</v>
      </c>
      <c r="E3" s="70" t="s">
        <v>5</v>
      </c>
      <c r="F3" s="70" t="s">
        <v>10</v>
      </c>
      <c r="G3" s="70" t="s">
        <v>116</v>
      </c>
      <c r="H3" s="70"/>
      <c r="I3" s="70" t="s">
        <v>6</v>
      </c>
      <c r="J3" s="70" t="s">
        <v>11</v>
      </c>
      <c r="K3" s="70" t="s">
        <v>15</v>
      </c>
      <c r="L3" s="70" t="s">
        <v>51</v>
      </c>
      <c r="M3" s="70" t="s">
        <v>52</v>
      </c>
      <c r="N3" s="70" t="s">
        <v>38</v>
      </c>
      <c r="O3" s="70" t="s">
        <v>39</v>
      </c>
    </row>
    <row r="4" spans="1:16" s="7" customFormat="1" ht="15.75">
      <c r="A4" s="301">
        <v>1</v>
      </c>
      <c r="B4" s="305">
        <v>1</v>
      </c>
      <c r="C4" s="314" t="s">
        <v>3</v>
      </c>
      <c r="D4" s="314"/>
      <c r="E4" s="322" t="s">
        <v>66</v>
      </c>
      <c r="F4" s="115">
        <v>1</v>
      </c>
      <c r="G4" s="125">
        <f>$K$1</f>
        <v>42772</v>
      </c>
      <c r="H4" s="172" t="s">
        <v>32</v>
      </c>
      <c r="I4" s="142" t="s">
        <v>229</v>
      </c>
      <c r="J4" s="142" t="s">
        <v>19</v>
      </c>
      <c r="K4" s="142">
        <v>2</v>
      </c>
      <c r="L4" s="142" t="s">
        <v>30</v>
      </c>
      <c r="M4" s="173"/>
      <c r="N4" s="142" t="s">
        <v>295</v>
      </c>
      <c r="O4" s="174">
        <v>2</v>
      </c>
      <c r="P4" s="124"/>
    </row>
    <row r="5" spans="1:16" ht="15.75">
      <c r="A5" s="302"/>
      <c r="B5" s="306"/>
      <c r="C5" s="315"/>
      <c r="D5" s="315"/>
      <c r="E5" s="323"/>
      <c r="F5" s="306">
        <v>2</v>
      </c>
      <c r="G5" s="125">
        <f>G4+1</f>
        <v>42773</v>
      </c>
      <c r="H5" s="172"/>
      <c r="I5" s="142" t="s">
        <v>230</v>
      </c>
      <c r="J5" s="142" t="s">
        <v>19</v>
      </c>
      <c r="K5" s="142">
        <v>2</v>
      </c>
      <c r="L5" s="142" t="s">
        <v>29</v>
      </c>
      <c r="M5" s="173"/>
      <c r="N5" s="142" t="s">
        <v>46</v>
      </c>
      <c r="O5" s="174">
        <v>2</v>
      </c>
      <c r="P5" s="61"/>
    </row>
    <row r="6" spans="1:16" ht="15.75">
      <c r="A6" s="302"/>
      <c r="B6" s="306"/>
      <c r="C6" s="315"/>
      <c r="D6" s="315"/>
      <c r="E6" s="323"/>
      <c r="F6" s="306"/>
      <c r="G6" s="125"/>
      <c r="H6" s="175" t="s">
        <v>33</v>
      </c>
      <c r="I6" s="142" t="s">
        <v>31</v>
      </c>
      <c r="J6" s="142" t="s">
        <v>105</v>
      </c>
      <c r="K6" s="142">
        <v>1</v>
      </c>
      <c r="L6" s="157"/>
      <c r="M6" s="142" t="s">
        <v>296</v>
      </c>
      <c r="N6" s="142" t="s">
        <v>76</v>
      </c>
      <c r="O6" s="174">
        <v>1</v>
      </c>
      <c r="P6" s="61"/>
    </row>
    <row r="7" spans="1:16" ht="15.75">
      <c r="A7" s="302"/>
      <c r="B7" s="306"/>
      <c r="C7" s="315"/>
      <c r="D7" s="315"/>
      <c r="E7" s="323"/>
      <c r="F7" s="306"/>
      <c r="G7" s="125"/>
      <c r="I7" s="66" t="s">
        <v>231</v>
      </c>
      <c r="J7" s="66" t="s">
        <v>18</v>
      </c>
      <c r="K7" s="66">
        <v>3</v>
      </c>
      <c r="L7" s="87"/>
      <c r="M7" s="66"/>
      <c r="N7" s="66"/>
      <c r="O7" s="68"/>
      <c r="P7" s="61"/>
    </row>
    <row r="8" spans="1:16" ht="15.75" customHeight="1">
      <c r="A8" s="302"/>
      <c r="B8" s="306"/>
      <c r="C8" s="315"/>
      <c r="D8" s="315"/>
      <c r="E8" s="323"/>
      <c r="F8" s="306"/>
      <c r="G8" s="125"/>
      <c r="H8" s="66" t="s">
        <v>32</v>
      </c>
      <c r="I8" s="66" t="s">
        <v>234</v>
      </c>
      <c r="J8" s="66" t="s">
        <v>18</v>
      </c>
      <c r="K8" s="66">
        <v>4</v>
      </c>
      <c r="L8" s="66" t="s">
        <v>235</v>
      </c>
      <c r="M8" s="69"/>
      <c r="N8" s="66"/>
      <c r="O8" s="68"/>
      <c r="P8" s="61"/>
    </row>
    <row r="9" spans="1:16" ht="15.75" customHeight="1">
      <c r="A9" s="302"/>
      <c r="B9" s="306"/>
      <c r="C9" s="315"/>
      <c r="D9" s="315"/>
      <c r="E9" s="323"/>
      <c r="F9" s="306">
        <v>3</v>
      </c>
      <c r="G9" s="125">
        <f>G4+2</f>
        <v>42774</v>
      </c>
      <c r="H9" s="66" t="s">
        <v>33</v>
      </c>
      <c r="I9" s="66" t="s">
        <v>234</v>
      </c>
      <c r="J9" s="66" t="s">
        <v>18</v>
      </c>
      <c r="K9" s="66">
        <v>4</v>
      </c>
      <c r="L9" s="66" t="s">
        <v>235</v>
      </c>
      <c r="M9" s="126"/>
      <c r="N9" s="66"/>
      <c r="O9" s="68"/>
      <c r="P9" s="61"/>
    </row>
    <row r="10" spans="1:16" ht="15.75" customHeight="1">
      <c r="A10" s="302"/>
      <c r="B10" s="306"/>
      <c r="C10" s="315"/>
      <c r="D10" s="315"/>
      <c r="E10" s="323"/>
      <c r="F10" s="306"/>
      <c r="G10" s="125"/>
      <c r="H10" s="66" t="s">
        <v>32</v>
      </c>
      <c r="I10" s="66" t="s">
        <v>234</v>
      </c>
      <c r="J10" s="66" t="s">
        <v>18</v>
      </c>
      <c r="K10" s="66">
        <v>4</v>
      </c>
      <c r="L10" s="66" t="s">
        <v>235</v>
      </c>
      <c r="M10" s="126"/>
      <c r="N10" s="66"/>
      <c r="O10" s="68"/>
      <c r="P10" s="61"/>
    </row>
    <row r="11" spans="1:16" ht="15.75">
      <c r="A11" s="302"/>
      <c r="B11" s="306"/>
      <c r="C11" s="315"/>
      <c r="D11" s="315"/>
      <c r="E11" s="323"/>
      <c r="F11" s="306">
        <v>4</v>
      </c>
      <c r="G11" s="125">
        <f>G4+3</f>
        <v>42775</v>
      </c>
      <c r="H11" s="85" t="s">
        <v>33</v>
      </c>
      <c r="I11" s="85" t="s">
        <v>9</v>
      </c>
      <c r="J11" s="85" t="s">
        <v>9</v>
      </c>
      <c r="K11" s="85">
        <v>2</v>
      </c>
      <c r="L11" s="85"/>
      <c r="M11" s="85"/>
      <c r="N11" s="85" t="s">
        <v>76</v>
      </c>
      <c r="O11" s="85">
        <v>2</v>
      </c>
      <c r="P11" s="61"/>
    </row>
    <row r="12" spans="1:16" ht="15.75">
      <c r="A12" s="302"/>
      <c r="B12" s="306"/>
      <c r="C12" s="315"/>
      <c r="D12" s="315"/>
      <c r="E12" s="323"/>
      <c r="F12" s="306"/>
      <c r="G12" s="125"/>
      <c r="H12" s="126"/>
      <c r="I12" s="66" t="s">
        <v>234</v>
      </c>
      <c r="J12" s="66" t="s">
        <v>18</v>
      </c>
      <c r="K12" s="66">
        <v>2</v>
      </c>
      <c r="L12" s="66" t="s">
        <v>235</v>
      </c>
      <c r="N12" s="66"/>
      <c r="O12" s="68"/>
      <c r="P12" s="61"/>
    </row>
    <row r="13" spans="1:16" ht="15.75">
      <c r="A13" s="302"/>
      <c r="B13" s="306"/>
      <c r="C13" s="315"/>
      <c r="D13" s="315"/>
      <c r="E13" s="323"/>
      <c r="F13" s="306"/>
      <c r="G13" s="125"/>
      <c r="H13" s="66" t="s">
        <v>32</v>
      </c>
      <c r="I13" s="66" t="s">
        <v>236</v>
      </c>
      <c r="J13" s="66" t="s">
        <v>18</v>
      </c>
      <c r="K13" s="66">
        <v>4</v>
      </c>
      <c r="L13" s="66" t="s">
        <v>56</v>
      </c>
      <c r="M13" s="27"/>
      <c r="N13" s="66"/>
      <c r="O13" s="68"/>
      <c r="P13" s="61"/>
    </row>
    <row r="14" spans="1:16" ht="15.75">
      <c r="A14" s="302"/>
      <c r="B14" s="306"/>
      <c r="C14" s="315"/>
      <c r="D14" s="315"/>
      <c r="E14" s="323"/>
      <c r="F14" s="306">
        <v>5</v>
      </c>
      <c r="G14" s="125">
        <f>G4+4</f>
        <v>42776</v>
      </c>
      <c r="H14" s="66" t="s">
        <v>33</v>
      </c>
      <c r="I14" s="66" t="s">
        <v>236</v>
      </c>
      <c r="J14" s="66" t="s">
        <v>18</v>
      </c>
      <c r="K14" s="66">
        <v>2</v>
      </c>
      <c r="L14" s="66" t="s">
        <v>56</v>
      </c>
      <c r="M14" s="27"/>
      <c r="N14" s="66"/>
      <c r="O14" s="68"/>
      <c r="P14" s="61"/>
    </row>
    <row r="15" spans="1:16" ht="15.75">
      <c r="A15" s="302"/>
      <c r="B15" s="306"/>
      <c r="C15" s="315"/>
      <c r="D15" s="315"/>
      <c r="E15" s="323"/>
      <c r="F15" s="306"/>
      <c r="G15" s="125"/>
      <c r="H15" s="66"/>
      <c r="I15" s="66" t="s">
        <v>237</v>
      </c>
      <c r="J15" s="66" t="s">
        <v>18</v>
      </c>
      <c r="K15" s="66">
        <v>2</v>
      </c>
      <c r="L15" s="66" t="s">
        <v>24</v>
      </c>
      <c r="M15" s="66"/>
      <c r="N15" s="66"/>
      <c r="O15" s="68"/>
      <c r="P15" s="61"/>
    </row>
    <row r="16" spans="1:16" ht="15.75">
      <c r="A16" s="302"/>
      <c r="B16" s="306"/>
      <c r="C16" s="315"/>
      <c r="D16" s="315"/>
      <c r="E16" s="323"/>
      <c r="F16" s="306"/>
      <c r="G16" s="125"/>
      <c r="H16" s="66" t="s">
        <v>32</v>
      </c>
      <c r="I16" s="66" t="s">
        <v>237</v>
      </c>
      <c r="J16" s="66" t="s">
        <v>18</v>
      </c>
      <c r="K16" s="66">
        <v>4</v>
      </c>
      <c r="L16" s="66" t="s">
        <v>24</v>
      </c>
      <c r="M16" s="66"/>
      <c r="N16" s="66"/>
      <c r="O16" s="68"/>
      <c r="P16" s="61"/>
    </row>
    <row r="17" spans="1:16" ht="15" customHeight="1" thickBot="1">
      <c r="A17" s="304"/>
      <c r="B17" s="308"/>
      <c r="C17" s="317"/>
      <c r="D17" s="317"/>
      <c r="E17" s="325"/>
      <c r="F17" s="76">
        <v>6</v>
      </c>
      <c r="G17" s="127">
        <f>G4+5</f>
        <v>42777</v>
      </c>
      <c r="H17" s="77" t="s">
        <v>32</v>
      </c>
      <c r="I17" s="147" t="s">
        <v>209</v>
      </c>
      <c r="J17" s="77" t="s">
        <v>13</v>
      </c>
      <c r="K17" s="77">
        <v>0</v>
      </c>
      <c r="L17" s="77"/>
      <c r="M17" s="77"/>
      <c r="N17" s="77"/>
      <c r="O17" s="114"/>
      <c r="P17" s="61"/>
    </row>
    <row r="18" spans="1:16" ht="15.75">
      <c r="A18" s="301">
        <v>1</v>
      </c>
      <c r="B18" s="305">
        <v>2</v>
      </c>
      <c r="C18" s="314"/>
      <c r="D18" s="314" t="s">
        <v>9</v>
      </c>
      <c r="E18" s="322" t="s">
        <v>75</v>
      </c>
      <c r="F18" s="305">
        <v>1</v>
      </c>
      <c r="G18" s="128">
        <f>$K$1 +7</f>
        <v>42779</v>
      </c>
      <c r="H18" s="117" t="s">
        <v>32</v>
      </c>
      <c r="I18" s="71" t="s">
        <v>237</v>
      </c>
      <c r="J18" s="71" t="s">
        <v>18</v>
      </c>
      <c r="K18" s="71">
        <v>2</v>
      </c>
      <c r="L18" s="71" t="s">
        <v>24</v>
      </c>
      <c r="M18" s="71"/>
      <c r="N18" s="71"/>
      <c r="O18" s="73"/>
      <c r="P18" s="61"/>
    </row>
    <row r="19" spans="1:16" ht="15.75">
      <c r="A19" s="302"/>
      <c r="B19" s="306"/>
      <c r="C19" s="315"/>
      <c r="D19" s="315"/>
      <c r="E19" s="323"/>
      <c r="F19" s="306"/>
      <c r="G19" s="125"/>
      <c r="H19" s="81"/>
      <c r="I19" s="66" t="s">
        <v>232</v>
      </c>
      <c r="J19" s="66" t="s">
        <v>18</v>
      </c>
      <c r="K19" s="66">
        <v>2</v>
      </c>
      <c r="L19" s="66" t="s">
        <v>233</v>
      </c>
      <c r="M19" s="66"/>
      <c r="N19" s="66"/>
      <c r="O19" s="68"/>
      <c r="P19" s="61"/>
    </row>
    <row r="20" spans="1:16" ht="15.75">
      <c r="A20" s="302"/>
      <c r="B20" s="306"/>
      <c r="C20" s="315"/>
      <c r="D20" s="315"/>
      <c r="E20" s="323"/>
      <c r="F20" s="306"/>
      <c r="G20" s="129"/>
      <c r="H20" s="85" t="s">
        <v>33</v>
      </c>
      <c r="I20" s="85" t="s">
        <v>9</v>
      </c>
      <c r="J20" s="85" t="s">
        <v>9</v>
      </c>
      <c r="K20" s="85">
        <v>2</v>
      </c>
      <c r="L20" s="85"/>
      <c r="M20" s="85"/>
      <c r="N20" s="85" t="s">
        <v>76</v>
      </c>
      <c r="O20" s="188">
        <v>2</v>
      </c>
      <c r="P20" s="146"/>
    </row>
    <row r="21" spans="1:16" ht="15.75">
      <c r="A21" s="302"/>
      <c r="B21" s="306"/>
      <c r="C21" s="315"/>
      <c r="D21" s="315"/>
      <c r="E21" s="323"/>
      <c r="F21" s="306"/>
      <c r="G21" s="129"/>
      <c r="H21" s="66"/>
      <c r="I21" s="80" t="s">
        <v>104</v>
      </c>
      <c r="J21" s="66" t="s">
        <v>18</v>
      </c>
      <c r="K21" s="66">
        <v>1</v>
      </c>
      <c r="L21" s="80" t="s">
        <v>269</v>
      </c>
      <c r="M21" s="66" t="s">
        <v>70</v>
      </c>
      <c r="N21" s="66"/>
      <c r="O21" s="68"/>
      <c r="P21" s="61"/>
    </row>
    <row r="22" spans="1:16" ht="15.75">
      <c r="A22" s="302"/>
      <c r="B22" s="306"/>
      <c r="C22" s="315"/>
      <c r="D22" s="315"/>
      <c r="E22" s="323"/>
      <c r="F22" s="306"/>
      <c r="G22" s="129"/>
      <c r="H22" s="141"/>
      <c r="I22" s="80" t="s">
        <v>238</v>
      </c>
      <c r="J22" s="66" t="s">
        <v>18</v>
      </c>
      <c r="K22" s="66">
        <v>1</v>
      </c>
      <c r="L22" s="66" t="s">
        <v>239</v>
      </c>
      <c r="M22" s="404"/>
      <c r="N22" s="66"/>
      <c r="O22" s="68"/>
      <c r="P22" s="61"/>
    </row>
    <row r="23" spans="1:16" ht="15" customHeight="1">
      <c r="A23" s="302"/>
      <c r="B23" s="306"/>
      <c r="C23" s="315"/>
      <c r="D23" s="315"/>
      <c r="E23" s="323"/>
      <c r="F23" s="306">
        <v>2</v>
      </c>
      <c r="G23" s="125">
        <f>G18+1</f>
        <v>42780</v>
      </c>
      <c r="H23" s="81" t="s">
        <v>32</v>
      </c>
      <c r="I23" s="80" t="s">
        <v>238</v>
      </c>
      <c r="J23" s="66" t="s">
        <v>18</v>
      </c>
      <c r="K23" s="66">
        <v>4</v>
      </c>
      <c r="L23" s="66" t="s">
        <v>239</v>
      </c>
      <c r="M23" s="404"/>
      <c r="N23" s="66"/>
      <c r="O23" s="68"/>
      <c r="P23" s="61"/>
    </row>
    <row r="24" spans="1:16" ht="15.75">
      <c r="A24" s="302"/>
      <c r="B24" s="306"/>
      <c r="C24" s="315"/>
      <c r="D24" s="315"/>
      <c r="E24" s="323"/>
      <c r="F24" s="306"/>
      <c r="G24" s="129"/>
      <c r="H24" s="81" t="s">
        <v>33</v>
      </c>
      <c r="I24" s="80" t="s">
        <v>238</v>
      </c>
      <c r="J24" s="66" t="s">
        <v>18</v>
      </c>
      <c r="K24" s="66">
        <v>4</v>
      </c>
      <c r="L24" s="66" t="s">
        <v>239</v>
      </c>
      <c r="M24" s="404"/>
      <c r="N24" s="66"/>
      <c r="O24" s="68"/>
      <c r="P24" s="61"/>
    </row>
    <row r="25" spans="1:16" ht="15.75">
      <c r="A25" s="302"/>
      <c r="B25" s="306"/>
      <c r="C25" s="315"/>
      <c r="D25" s="315"/>
      <c r="E25" s="323"/>
      <c r="F25" s="306">
        <v>3</v>
      </c>
      <c r="G25" s="125">
        <f>G18+2</f>
        <v>42781</v>
      </c>
      <c r="H25" s="81" t="s">
        <v>32</v>
      </c>
      <c r="I25" s="80" t="s">
        <v>238</v>
      </c>
      <c r="J25" s="66" t="s">
        <v>18</v>
      </c>
      <c r="K25" s="66">
        <v>4</v>
      </c>
      <c r="L25" s="66" t="s">
        <v>239</v>
      </c>
      <c r="M25" s="404"/>
      <c r="N25" s="66"/>
      <c r="O25" s="68"/>
      <c r="P25" s="61"/>
    </row>
    <row r="26" spans="1:16" ht="15.75">
      <c r="A26" s="302"/>
      <c r="B26" s="306"/>
      <c r="C26" s="315"/>
      <c r="D26" s="315"/>
      <c r="E26" s="323"/>
      <c r="F26" s="306"/>
      <c r="G26" s="129"/>
      <c r="H26" s="81" t="s">
        <v>33</v>
      </c>
      <c r="I26" s="80" t="s">
        <v>238</v>
      </c>
      <c r="J26" s="66" t="s">
        <v>18</v>
      </c>
      <c r="K26" s="66">
        <v>4</v>
      </c>
      <c r="L26" s="66" t="s">
        <v>239</v>
      </c>
      <c r="M26" s="404"/>
      <c r="N26" s="66"/>
      <c r="O26" s="68"/>
      <c r="P26" s="61"/>
    </row>
    <row r="27" spans="1:16" ht="15.75">
      <c r="A27" s="302"/>
      <c r="B27" s="306"/>
      <c r="C27" s="315"/>
      <c r="D27" s="315"/>
      <c r="E27" s="323"/>
      <c r="F27" s="306">
        <v>4</v>
      </c>
      <c r="G27" s="125">
        <f>G18+3</f>
        <v>42782</v>
      </c>
      <c r="H27" s="89" t="s">
        <v>32</v>
      </c>
      <c r="I27" s="89" t="s">
        <v>9</v>
      </c>
      <c r="J27" s="85" t="s">
        <v>9</v>
      </c>
      <c r="K27" s="85">
        <v>2</v>
      </c>
      <c r="L27" s="85"/>
      <c r="M27" s="404"/>
      <c r="N27" s="66" t="s">
        <v>76</v>
      </c>
      <c r="O27" s="68">
        <v>2</v>
      </c>
      <c r="P27" s="61"/>
    </row>
    <row r="28" spans="1:16" ht="15.75">
      <c r="A28" s="302"/>
      <c r="B28" s="306"/>
      <c r="C28" s="315"/>
      <c r="D28" s="315"/>
      <c r="E28" s="323"/>
      <c r="F28" s="306"/>
      <c r="G28" s="129"/>
      <c r="H28" s="80"/>
      <c r="I28" s="80" t="s">
        <v>238</v>
      </c>
      <c r="J28" s="66" t="s">
        <v>18</v>
      </c>
      <c r="K28" s="66">
        <v>2</v>
      </c>
      <c r="L28" s="66" t="s">
        <v>239</v>
      </c>
      <c r="M28" s="404"/>
      <c r="N28" s="66"/>
      <c r="O28" s="68"/>
      <c r="P28" s="61"/>
    </row>
    <row r="29" spans="1:16" ht="15.75">
      <c r="A29" s="302"/>
      <c r="B29" s="306"/>
      <c r="C29" s="315"/>
      <c r="D29" s="315"/>
      <c r="E29" s="323"/>
      <c r="F29" s="306"/>
      <c r="G29" s="129"/>
      <c r="H29" s="81" t="s">
        <v>33</v>
      </c>
      <c r="I29" s="80" t="s">
        <v>238</v>
      </c>
      <c r="J29" s="66" t="s">
        <v>18</v>
      </c>
      <c r="K29" s="66">
        <v>4</v>
      </c>
      <c r="L29" s="66" t="s">
        <v>239</v>
      </c>
      <c r="M29" s="404"/>
      <c r="N29" s="66"/>
      <c r="O29" s="68"/>
      <c r="P29" s="61"/>
    </row>
    <row r="30" spans="1:16" ht="15.75">
      <c r="A30" s="302"/>
      <c r="B30" s="306"/>
      <c r="C30" s="315"/>
      <c r="D30" s="315"/>
      <c r="E30" s="323"/>
      <c r="F30" s="306">
        <v>5</v>
      </c>
      <c r="G30" s="125">
        <f>G18+4</f>
        <v>42783</v>
      </c>
      <c r="H30" s="81" t="s">
        <v>32</v>
      </c>
      <c r="I30" s="80" t="s">
        <v>238</v>
      </c>
      <c r="J30" s="66" t="s">
        <v>18</v>
      </c>
      <c r="K30" s="66">
        <v>4</v>
      </c>
      <c r="L30" s="66" t="s">
        <v>239</v>
      </c>
      <c r="M30" s="404"/>
      <c r="N30" s="66"/>
      <c r="O30" s="68"/>
      <c r="P30" s="61"/>
    </row>
    <row r="31" spans="1:16" ht="15.75">
      <c r="A31" s="302"/>
      <c r="B31" s="306"/>
      <c r="C31" s="315"/>
      <c r="D31" s="315"/>
      <c r="E31" s="323"/>
      <c r="F31" s="306"/>
      <c r="G31" s="129"/>
      <c r="H31" s="65" t="s">
        <v>33</v>
      </c>
      <c r="I31" s="80" t="s">
        <v>238</v>
      </c>
      <c r="J31" s="66" t="s">
        <v>18</v>
      </c>
      <c r="K31" s="66">
        <v>2</v>
      </c>
      <c r="L31" s="66" t="s">
        <v>239</v>
      </c>
      <c r="M31" s="404"/>
      <c r="N31" s="66"/>
      <c r="O31" s="68"/>
      <c r="P31" s="61"/>
    </row>
    <row r="32" spans="1:16" ht="15.75">
      <c r="A32" s="302"/>
      <c r="B32" s="306"/>
      <c r="C32" s="315"/>
      <c r="D32" s="315"/>
      <c r="E32" s="323"/>
      <c r="F32" s="306"/>
      <c r="G32" s="129"/>
      <c r="H32" s="85" t="s">
        <v>33</v>
      </c>
      <c r="I32" s="85" t="s">
        <v>9</v>
      </c>
      <c r="J32" s="85" t="s">
        <v>9</v>
      </c>
      <c r="K32" s="85">
        <v>2</v>
      </c>
      <c r="L32" s="85"/>
      <c r="M32" s="85"/>
      <c r="N32" s="85" t="s">
        <v>76</v>
      </c>
      <c r="O32" s="85">
        <v>2</v>
      </c>
      <c r="P32" s="61"/>
    </row>
    <row r="33" spans="1:16" ht="16.5" thickBot="1">
      <c r="A33" s="304"/>
      <c r="B33" s="308"/>
      <c r="C33" s="317"/>
      <c r="D33" s="317"/>
      <c r="E33" s="325"/>
      <c r="F33" s="76">
        <v>6</v>
      </c>
      <c r="G33" s="127">
        <f>G18+5</f>
        <v>42784</v>
      </c>
      <c r="H33" s="77" t="s">
        <v>32</v>
      </c>
      <c r="I33" s="147" t="s">
        <v>209</v>
      </c>
      <c r="J33" s="77" t="s">
        <v>13</v>
      </c>
      <c r="K33" s="77">
        <v>0</v>
      </c>
      <c r="L33" s="77"/>
      <c r="M33" s="77"/>
      <c r="N33" s="77"/>
      <c r="O33" s="114"/>
      <c r="P33" s="61"/>
    </row>
    <row r="34" spans="1:16" ht="63">
      <c r="A34" s="326">
        <v>2</v>
      </c>
      <c r="B34" s="318">
        <v>3</v>
      </c>
      <c r="C34" s="349" t="s">
        <v>7</v>
      </c>
      <c r="D34" s="314"/>
      <c r="E34" s="322" t="s">
        <v>63</v>
      </c>
      <c r="F34" s="305">
        <v>1</v>
      </c>
      <c r="G34" s="128">
        <f>$K$1 +14</f>
        <v>42786</v>
      </c>
      <c r="H34" s="176" t="s">
        <v>32</v>
      </c>
      <c r="I34" s="177" t="s">
        <v>107</v>
      </c>
      <c r="J34" s="178" t="s">
        <v>105</v>
      </c>
      <c r="K34" s="178">
        <v>1</v>
      </c>
      <c r="L34" s="178"/>
      <c r="M34" s="179" t="s">
        <v>78</v>
      </c>
      <c r="N34" s="178" t="s">
        <v>76</v>
      </c>
      <c r="O34" s="180">
        <v>1</v>
      </c>
      <c r="P34" s="61"/>
    </row>
    <row r="35" spans="1:16" ht="15.75">
      <c r="A35" s="327"/>
      <c r="B35" s="319"/>
      <c r="C35" s="350"/>
      <c r="D35" s="315"/>
      <c r="E35" s="323"/>
      <c r="F35" s="306"/>
      <c r="G35" s="129"/>
      <c r="H35" s="141"/>
      <c r="I35" s="66" t="s">
        <v>100</v>
      </c>
      <c r="J35" s="66" t="s">
        <v>18</v>
      </c>
      <c r="K35" s="66">
        <v>3</v>
      </c>
      <c r="L35" s="66" t="s">
        <v>60</v>
      </c>
      <c r="M35" s="87"/>
      <c r="N35" s="66" t="s">
        <v>43</v>
      </c>
      <c r="O35" s="68">
        <v>1.5</v>
      </c>
      <c r="P35" s="61"/>
    </row>
    <row r="36" spans="1:16" ht="15.75">
      <c r="A36" s="327"/>
      <c r="B36" s="319"/>
      <c r="C36" s="350"/>
      <c r="D36" s="315"/>
      <c r="E36" s="323"/>
      <c r="F36" s="306"/>
      <c r="G36" s="129"/>
      <c r="H36" s="81" t="s">
        <v>33</v>
      </c>
      <c r="I36" s="66" t="s">
        <v>92</v>
      </c>
      <c r="J36" s="66" t="s">
        <v>18</v>
      </c>
      <c r="K36" s="66">
        <v>4</v>
      </c>
      <c r="L36" s="66" t="s">
        <v>60</v>
      </c>
      <c r="M36" s="87"/>
      <c r="N36" s="66" t="s">
        <v>44</v>
      </c>
      <c r="O36" s="68">
        <v>0.5</v>
      </c>
      <c r="P36" s="61"/>
    </row>
    <row r="37" spans="1:16" ht="15.75">
      <c r="A37" s="327"/>
      <c r="B37" s="319"/>
      <c r="C37" s="350"/>
      <c r="D37" s="315"/>
      <c r="E37" s="323"/>
      <c r="F37" s="306">
        <v>2</v>
      </c>
      <c r="G37" s="125">
        <f>G34+1</f>
        <v>42787</v>
      </c>
      <c r="H37" s="81" t="s">
        <v>32</v>
      </c>
      <c r="I37" s="66" t="s">
        <v>81</v>
      </c>
      <c r="J37" s="66" t="s">
        <v>18</v>
      </c>
      <c r="K37" s="66">
        <v>6</v>
      </c>
      <c r="L37" s="66" t="s">
        <v>59</v>
      </c>
      <c r="M37" s="87"/>
      <c r="N37" s="66" t="s">
        <v>45</v>
      </c>
      <c r="O37" s="68">
        <v>0.5</v>
      </c>
      <c r="P37" s="61"/>
    </row>
    <row r="38" spans="1:16" ht="15.75">
      <c r="A38" s="327"/>
      <c r="B38" s="319"/>
      <c r="C38" s="350"/>
      <c r="D38" s="315"/>
      <c r="E38" s="323"/>
      <c r="F38" s="306"/>
      <c r="G38" s="129"/>
      <c r="H38" s="66" t="s">
        <v>33</v>
      </c>
      <c r="I38" s="66" t="s">
        <v>240</v>
      </c>
      <c r="J38" s="66" t="s">
        <v>18</v>
      </c>
      <c r="K38" s="66">
        <v>2</v>
      </c>
      <c r="L38" s="66" t="s">
        <v>59</v>
      </c>
      <c r="M38" s="87"/>
      <c r="N38" s="66" t="s">
        <v>42</v>
      </c>
      <c r="O38" s="68">
        <v>0.5</v>
      </c>
      <c r="P38" s="61"/>
    </row>
    <row r="39" spans="1:16" ht="15.75">
      <c r="A39" s="327"/>
      <c r="B39" s="319"/>
      <c r="C39" s="350"/>
      <c r="D39" s="315"/>
      <c r="E39" s="323"/>
      <c r="F39" s="306">
        <v>3</v>
      </c>
      <c r="G39" s="125">
        <f>G34+2</f>
        <v>42788</v>
      </c>
      <c r="H39" s="85" t="s">
        <v>32</v>
      </c>
      <c r="I39" s="85" t="s">
        <v>9</v>
      </c>
      <c r="J39" s="85" t="s">
        <v>9</v>
      </c>
      <c r="K39" s="85">
        <v>4</v>
      </c>
      <c r="L39" s="85"/>
      <c r="M39" s="89" t="s">
        <v>313</v>
      </c>
      <c r="N39" s="85" t="s">
        <v>76</v>
      </c>
      <c r="O39" s="96">
        <v>3</v>
      </c>
      <c r="P39" s="61"/>
    </row>
    <row r="40" spans="1:16" ht="47.25">
      <c r="A40" s="327"/>
      <c r="B40" s="319"/>
      <c r="C40" s="350"/>
      <c r="D40" s="315"/>
      <c r="E40" s="323"/>
      <c r="F40" s="306"/>
      <c r="G40" s="129"/>
      <c r="H40" s="81" t="s">
        <v>33</v>
      </c>
      <c r="I40" s="66" t="s">
        <v>58</v>
      </c>
      <c r="J40" s="66" t="s">
        <v>18</v>
      </c>
      <c r="K40" s="66">
        <v>4</v>
      </c>
      <c r="L40" s="66" t="s">
        <v>62</v>
      </c>
      <c r="M40" s="119" t="s">
        <v>110</v>
      </c>
      <c r="N40" s="66"/>
      <c r="O40" s="68"/>
      <c r="P40" s="61"/>
    </row>
    <row r="41" spans="1:16" ht="15.75">
      <c r="A41" s="327"/>
      <c r="B41" s="319"/>
      <c r="C41" s="350"/>
      <c r="D41" s="315"/>
      <c r="E41" s="323"/>
      <c r="F41" s="306">
        <v>4</v>
      </c>
      <c r="G41" s="125">
        <f>G34+3</f>
        <v>42789</v>
      </c>
      <c r="H41" s="66" t="s">
        <v>32</v>
      </c>
      <c r="I41" s="66" t="s">
        <v>58</v>
      </c>
      <c r="J41" s="66" t="s">
        <v>18</v>
      </c>
      <c r="K41" s="66">
        <v>4</v>
      </c>
      <c r="L41" s="66" t="s">
        <v>62</v>
      </c>
      <c r="M41" s="119"/>
      <c r="N41" s="66"/>
      <c r="O41" s="68"/>
      <c r="P41" s="61"/>
    </row>
    <row r="42" spans="1:16" ht="31.5">
      <c r="A42" s="327"/>
      <c r="B42" s="319"/>
      <c r="C42" s="350"/>
      <c r="D42" s="315"/>
      <c r="E42" s="323"/>
      <c r="F42" s="306"/>
      <c r="G42" s="129"/>
      <c r="H42" s="81" t="s">
        <v>33</v>
      </c>
      <c r="I42" s="66" t="s">
        <v>73</v>
      </c>
      <c r="J42" s="66" t="s">
        <v>18</v>
      </c>
      <c r="K42" s="66">
        <v>4</v>
      </c>
      <c r="L42" s="66" t="s">
        <v>25</v>
      </c>
      <c r="M42" s="119" t="s">
        <v>111</v>
      </c>
      <c r="N42" s="66"/>
      <c r="O42" s="68"/>
      <c r="P42" s="61"/>
    </row>
    <row r="43" spans="1:16" ht="15.75">
      <c r="A43" s="327"/>
      <c r="B43" s="319"/>
      <c r="C43" s="350"/>
      <c r="D43" s="315"/>
      <c r="E43" s="323"/>
      <c r="F43" s="306">
        <v>5</v>
      </c>
      <c r="G43" s="125">
        <f>G34+4</f>
        <v>42790</v>
      </c>
      <c r="H43" s="81" t="s">
        <v>32</v>
      </c>
      <c r="I43" s="66" t="s">
        <v>73</v>
      </c>
      <c r="J43" s="66" t="s">
        <v>18</v>
      </c>
      <c r="K43" s="66">
        <v>4</v>
      </c>
      <c r="L43" s="66" t="s">
        <v>25</v>
      </c>
      <c r="M43" s="119"/>
      <c r="N43" s="66"/>
      <c r="O43" s="68"/>
      <c r="P43" s="61"/>
    </row>
    <row r="44" spans="1:16" ht="15.75">
      <c r="A44" s="327"/>
      <c r="B44" s="319"/>
      <c r="C44" s="350"/>
      <c r="D44" s="315"/>
      <c r="E44" s="323"/>
      <c r="F44" s="306"/>
      <c r="G44" s="129"/>
      <c r="H44" s="65" t="s">
        <v>33</v>
      </c>
      <c r="I44" s="66" t="s">
        <v>57</v>
      </c>
      <c r="J44" s="66" t="s">
        <v>18</v>
      </c>
      <c r="K44" s="66">
        <v>2</v>
      </c>
      <c r="L44" s="87"/>
      <c r="M44" s="111"/>
      <c r="N44" s="66"/>
      <c r="O44" s="68"/>
      <c r="P44" s="61"/>
    </row>
    <row r="45" spans="1:16" ht="15.75">
      <c r="A45" s="327"/>
      <c r="B45" s="319"/>
      <c r="C45" s="350"/>
      <c r="D45" s="315"/>
      <c r="E45" s="323"/>
      <c r="F45" s="116"/>
      <c r="G45" s="129"/>
      <c r="H45" s="151" t="s">
        <v>32</v>
      </c>
      <c r="I45" s="66" t="s">
        <v>88</v>
      </c>
      <c r="J45" s="66" t="s">
        <v>28</v>
      </c>
      <c r="K45" s="66">
        <v>2</v>
      </c>
      <c r="L45" s="66"/>
      <c r="M45" s="66" t="s">
        <v>270</v>
      </c>
      <c r="N45" s="66" t="s">
        <v>76</v>
      </c>
      <c r="O45" s="181"/>
      <c r="P45" s="146"/>
    </row>
    <row r="46" spans="1:16" ht="16.5" thickBot="1">
      <c r="A46" s="327"/>
      <c r="B46" s="319"/>
      <c r="C46" s="350"/>
      <c r="D46" s="315"/>
      <c r="E46" s="323"/>
      <c r="F46" s="116"/>
      <c r="G46" s="127">
        <f>G34+5</f>
        <v>42791</v>
      </c>
      <c r="H46" s="77" t="s">
        <v>32</v>
      </c>
      <c r="I46" s="147" t="s">
        <v>209</v>
      </c>
      <c r="J46" s="77" t="s">
        <v>13</v>
      </c>
      <c r="K46" s="77">
        <v>0</v>
      </c>
      <c r="L46" s="77"/>
      <c r="M46" s="77"/>
      <c r="N46" s="77"/>
      <c r="O46" s="114"/>
      <c r="P46" s="61"/>
    </row>
    <row r="47" spans="1:16" ht="15.75" customHeight="1">
      <c r="A47" s="412">
        <v>2</v>
      </c>
      <c r="B47" s="334">
        <v>4</v>
      </c>
      <c r="C47" s="334"/>
      <c r="D47" s="334"/>
      <c r="E47" s="418" t="s">
        <v>314</v>
      </c>
      <c r="F47" s="305">
        <v>1</v>
      </c>
      <c r="G47" s="144">
        <f>$K$1+21</f>
        <v>42793</v>
      </c>
      <c r="H47" s="71" t="s">
        <v>32</v>
      </c>
      <c r="I47" s="71" t="s">
        <v>315</v>
      </c>
      <c r="J47" s="66" t="s">
        <v>18</v>
      </c>
      <c r="K47" s="71">
        <v>6</v>
      </c>
      <c r="L47" s="71" t="s">
        <v>241</v>
      </c>
      <c r="M47" s="71"/>
      <c r="N47" s="71"/>
      <c r="O47" s="73"/>
      <c r="P47" s="61"/>
    </row>
    <row r="48" spans="1:16" ht="15.75">
      <c r="A48" s="413"/>
      <c r="B48" s="335"/>
      <c r="C48" s="335"/>
      <c r="D48" s="335"/>
      <c r="E48" s="419"/>
      <c r="F48" s="336"/>
      <c r="G48" s="144"/>
      <c r="H48" s="141" t="s">
        <v>33</v>
      </c>
      <c r="I48" s="141" t="s">
        <v>316</v>
      </c>
      <c r="J48" s="66" t="s">
        <v>18</v>
      </c>
      <c r="K48" s="141">
        <v>2</v>
      </c>
      <c r="L48" s="141" t="s">
        <v>93</v>
      </c>
      <c r="M48" s="141"/>
      <c r="N48" s="141"/>
      <c r="O48" s="145"/>
      <c r="P48" s="61"/>
    </row>
    <row r="49" spans="1:16" ht="15.75">
      <c r="A49" s="413"/>
      <c r="B49" s="335"/>
      <c r="C49" s="335"/>
      <c r="D49" s="335"/>
      <c r="E49" s="419"/>
      <c r="F49" s="336"/>
      <c r="G49" s="144">
        <f>$G$47+1</f>
        <v>42794</v>
      </c>
      <c r="H49" s="90" t="s">
        <v>32</v>
      </c>
      <c r="I49" s="90" t="s">
        <v>9</v>
      </c>
      <c r="J49" s="85" t="s">
        <v>9</v>
      </c>
      <c r="K49" s="90">
        <v>2</v>
      </c>
      <c r="L49" s="90"/>
      <c r="M49" s="90" t="s">
        <v>313</v>
      </c>
      <c r="N49" s="90" t="s">
        <v>76</v>
      </c>
      <c r="O49" s="204">
        <v>2</v>
      </c>
      <c r="P49" s="61"/>
    </row>
    <row r="50" spans="1:16" ht="15.75">
      <c r="A50" s="413"/>
      <c r="B50" s="335"/>
      <c r="C50" s="335"/>
      <c r="D50" s="335"/>
      <c r="E50" s="419"/>
      <c r="F50" s="336"/>
      <c r="G50" s="144"/>
      <c r="H50" s="151" t="s">
        <v>32</v>
      </c>
      <c r="I50" s="141" t="s">
        <v>317</v>
      </c>
      <c r="J50" s="65" t="s">
        <v>18</v>
      </c>
      <c r="K50" s="141">
        <v>20</v>
      </c>
      <c r="L50" s="141"/>
      <c r="M50" s="141" t="s">
        <v>314</v>
      </c>
      <c r="N50" s="141" t="s">
        <v>76</v>
      </c>
      <c r="O50" s="145">
        <v>3</v>
      </c>
      <c r="P50" s="61"/>
    </row>
    <row r="51" spans="1:16" ht="15.75">
      <c r="A51" s="413"/>
      <c r="B51" s="335"/>
      <c r="C51" s="335"/>
      <c r="D51" s="335"/>
      <c r="E51" s="419"/>
      <c r="F51" s="336"/>
      <c r="G51" s="144">
        <f>$G$47+3</f>
        <v>42796</v>
      </c>
      <c r="H51" s="90" t="s">
        <v>33</v>
      </c>
      <c r="I51" s="90" t="s">
        <v>9</v>
      </c>
      <c r="J51" s="85" t="s">
        <v>9</v>
      </c>
      <c r="K51" s="90">
        <v>2</v>
      </c>
      <c r="L51" s="90"/>
      <c r="M51" s="90" t="s">
        <v>313</v>
      </c>
      <c r="N51" s="90" t="s">
        <v>76</v>
      </c>
      <c r="O51" s="204">
        <v>2</v>
      </c>
      <c r="P51" s="61"/>
    </row>
    <row r="52" spans="1:16" ht="16.5" thickBot="1">
      <c r="A52" s="413"/>
      <c r="B52" s="335"/>
      <c r="C52" s="335"/>
      <c r="D52" s="335"/>
      <c r="E52" s="419"/>
      <c r="F52" s="306"/>
      <c r="G52" s="144">
        <f>$G$47+4</f>
        <v>42797</v>
      </c>
      <c r="H52" s="103" t="s">
        <v>32</v>
      </c>
      <c r="I52" s="66" t="s">
        <v>317</v>
      </c>
      <c r="J52" s="65" t="s">
        <v>18</v>
      </c>
      <c r="K52" s="66">
        <v>16</v>
      </c>
      <c r="L52" s="66"/>
      <c r="M52" s="141" t="s">
        <v>314</v>
      </c>
      <c r="N52" s="66" t="s">
        <v>76</v>
      </c>
      <c r="O52" s="68">
        <v>2</v>
      </c>
      <c r="P52" s="61"/>
    </row>
    <row r="53" spans="1:16" ht="16.5" thickBot="1">
      <c r="A53" s="414"/>
      <c r="B53" s="362"/>
      <c r="C53" s="362"/>
      <c r="D53" s="362"/>
      <c r="E53" s="420"/>
      <c r="F53" s="116"/>
      <c r="G53" s="127">
        <f>G47+5</f>
        <v>42798</v>
      </c>
      <c r="H53" s="77" t="s">
        <v>32</v>
      </c>
      <c r="I53" s="147" t="s">
        <v>209</v>
      </c>
      <c r="J53" s="77" t="s">
        <v>13</v>
      </c>
      <c r="K53" s="77">
        <v>0</v>
      </c>
      <c r="L53" s="77"/>
      <c r="M53" s="77"/>
      <c r="N53" s="77"/>
      <c r="O53" s="114"/>
      <c r="P53" s="61"/>
    </row>
    <row r="54" spans="1:16" ht="15.75">
      <c r="A54" s="412">
        <v>2</v>
      </c>
      <c r="B54" s="334">
        <v>5</v>
      </c>
      <c r="C54" s="334"/>
      <c r="D54" s="334"/>
      <c r="E54" s="415" t="s">
        <v>314</v>
      </c>
      <c r="F54" s="305">
        <v>1</v>
      </c>
      <c r="G54" s="144">
        <f>$K$1 +29</f>
        <v>42801</v>
      </c>
      <c r="H54" s="213" t="s">
        <v>32</v>
      </c>
      <c r="I54" s="213" t="s">
        <v>9</v>
      </c>
      <c r="J54" s="90" t="s">
        <v>9</v>
      </c>
      <c r="K54" s="213">
        <v>2</v>
      </c>
      <c r="L54" s="213"/>
      <c r="M54" s="213" t="s">
        <v>313</v>
      </c>
      <c r="N54" s="213" t="s">
        <v>76</v>
      </c>
      <c r="O54" s="214">
        <v>2</v>
      </c>
      <c r="P54" s="61"/>
    </row>
    <row r="55" spans="1:16" ht="15.75">
      <c r="A55" s="413"/>
      <c r="B55" s="335"/>
      <c r="C55" s="335"/>
      <c r="D55" s="335"/>
      <c r="E55" s="416"/>
      <c r="F55" s="336"/>
      <c r="G55" s="144"/>
      <c r="H55" s="151" t="s">
        <v>32</v>
      </c>
      <c r="I55" s="141" t="s">
        <v>317</v>
      </c>
      <c r="J55" s="141" t="s">
        <v>28</v>
      </c>
      <c r="K55" s="141">
        <v>20</v>
      </c>
      <c r="L55" s="141"/>
      <c r="M55" s="141" t="s">
        <v>318</v>
      </c>
      <c r="N55" s="141" t="s">
        <v>76</v>
      </c>
      <c r="O55" s="145">
        <v>2</v>
      </c>
      <c r="P55" s="61"/>
    </row>
    <row r="56" spans="1:16" ht="15.75">
      <c r="A56" s="413"/>
      <c r="B56" s="335"/>
      <c r="C56" s="335"/>
      <c r="D56" s="335"/>
      <c r="E56" s="416"/>
      <c r="F56" s="336"/>
      <c r="G56" s="144">
        <f>$G$54+2</f>
        <v>42803</v>
      </c>
      <c r="H56" s="90" t="s">
        <v>33</v>
      </c>
      <c r="I56" s="90" t="s">
        <v>9</v>
      </c>
      <c r="J56" s="85" t="s">
        <v>9</v>
      </c>
      <c r="K56" s="90">
        <v>2</v>
      </c>
      <c r="L56" s="90"/>
      <c r="M56" s="90" t="s">
        <v>313</v>
      </c>
      <c r="N56" s="90" t="s">
        <v>76</v>
      </c>
      <c r="O56" s="204">
        <v>2</v>
      </c>
      <c r="P56" s="61"/>
    </row>
    <row r="57" spans="1:16" ht="16.5" thickBot="1">
      <c r="A57" s="413"/>
      <c r="B57" s="335"/>
      <c r="C57" s="335"/>
      <c r="D57" s="335"/>
      <c r="E57" s="416"/>
      <c r="F57" s="306"/>
      <c r="G57" s="144">
        <f>$G$54+3</f>
        <v>42804</v>
      </c>
      <c r="H57" s="103" t="s">
        <v>32</v>
      </c>
      <c r="I57" s="66" t="s">
        <v>317</v>
      </c>
      <c r="J57" s="66" t="s">
        <v>28</v>
      </c>
      <c r="K57" s="66">
        <v>18</v>
      </c>
      <c r="L57" s="66"/>
      <c r="M57" s="141" t="s">
        <v>318</v>
      </c>
      <c r="N57" s="66" t="s">
        <v>76</v>
      </c>
      <c r="O57" s="68">
        <v>2</v>
      </c>
      <c r="P57" s="61"/>
    </row>
    <row r="58" spans="1:16" ht="16.5" thickBot="1">
      <c r="A58" s="414"/>
      <c r="B58" s="362"/>
      <c r="C58" s="362"/>
      <c r="D58" s="362"/>
      <c r="E58" s="417"/>
      <c r="F58" s="116"/>
      <c r="G58" s="127">
        <f>G54+4</f>
        <v>42805</v>
      </c>
      <c r="H58" s="77" t="s">
        <v>32</v>
      </c>
      <c r="I58" s="147" t="s">
        <v>209</v>
      </c>
      <c r="J58" s="77" t="s">
        <v>13</v>
      </c>
      <c r="K58" s="77">
        <v>0</v>
      </c>
      <c r="L58" s="77"/>
      <c r="M58" s="77"/>
      <c r="N58" s="77"/>
      <c r="O58" s="114"/>
      <c r="P58" s="61"/>
    </row>
    <row r="59" spans="1:16" ht="15.75">
      <c r="A59" s="301">
        <v>3</v>
      </c>
      <c r="B59" s="305">
        <v>6</v>
      </c>
      <c r="C59" s="349"/>
      <c r="D59" s="314"/>
      <c r="E59" s="322"/>
      <c r="F59" s="305">
        <v>1</v>
      </c>
      <c r="G59" s="128">
        <f>$K$1+36</f>
        <v>42808</v>
      </c>
      <c r="H59" s="215" t="s">
        <v>32</v>
      </c>
      <c r="I59" s="213" t="s">
        <v>9</v>
      </c>
      <c r="J59" s="213" t="s">
        <v>9</v>
      </c>
      <c r="K59" s="213">
        <v>2</v>
      </c>
      <c r="L59" s="213"/>
      <c r="M59" s="213" t="s">
        <v>313</v>
      </c>
      <c r="N59" s="213" t="s">
        <v>76</v>
      </c>
      <c r="O59" s="214">
        <v>2</v>
      </c>
      <c r="P59" s="61"/>
    </row>
    <row r="60" spans="1:16" ht="15.75">
      <c r="A60" s="351"/>
      <c r="B60" s="336"/>
      <c r="C60" s="343"/>
      <c r="D60" s="337"/>
      <c r="E60" s="338"/>
      <c r="F60" s="336"/>
      <c r="G60" s="144"/>
      <c r="H60" s="97" t="s">
        <v>33</v>
      </c>
      <c r="I60" s="141" t="s">
        <v>317</v>
      </c>
      <c r="J60" s="141" t="s">
        <v>18</v>
      </c>
      <c r="K60" s="141">
        <v>16</v>
      </c>
      <c r="L60" s="141"/>
      <c r="M60" s="141" t="s">
        <v>319</v>
      </c>
      <c r="N60" s="141" t="s">
        <v>76</v>
      </c>
      <c r="O60" s="145">
        <v>2</v>
      </c>
      <c r="P60" s="61"/>
    </row>
    <row r="61" spans="1:16" ht="15.75">
      <c r="A61" s="351"/>
      <c r="B61" s="336"/>
      <c r="C61" s="343"/>
      <c r="D61" s="337"/>
      <c r="E61" s="338"/>
      <c r="F61" s="336"/>
      <c r="G61" s="144">
        <f>$G$59+2</f>
        <v>42810</v>
      </c>
      <c r="H61" s="182" t="s">
        <v>33</v>
      </c>
      <c r="I61" s="183" t="s">
        <v>37</v>
      </c>
      <c r="J61" s="183" t="s">
        <v>34</v>
      </c>
      <c r="K61" s="183">
        <v>4</v>
      </c>
      <c r="L61" s="183"/>
      <c r="M61" s="183"/>
      <c r="N61" s="183"/>
      <c r="O61" s="184"/>
      <c r="P61" s="61"/>
    </row>
    <row r="62" spans="1:16" ht="16.5" thickBot="1">
      <c r="A62" s="302"/>
      <c r="B62" s="306"/>
      <c r="C62" s="350"/>
      <c r="D62" s="315"/>
      <c r="E62" s="323"/>
      <c r="F62" s="306"/>
      <c r="G62" s="216">
        <f>$G$59+3</f>
        <v>42811</v>
      </c>
      <c r="H62" s="153" t="s">
        <v>32</v>
      </c>
      <c r="I62" s="154" t="s">
        <v>35</v>
      </c>
      <c r="J62" s="154" t="s">
        <v>34</v>
      </c>
      <c r="K62" s="186">
        <v>4</v>
      </c>
      <c r="L62" s="186"/>
      <c r="M62" s="154"/>
      <c r="N62" s="154"/>
      <c r="O62" s="187"/>
      <c r="P62" s="61"/>
    </row>
    <row r="63" spans="1:16" ht="15.75" hidden="1" thickBot="1">
      <c r="A63" s="33"/>
      <c r="B63" s="33"/>
      <c r="C63" s="33"/>
      <c r="D63" s="33"/>
      <c r="E63" s="33"/>
      <c r="F63" s="33"/>
      <c r="G63" s="130"/>
      <c r="H63" s="33"/>
      <c r="I63" s="130" t="s">
        <v>47</v>
      </c>
      <c r="J63" s="33"/>
      <c r="K63" s="131">
        <f>SUM(K4:K61)</f>
        <v>228</v>
      </c>
      <c r="L63" s="33"/>
      <c r="M63" s="33"/>
      <c r="N63" s="33"/>
      <c r="O63" s="33"/>
    </row>
    <row r="64" spans="1:16" ht="15.75" hidden="1" thickBot="1">
      <c r="G64" s="7"/>
      <c r="I64" s="7" t="s">
        <v>48</v>
      </c>
      <c r="K64" s="8">
        <f ca="1">SUM(K65:K71)</f>
        <v>5</v>
      </c>
    </row>
    <row r="65" spans="1:16" ht="15.75" hidden="1" thickBot="1">
      <c r="G65" s="7"/>
      <c r="I65" s="9" t="s">
        <v>44</v>
      </c>
      <c r="K65" s="10">
        <f t="shared" ref="K65:K72" ca="1" si="0">SUMIF($N$4:$O$61,I65,$O$4:$O$61)</f>
        <v>0.5</v>
      </c>
    </row>
    <row r="66" spans="1:16" ht="15.75" hidden="1" thickBot="1">
      <c r="G66" s="7"/>
      <c r="I66" s="9" t="s">
        <v>42</v>
      </c>
      <c r="K66" s="10">
        <f t="shared" ca="1" si="0"/>
        <v>0.5</v>
      </c>
    </row>
    <row r="67" spans="1:16" ht="15.75" hidden="1" thickBot="1">
      <c r="G67" s="7"/>
      <c r="I67" s="9" t="s">
        <v>40</v>
      </c>
      <c r="J67" s="10" t="s">
        <v>49</v>
      </c>
      <c r="K67" s="10">
        <f t="shared" ca="1" si="0"/>
        <v>0</v>
      </c>
    </row>
    <row r="68" spans="1:16" ht="15.75" hidden="1" thickBot="1">
      <c r="G68" s="7"/>
      <c r="I68" s="9" t="s">
        <v>41</v>
      </c>
      <c r="J68" s="10" t="s">
        <v>50</v>
      </c>
      <c r="K68" s="10">
        <f t="shared" ca="1" si="0"/>
        <v>0</v>
      </c>
    </row>
    <row r="69" spans="1:16" ht="15.75" hidden="1" thickBot="1">
      <c r="G69" s="7"/>
      <c r="I69" s="9" t="s">
        <v>43</v>
      </c>
      <c r="K69" s="10">
        <f t="shared" ca="1" si="0"/>
        <v>1.5</v>
      </c>
    </row>
    <row r="70" spans="1:16" ht="15.75" hidden="1" thickBot="1">
      <c r="G70" s="7"/>
      <c r="I70" s="9" t="s">
        <v>46</v>
      </c>
      <c r="K70" s="10">
        <f t="shared" ca="1" si="0"/>
        <v>2</v>
      </c>
    </row>
    <row r="71" spans="1:16" ht="15.75" hidden="1" thickBot="1">
      <c r="G71" s="7"/>
      <c r="I71" s="9" t="s">
        <v>45</v>
      </c>
      <c r="K71" s="10">
        <f t="shared" ca="1" si="0"/>
        <v>0.5</v>
      </c>
    </row>
    <row r="72" spans="1:16" ht="15.75" hidden="1" thickBot="1">
      <c r="G72" s="7"/>
      <c r="H72" s="5"/>
      <c r="I72" s="159" t="s">
        <v>76</v>
      </c>
      <c r="J72" s="159"/>
      <c r="K72" s="7">
        <f t="shared" ca="1" si="0"/>
        <v>34</v>
      </c>
      <c r="M72" s="5"/>
    </row>
    <row r="73" spans="1:16" ht="15.75">
      <c r="A73" s="305">
        <v>3</v>
      </c>
      <c r="B73" s="305">
        <v>7</v>
      </c>
      <c r="C73" s="314"/>
      <c r="D73" s="314"/>
      <c r="E73" s="322"/>
      <c r="F73" s="1"/>
      <c r="G73" s="409">
        <f>$K$1+42</f>
        <v>42814</v>
      </c>
      <c r="H73" s="167"/>
      <c r="I73" s="168"/>
      <c r="J73" s="168"/>
      <c r="K73" s="169"/>
      <c r="L73" s="169"/>
      <c r="M73" s="168"/>
      <c r="N73" s="168"/>
      <c r="O73" s="170"/>
    </row>
    <row r="74" spans="1:16" ht="15.75">
      <c r="A74" s="336"/>
      <c r="B74" s="336"/>
      <c r="C74" s="337"/>
      <c r="D74" s="337"/>
      <c r="E74" s="338"/>
      <c r="F74" s="1"/>
      <c r="G74" s="408"/>
      <c r="H74" s="160"/>
      <c r="I74" s="161"/>
      <c r="J74" s="161"/>
      <c r="K74" s="161"/>
      <c r="L74" s="161"/>
      <c r="M74" s="161"/>
      <c r="N74" s="161"/>
      <c r="O74" s="162"/>
    </row>
    <row r="75" spans="1:16" ht="15.75">
      <c r="A75" s="306"/>
      <c r="B75" s="306"/>
      <c r="C75" s="315"/>
      <c r="D75" s="315"/>
      <c r="E75" s="323"/>
      <c r="F75" s="1"/>
      <c r="G75" s="407">
        <f>G73+1</f>
        <v>42815</v>
      </c>
      <c r="H75" s="407"/>
      <c r="I75" s="160"/>
      <c r="J75" s="161"/>
      <c r="K75" s="161"/>
      <c r="L75" s="161"/>
      <c r="M75" s="161"/>
      <c r="N75" s="161"/>
      <c r="O75" s="162"/>
      <c r="P75" s="61"/>
    </row>
    <row r="76" spans="1:16" ht="15.75">
      <c r="A76" s="306"/>
      <c r="B76" s="306"/>
      <c r="C76" s="315"/>
      <c r="D76" s="315"/>
      <c r="E76" s="323"/>
      <c r="F76" s="1"/>
      <c r="G76" s="408"/>
      <c r="H76" s="408"/>
      <c r="I76" s="160"/>
      <c r="J76" s="161"/>
      <c r="K76" s="161"/>
      <c r="L76" s="161"/>
      <c r="M76" s="161"/>
      <c r="N76" s="161"/>
      <c r="O76" s="171"/>
      <c r="P76" s="146"/>
    </row>
    <row r="77" spans="1:16" ht="15.75">
      <c r="A77" s="306"/>
      <c r="B77" s="306"/>
      <c r="C77" s="315"/>
      <c r="D77" s="315"/>
      <c r="E77" s="323"/>
      <c r="F77" s="1"/>
      <c r="G77" s="407">
        <f>G75+1</f>
        <v>42816</v>
      </c>
      <c r="H77" s="160"/>
      <c r="I77" s="160"/>
      <c r="J77" s="161"/>
      <c r="K77" s="161"/>
      <c r="L77" s="161"/>
      <c r="M77" s="161"/>
      <c r="N77" s="161"/>
      <c r="O77" s="162"/>
    </row>
    <row r="78" spans="1:16" ht="15.75">
      <c r="A78" s="306"/>
      <c r="B78" s="306"/>
      <c r="C78" s="315"/>
      <c r="D78" s="315"/>
      <c r="E78" s="323"/>
      <c r="F78" s="1"/>
      <c r="G78" s="408"/>
      <c r="H78" s="160"/>
      <c r="I78" s="160"/>
      <c r="J78" s="161"/>
      <c r="K78" s="161"/>
      <c r="L78" s="161"/>
      <c r="M78" s="161"/>
      <c r="N78" s="161"/>
      <c r="O78" s="162"/>
    </row>
    <row r="79" spans="1:16" ht="15.75">
      <c r="A79" s="306"/>
      <c r="B79" s="306"/>
      <c r="C79" s="315"/>
      <c r="D79" s="315"/>
      <c r="E79" s="323"/>
      <c r="F79" s="1"/>
      <c r="G79" s="407">
        <f>G77+1</f>
        <v>42817</v>
      </c>
      <c r="H79" s="160"/>
      <c r="I79" s="160"/>
      <c r="J79" s="161"/>
      <c r="K79" s="161"/>
      <c r="L79" s="161"/>
      <c r="M79" s="161"/>
      <c r="N79" s="161"/>
      <c r="O79" s="162"/>
    </row>
    <row r="80" spans="1:16" ht="15.75">
      <c r="A80" s="306"/>
      <c r="B80" s="306"/>
      <c r="C80" s="315"/>
      <c r="D80" s="315"/>
      <c r="E80" s="323"/>
      <c r="F80" s="1"/>
      <c r="G80" s="408"/>
      <c r="H80" s="160"/>
      <c r="I80" s="160"/>
      <c r="J80" s="161"/>
      <c r="K80" s="161"/>
      <c r="L80" s="161"/>
      <c r="M80" s="161"/>
      <c r="N80" s="161"/>
      <c r="O80" s="162"/>
    </row>
    <row r="81" spans="1:15" ht="15.75">
      <c r="A81" s="306"/>
      <c r="B81" s="306"/>
      <c r="C81" s="315"/>
      <c r="D81" s="315"/>
      <c r="E81" s="323"/>
      <c r="F81" s="1"/>
      <c r="G81" s="407">
        <f>G79+1</f>
        <v>42818</v>
      </c>
      <c r="H81" s="160"/>
      <c r="I81" s="160"/>
      <c r="J81" s="161"/>
      <c r="K81" s="161"/>
      <c r="L81" s="161"/>
      <c r="M81" s="161"/>
      <c r="N81" s="161"/>
      <c r="O81" s="162"/>
    </row>
    <row r="82" spans="1:15" ht="15.75">
      <c r="A82" s="306"/>
      <c r="B82" s="306"/>
      <c r="C82" s="315"/>
      <c r="D82" s="315"/>
      <c r="E82" s="323"/>
      <c r="F82" s="1"/>
      <c r="G82" s="408"/>
      <c r="H82" s="160"/>
      <c r="I82" s="160"/>
      <c r="J82" s="161"/>
      <c r="K82" s="161"/>
      <c r="L82" s="161"/>
      <c r="M82" s="161"/>
      <c r="N82" s="161"/>
      <c r="O82" s="162"/>
    </row>
    <row r="83" spans="1:15" ht="16.5" thickBot="1">
      <c r="A83" s="308"/>
      <c r="B83" s="308"/>
      <c r="C83" s="317"/>
      <c r="D83" s="317"/>
      <c r="E83" s="325"/>
      <c r="F83" s="1"/>
      <c r="G83" s="163">
        <f>G81+1</f>
        <v>42819</v>
      </c>
      <c r="H83" s="164"/>
      <c r="I83" s="165"/>
      <c r="J83" s="165"/>
      <c r="K83" s="165"/>
      <c r="L83" s="165"/>
      <c r="M83" s="165"/>
      <c r="N83" s="165"/>
      <c r="O83" s="166"/>
    </row>
  </sheetData>
  <autoFilter ref="A3:O111" xr:uid="{00000000-0009-0000-0000-000009000000}"/>
  <mergeCells count="60">
    <mergeCell ref="G81:G82"/>
    <mergeCell ref="A73:A83"/>
    <mergeCell ref="B73:B83"/>
    <mergeCell ref="C73:C83"/>
    <mergeCell ref="D73:D83"/>
    <mergeCell ref="E73:E83"/>
    <mergeCell ref="G73:G74"/>
    <mergeCell ref="G75:G76"/>
    <mergeCell ref="D59:D62"/>
    <mergeCell ref="E59:E62"/>
    <mergeCell ref="H75:H76"/>
    <mergeCell ref="G77:G78"/>
    <mergeCell ref="G79:G80"/>
    <mergeCell ref="F59:F62"/>
    <mergeCell ref="C54:C58"/>
    <mergeCell ref="D54:D58"/>
    <mergeCell ref="E54:E58"/>
    <mergeCell ref="F54:F57"/>
    <mergeCell ref="A47:A53"/>
    <mergeCell ref="B47:B53"/>
    <mergeCell ref="C47:C53"/>
    <mergeCell ref="D47:D53"/>
    <mergeCell ref="E47:E53"/>
    <mergeCell ref="A59:A62"/>
    <mergeCell ref="B59:B62"/>
    <mergeCell ref="C59:C62"/>
    <mergeCell ref="F34:F36"/>
    <mergeCell ref="F37:F38"/>
    <mergeCell ref="F39:F40"/>
    <mergeCell ref="F41:F42"/>
    <mergeCell ref="F43:F44"/>
    <mergeCell ref="A34:A46"/>
    <mergeCell ref="B34:B46"/>
    <mergeCell ref="C34:C46"/>
    <mergeCell ref="D34:D46"/>
    <mergeCell ref="E34:E46"/>
    <mergeCell ref="F47:F52"/>
    <mergeCell ref="A54:A58"/>
    <mergeCell ref="B54:B58"/>
    <mergeCell ref="M22:M31"/>
    <mergeCell ref="F23:F24"/>
    <mergeCell ref="F25:F26"/>
    <mergeCell ref="F27:F29"/>
    <mergeCell ref="F30:F32"/>
    <mergeCell ref="F18:F22"/>
    <mergeCell ref="A18:A33"/>
    <mergeCell ref="B18:B33"/>
    <mergeCell ref="C18:C33"/>
    <mergeCell ref="D18:D33"/>
    <mergeCell ref="E18:E33"/>
    <mergeCell ref="B1:I1"/>
    <mergeCell ref="A4:A17"/>
    <mergeCell ref="B4:B17"/>
    <mergeCell ref="C4:C17"/>
    <mergeCell ref="D4:D17"/>
    <mergeCell ref="E4:E17"/>
    <mergeCell ref="F5:F8"/>
    <mergeCell ref="F9:F10"/>
    <mergeCell ref="F11:F13"/>
    <mergeCell ref="F14:F16"/>
  </mergeCells>
  <pageMargins left="0.23622047244094491" right="0.23622047244094491" top="0.74803149606299213" bottom="0.74803149606299213" header="0.31496062992125984" footer="0.31496062992125984"/>
  <pageSetup paperSize="9" scale="55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M33"/>
  <sheetViews>
    <sheetView topLeftCell="A31" zoomScale="80" zoomScaleNormal="80" workbookViewId="0">
      <selection activeCell="G65" sqref="G65"/>
    </sheetView>
  </sheetViews>
  <sheetFormatPr defaultColWidth="9.28515625" defaultRowHeight="15"/>
  <cols>
    <col min="1" max="1" width="15.42578125" bestFit="1" customWidth="1"/>
    <col min="2" max="2" width="6.5703125" style="54" bestFit="1" customWidth="1"/>
    <col min="3" max="3" width="17.42578125" style="133" customWidth="1"/>
    <col min="4" max="4" width="9.7109375" customWidth="1"/>
    <col min="5" max="5" width="10.28515625" bestFit="1" customWidth="1"/>
    <col min="6" max="6" width="8.5703125" customWidth="1"/>
    <col min="7" max="7" width="63.28515625" bestFit="1" customWidth="1"/>
    <col min="8" max="8" width="63.28515625" hidden="1" customWidth="1"/>
    <col min="9" max="9" width="16.42578125" customWidth="1"/>
    <col min="10" max="10" width="11.7109375" bestFit="1" customWidth="1"/>
    <col min="11" max="11" width="17.7109375" customWidth="1"/>
    <col min="12" max="12" width="21.28515625" bestFit="1" customWidth="1"/>
    <col min="13" max="13" width="9.28515625" customWidth="1"/>
  </cols>
  <sheetData>
    <row r="1" spans="1:13" ht="28.5">
      <c r="B1" s="55" t="s">
        <v>210</v>
      </c>
      <c r="I1" s="56" t="s">
        <v>293</v>
      </c>
      <c r="J1" s="64"/>
      <c r="L1" s="56"/>
    </row>
    <row r="2" spans="1:13" ht="21">
      <c r="A2" s="14"/>
      <c r="B2" s="57"/>
      <c r="C2" s="134"/>
      <c r="D2" s="14"/>
      <c r="E2" s="14"/>
      <c r="F2" s="14"/>
      <c r="G2" s="14"/>
      <c r="H2" s="14"/>
      <c r="I2" s="56"/>
    </row>
    <row r="3" spans="1:13" s="21" customFormat="1" ht="30">
      <c r="A3" s="58" t="s">
        <v>130</v>
      </c>
      <c r="B3" s="58" t="s">
        <v>1</v>
      </c>
      <c r="C3" s="58" t="s">
        <v>2</v>
      </c>
      <c r="D3" s="59" t="s">
        <v>10</v>
      </c>
      <c r="E3" s="59" t="s">
        <v>116</v>
      </c>
      <c r="F3" s="59"/>
      <c r="G3" s="58" t="s">
        <v>5</v>
      </c>
      <c r="H3" s="58" t="s">
        <v>278</v>
      </c>
      <c r="I3" s="58" t="s">
        <v>11</v>
      </c>
      <c r="J3" s="19" t="s">
        <v>15</v>
      </c>
      <c r="K3" s="19" t="s">
        <v>161</v>
      </c>
      <c r="L3" s="19" t="s">
        <v>160</v>
      </c>
      <c r="M3" s="19" t="s">
        <v>162</v>
      </c>
    </row>
    <row r="4" spans="1:13" ht="45">
      <c r="A4" s="22" t="s">
        <v>163</v>
      </c>
      <c r="B4" s="5">
        <v>1</v>
      </c>
      <c r="C4" s="23" t="s">
        <v>164</v>
      </c>
      <c r="D4" s="24">
        <v>1</v>
      </c>
      <c r="E4" s="25">
        <v>42296</v>
      </c>
      <c r="F4" s="5" t="s">
        <v>32</v>
      </c>
      <c r="G4" s="26" t="s">
        <v>168</v>
      </c>
      <c r="H4" s="26"/>
      <c r="I4" s="27" t="s">
        <v>19</v>
      </c>
      <c r="J4" s="28">
        <v>1.5</v>
      </c>
      <c r="K4" s="27" t="s">
        <v>30</v>
      </c>
      <c r="L4" s="27"/>
      <c r="M4" s="27" t="s">
        <v>40</v>
      </c>
    </row>
    <row r="5" spans="1:13">
      <c r="A5" s="29"/>
      <c r="B5" s="30"/>
      <c r="C5" s="135"/>
      <c r="D5" s="31"/>
      <c r="E5" s="31"/>
      <c r="F5" s="30"/>
      <c r="G5" s="26" t="s">
        <v>169</v>
      </c>
      <c r="H5" s="26"/>
      <c r="I5" s="27" t="s">
        <v>19</v>
      </c>
      <c r="J5" s="28">
        <v>1</v>
      </c>
      <c r="K5" s="27" t="s">
        <v>29</v>
      </c>
      <c r="L5" s="27"/>
      <c r="M5" s="27" t="s">
        <v>41</v>
      </c>
    </row>
    <row r="6" spans="1:13">
      <c r="A6" s="29"/>
      <c r="B6" s="30"/>
      <c r="C6" s="135"/>
      <c r="D6" s="31"/>
      <c r="E6" s="31"/>
      <c r="F6" s="30" t="s">
        <v>33</v>
      </c>
      <c r="G6" s="26" t="s">
        <v>170</v>
      </c>
      <c r="H6" s="26"/>
      <c r="I6" s="27" t="s">
        <v>171</v>
      </c>
      <c r="J6" s="28">
        <v>0.5</v>
      </c>
      <c r="L6" s="27"/>
    </row>
    <row r="7" spans="1:13">
      <c r="A7" s="29"/>
      <c r="B7" s="30"/>
      <c r="C7" s="135"/>
      <c r="D7" s="32"/>
      <c r="E7" s="32"/>
      <c r="F7" s="33"/>
      <c r="G7" s="34" t="s">
        <v>172</v>
      </c>
      <c r="H7" s="34"/>
      <c r="I7" s="27" t="s">
        <v>166</v>
      </c>
      <c r="J7" s="28">
        <v>1.5</v>
      </c>
      <c r="K7" s="27"/>
      <c r="L7" s="27"/>
      <c r="M7" s="27" t="s">
        <v>43</v>
      </c>
    </row>
    <row r="8" spans="1:13" ht="30">
      <c r="A8" s="29"/>
      <c r="B8" s="30"/>
      <c r="C8" s="136"/>
      <c r="D8" s="33">
        <v>2</v>
      </c>
      <c r="E8" s="35">
        <v>42297</v>
      </c>
      <c r="F8" s="33" t="s">
        <v>32</v>
      </c>
      <c r="G8" s="41" t="s">
        <v>173</v>
      </c>
      <c r="H8" s="41"/>
      <c r="I8" s="27" t="s">
        <v>166</v>
      </c>
      <c r="J8" s="28">
        <v>8</v>
      </c>
      <c r="K8" s="27"/>
      <c r="L8" s="27"/>
      <c r="M8" s="27" t="s">
        <v>43</v>
      </c>
    </row>
    <row r="9" spans="1:13">
      <c r="A9" s="29"/>
      <c r="B9" s="30"/>
      <c r="C9" s="136"/>
      <c r="D9" s="30">
        <v>3</v>
      </c>
      <c r="E9" s="44">
        <v>42298</v>
      </c>
      <c r="F9" s="30" t="s">
        <v>32</v>
      </c>
      <c r="G9" s="28" t="s">
        <v>211</v>
      </c>
      <c r="H9" s="28" t="s">
        <v>279</v>
      </c>
      <c r="I9" s="27" t="s">
        <v>166</v>
      </c>
      <c r="J9" s="28">
        <v>5</v>
      </c>
      <c r="K9" s="27"/>
      <c r="L9" s="27"/>
      <c r="M9" s="27" t="s">
        <v>43</v>
      </c>
    </row>
    <row r="10" spans="1:13">
      <c r="A10" s="29"/>
      <c r="B10" s="30"/>
      <c r="C10" s="136"/>
      <c r="D10" s="30"/>
      <c r="E10" s="37"/>
      <c r="F10" s="30"/>
      <c r="G10" s="38" t="s">
        <v>175</v>
      </c>
      <c r="H10" s="38"/>
      <c r="I10" s="27"/>
      <c r="J10" s="28">
        <v>2</v>
      </c>
      <c r="K10" s="27"/>
      <c r="L10" s="27"/>
      <c r="M10" s="27"/>
    </row>
    <row r="11" spans="1:13">
      <c r="A11" s="29"/>
      <c r="B11" s="30"/>
      <c r="C11" s="136"/>
      <c r="D11" s="30"/>
      <c r="E11" s="33"/>
      <c r="F11" s="30" t="s">
        <v>33</v>
      </c>
      <c r="G11" s="40" t="s">
        <v>9</v>
      </c>
      <c r="H11" s="40"/>
      <c r="I11" s="27" t="s">
        <v>171</v>
      </c>
      <c r="J11" s="28">
        <v>1</v>
      </c>
      <c r="K11" s="27"/>
      <c r="L11" s="27"/>
      <c r="M11" s="27" t="s">
        <v>43</v>
      </c>
    </row>
    <row r="12" spans="1:13">
      <c r="A12" s="29"/>
      <c r="B12" s="30"/>
      <c r="C12" s="136"/>
      <c r="D12" s="5">
        <v>4</v>
      </c>
      <c r="E12" s="37">
        <v>42299</v>
      </c>
      <c r="F12" s="5" t="s">
        <v>32</v>
      </c>
      <c r="G12" s="28" t="s">
        <v>176</v>
      </c>
      <c r="H12" s="38"/>
      <c r="I12" s="46" t="s">
        <v>166</v>
      </c>
      <c r="J12" s="38">
        <v>2</v>
      </c>
      <c r="K12" s="46" t="s">
        <v>177</v>
      </c>
      <c r="L12" s="46"/>
      <c r="M12" s="46" t="s">
        <v>43</v>
      </c>
    </row>
    <row r="13" spans="1:13">
      <c r="A13" s="29"/>
      <c r="B13" s="30"/>
      <c r="C13" s="136"/>
      <c r="D13" s="30"/>
      <c r="E13" s="30"/>
      <c r="F13" s="30"/>
      <c r="G13" s="41" t="s">
        <v>178</v>
      </c>
      <c r="H13" s="38" t="s">
        <v>280</v>
      </c>
      <c r="I13" s="46" t="s">
        <v>166</v>
      </c>
      <c r="J13" s="38">
        <v>2</v>
      </c>
      <c r="K13" s="46"/>
      <c r="L13" s="27"/>
      <c r="M13" s="27" t="s">
        <v>43</v>
      </c>
    </row>
    <row r="14" spans="1:13" ht="30">
      <c r="A14" s="29"/>
      <c r="B14" s="30"/>
      <c r="C14" s="136"/>
      <c r="D14" s="30"/>
      <c r="E14" s="30"/>
      <c r="F14" s="30" t="s">
        <v>33</v>
      </c>
      <c r="G14" s="42" t="s">
        <v>179</v>
      </c>
      <c r="H14" s="40" t="s">
        <v>281</v>
      </c>
      <c r="I14" s="46" t="s">
        <v>166</v>
      </c>
      <c r="J14" s="28">
        <v>3</v>
      </c>
      <c r="K14" s="28" t="s">
        <v>180</v>
      </c>
      <c r="L14" s="27"/>
      <c r="M14" s="27" t="s">
        <v>212</v>
      </c>
    </row>
    <row r="15" spans="1:13">
      <c r="A15" s="29"/>
      <c r="B15" s="30"/>
      <c r="C15" s="136"/>
      <c r="D15" s="33"/>
      <c r="E15" s="33"/>
      <c r="F15" s="33"/>
      <c r="G15" s="17" t="s">
        <v>213</v>
      </c>
      <c r="H15" s="17"/>
      <c r="I15" s="27" t="s">
        <v>171</v>
      </c>
      <c r="J15" s="27">
        <v>1</v>
      </c>
      <c r="K15" s="60" t="s">
        <v>214</v>
      </c>
      <c r="L15" s="27"/>
      <c r="M15" s="27" t="s">
        <v>212</v>
      </c>
    </row>
    <row r="16" spans="1:13">
      <c r="A16" s="29"/>
      <c r="B16" s="30"/>
      <c r="C16" s="136"/>
      <c r="D16" s="5">
        <v>5</v>
      </c>
      <c r="E16" s="44">
        <v>42300</v>
      </c>
      <c r="F16" s="30" t="s">
        <v>32</v>
      </c>
      <c r="G16" s="27" t="s">
        <v>277</v>
      </c>
      <c r="H16" s="27"/>
      <c r="I16" s="27" t="s">
        <v>166</v>
      </c>
      <c r="J16" s="27">
        <v>2</v>
      </c>
      <c r="K16" s="27"/>
      <c r="L16" s="27"/>
      <c r="M16" s="27" t="s">
        <v>43</v>
      </c>
    </row>
    <row r="17" spans="1:13">
      <c r="A17" s="29"/>
      <c r="B17" s="30"/>
      <c r="C17" s="136"/>
      <c r="D17" s="30"/>
      <c r="E17" s="30"/>
      <c r="F17" s="30"/>
      <c r="G17" s="17" t="s">
        <v>215</v>
      </c>
      <c r="H17" s="17" t="s">
        <v>282</v>
      </c>
      <c r="I17" s="27" t="s">
        <v>166</v>
      </c>
      <c r="J17" s="27">
        <v>2</v>
      </c>
      <c r="K17" s="27"/>
      <c r="L17" s="27" t="s">
        <v>216</v>
      </c>
      <c r="M17" s="27"/>
    </row>
    <row r="18" spans="1:13">
      <c r="A18" s="29"/>
      <c r="B18" s="30"/>
      <c r="C18" s="136"/>
      <c r="D18" s="30"/>
      <c r="E18" s="30"/>
      <c r="F18" s="33" t="s">
        <v>33</v>
      </c>
      <c r="G18" s="17" t="s">
        <v>290</v>
      </c>
      <c r="H18" s="17" t="s">
        <v>283</v>
      </c>
      <c r="I18" s="27" t="s">
        <v>166</v>
      </c>
      <c r="J18" s="27">
        <v>4</v>
      </c>
      <c r="K18" s="27"/>
      <c r="L18" s="27" t="s">
        <v>217</v>
      </c>
      <c r="M18" s="27" t="s">
        <v>43</v>
      </c>
    </row>
    <row r="19" spans="1:13">
      <c r="A19" s="29"/>
      <c r="B19" s="30"/>
      <c r="C19" s="136"/>
      <c r="D19" s="5">
        <v>6</v>
      </c>
      <c r="E19" s="44">
        <v>42301</v>
      </c>
      <c r="F19" s="30" t="s">
        <v>32</v>
      </c>
      <c r="G19" s="27" t="s">
        <v>218</v>
      </c>
      <c r="H19" s="27"/>
      <c r="I19" s="27" t="s">
        <v>166</v>
      </c>
      <c r="J19" s="27">
        <v>5</v>
      </c>
      <c r="K19" s="27"/>
      <c r="L19" s="27"/>
      <c r="M19" s="27"/>
    </row>
    <row r="20" spans="1:13" ht="15" customHeight="1">
      <c r="A20" s="29"/>
      <c r="B20" s="5">
        <v>2</v>
      </c>
      <c r="C20" s="23" t="s">
        <v>219</v>
      </c>
      <c r="D20" s="24">
        <v>1</v>
      </c>
      <c r="E20" s="25">
        <v>42303</v>
      </c>
      <c r="F20" s="10" t="s">
        <v>32</v>
      </c>
      <c r="G20" s="27" t="s">
        <v>186</v>
      </c>
      <c r="H20" s="27"/>
      <c r="I20" s="27" t="s">
        <v>166</v>
      </c>
      <c r="J20" s="27">
        <v>4</v>
      </c>
      <c r="K20" s="27"/>
      <c r="L20" s="27"/>
      <c r="M20" s="27" t="s">
        <v>43</v>
      </c>
    </row>
    <row r="21" spans="1:13">
      <c r="A21" s="29"/>
      <c r="B21" s="30"/>
      <c r="C21" s="135"/>
      <c r="D21" s="32"/>
      <c r="E21" s="32"/>
      <c r="F21" s="10" t="s">
        <v>33</v>
      </c>
      <c r="G21" s="27" t="s">
        <v>220</v>
      </c>
      <c r="H21" s="27"/>
      <c r="I21" s="27" t="s">
        <v>166</v>
      </c>
      <c r="J21" s="27">
        <v>4</v>
      </c>
      <c r="K21" s="27"/>
      <c r="L21" s="27"/>
      <c r="M21" s="27" t="s">
        <v>43</v>
      </c>
    </row>
    <row r="22" spans="1:13">
      <c r="A22" s="29"/>
      <c r="B22" s="30"/>
      <c r="C22" s="136"/>
      <c r="D22" s="5">
        <v>2</v>
      </c>
      <c r="E22" s="44">
        <v>42304</v>
      </c>
      <c r="F22" s="5" t="s">
        <v>191</v>
      </c>
      <c r="G22" s="34" t="s">
        <v>221</v>
      </c>
      <c r="H22" s="26" t="s">
        <v>286</v>
      </c>
      <c r="I22" s="27" t="s">
        <v>166</v>
      </c>
      <c r="J22" s="27">
        <v>8</v>
      </c>
      <c r="K22" s="27"/>
      <c r="L22" s="27" t="s">
        <v>222</v>
      </c>
      <c r="M22" s="27" t="s">
        <v>43</v>
      </c>
    </row>
    <row r="23" spans="1:13">
      <c r="A23" s="29"/>
      <c r="B23" s="30"/>
      <c r="C23" s="135"/>
      <c r="D23" s="10">
        <v>3</v>
      </c>
      <c r="E23" s="44">
        <v>42305</v>
      </c>
      <c r="F23" s="5" t="s">
        <v>191</v>
      </c>
      <c r="G23" s="27" t="s">
        <v>291</v>
      </c>
      <c r="H23" s="27" t="s">
        <v>285</v>
      </c>
      <c r="I23" s="27" t="s">
        <v>166</v>
      </c>
      <c r="J23" s="27">
        <v>8</v>
      </c>
      <c r="K23" s="27"/>
      <c r="L23" s="27" t="s">
        <v>223</v>
      </c>
      <c r="M23" s="27" t="s">
        <v>43</v>
      </c>
    </row>
    <row r="24" spans="1:13">
      <c r="A24" s="29"/>
      <c r="B24" s="30"/>
      <c r="C24" s="135"/>
      <c r="D24" s="5">
        <v>4</v>
      </c>
      <c r="E24" s="44">
        <v>42306</v>
      </c>
      <c r="F24" s="10" t="s">
        <v>191</v>
      </c>
      <c r="G24" s="27" t="s">
        <v>292</v>
      </c>
      <c r="H24" s="27" t="s">
        <v>287</v>
      </c>
      <c r="I24" s="27" t="s">
        <v>166</v>
      </c>
      <c r="J24" s="27">
        <v>8</v>
      </c>
      <c r="K24" s="27"/>
      <c r="L24" s="27" t="s">
        <v>224</v>
      </c>
      <c r="M24" s="27" t="s">
        <v>43</v>
      </c>
    </row>
    <row r="25" spans="1:13">
      <c r="A25" s="29"/>
      <c r="B25" s="30"/>
      <c r="C25" s="135"/>
      <c r="D25" s="24">
        <v>5</v>
      </c>
      <c r="E25" s="44">
        <v>42307</v>
      </c>
      <c r="F25" s="61" t="s">
        <v>32</v>
      </c>
      <c r="G25" s="27" t="s">
        <v>364</v>
      </c>
      <c r="H25" s="27"/>
      <c r="I25" s="27" t="s">
        <v>166</v>
      </c>
      <c r="J25" s="27">
        <v>4</v>
      </c>
      <c r="K25" s="27"/>
      <c r="L25" s="27"/>
      <c r="M25" s="27" t="s">
        <v>43</v>
      </c>
    </row>
    <row r="26" spans="1:13">
      <c r="A26" s="29"/>
      <c r="B26" s="30"/>
      <c r="C26" s="137"/>
      <c r="D26" s="32"/>
      <c r="E26" s="33"/>
      <c r="F26" s="61" t="s">
        <v>33</v>
      </c>
      <c r="G26" s="27" t="s">
        <v>197</v>
      </c>
      <c r="H26" s="27"/>
      <c r="I26" s="27"/>
      <c r="J26" s="27">
        <v>4</v>
      </c>
      <c r="K26" s="27"/>
      <c r="L26" s="27"/>
      <c r="M26" s="27"/>
    </row>
    <row r="27" spans="1:13">
      <c r="A27" s="29"/>
      <c r="B27" s="5">
        <v>3</v>
      </c>
      <c r="C27" s="138" t="s">
        <v>289</v>
      </c>
      <c r="D27" s="10">
        <v>1</v>
      </c>
      <c r="E27" s="35">
        <v>42310</v>
      </c>
      <c r="F27" s="10" t="s">
        <v>32</v>
      </c>
      <c r="G27" s="47" t="s">
        <v>206</v>
      </c>
      <c r="H27" s="47" t="s">
        <v>288</v>
      </c>
      <c r="I27" s="27" t="s">
        <v>171</v>
      </c>
      <c r="J27" s="27">
        <v>2</v>
      </c>
      <c r="K27" s="27"/>
      <c r="L27" s="27"/>
      <c r="M27" s="27" t="s">
        <v>207</v>
      </c>
    </row>
    <row r="28" spans="1:13">
      <c r="A28" s="29"/>
      <c r="B28" s="30"/>
      <c r="C28" s="139"/>
      <c r="D28" s="10"/>
      <c r="E28" s="62"/>
      <c r="F28" s="10" t="s">
        <v>33</v>
      </c>
      <c r="G28" s="47" t="s">
        <v>208</v>
      </c>
      <c r="H28" s="47"/>
      <c r="I28" s="47" t="s">
        <v>171</v>
      </c>
      <c r="J28" s="47">
        <v>6</v>
      </c>
      <c r="K28" s="47" t="s">
        <v>214</v>
      </c>
      <c r="L28" s="47"/>
      <c r="M28" s="47" t="s">
        <v>207</v>
      </c>
    </row>
    <row r="29" spans="1:13">
      <c r="A29" s="29"/>
      <c r="B29" s="30"/>
      <c r="C29" s="139"/>
      <c r="D29" s="10">
        <v>2</v>
      </c>
      <c r="E29" s="49">
        <v>42311</v>
      </c>
      <c r="F29" s="10" t="s">
        <v>191</v>
      </c>
      <c r="G29" s="27" t="s">
        <v>225</v>
      </c>
      <c r="H29" s="27"/>
      <c r="I29" s="27" t="s">
        <v>166</v>
      </c>
      <c r="J29" s="27">
        <v>8</v>
      </c>
      <c r="K29" s="27"/>
      <c r="L29" s="27"/>
      <c r="M29" s="27" t="s">
        <v>43</v>
      </c>
    </row>
    <row r="30" spans="1:13">
      <c r="A30" s="29"/>
      <c r="B30" s="30"/>
      <c r="C30" s="139"/>
      <c r="D30" s="10">
        <v>3</v>
      </c>
      <c r="E30" s="49">
        <v>42312</v>
      </c>
      <c r="F30" s="27" t="s">
        <v>191</v>
      </c>
      <c r="G30" s="27" t="s">
        <v>226</v>
      </c>
      <c r="H30" s="27"/>
      <c r="I30" s="27" t="s">
        <v>166</v>
      </c>
      <c r="J30" s="27">
        <v>8</v>
      </c>
      <c r="K30" s="27"/>
      <c r="L30" s="27" t="s">
        <v>227</v>
      </c>
      <c r="M30" s="27" t="s">
        <v>43</v>
      </c>
    </row>
    <row r="31" spans="1:13">
      <c r="A31" s="29"/>
      <c r="B31" s="30"/>
      <c r="C31" s="139"/>
      <c r="D31" s="24">
        <v>4</v>
      </c>
      <c r="E31" s="49">
        <v>42313</v>
      </c>
      <c r="F31" s="10" t="s">
        <v>32</v>
      </c>
      <c r="G31" s="132" t="s">
        <v>284</v>
      </c>
      <c r="H31" s="63"/>
      <c r="I31" s="27"/>
      <c r="J31" s="27">
        <v>8</v>
      </c>
      <c r="K31" s="27"/>
      <c r="L31" s="27"/>
      <c r="M31" s="27" t="s">
        <v>207</v>
      </c>
    </row>
    <row r="32" spans="1:13">
      <c r="A32" s="29"/>
      <c r="B32" s="30"/>
      <c r="C32" s="139"/>
      <c r="D32" s="32">
        <v>5</v>
      </c>
      <c r="E32" s="49">
        <v>42314</v>
      </c>
      <c r="F32" s="10" t="s">
        <v>32</v>
      </c>
      <c r="G32" s="27" t="s">
        <v>197</v>
      </c>
      <c r="H32" s="27"/>
      <c r="I32" s="27" t="s">
        <v>166</v>
      </c>
      <c r="J32" s="63">
        <v>8</v>
      </c>
      <c r="K32" s="27"/>
      <c r="L32" s="27"/>
      <c r="M32" s="27"/>
    </row>
    <row r="33" spans="1:13">
      <c r="A33" s="29"/>
      <c r="B33" s="33"/>
      <c r="C33" s="140"/>
      <c r="D33" s="10">
        <v>6</v>
      </c>
      <c r="E33" s="49">
        <v>42315</v>
      </c>
      <c r="F33" s="10" t="s">
        <v>32</v>
      </c>
      <c r="G33" s="27" t="s">
        <v>197</v>
      </c>
      <c r="H33" s="27"/>
      <c r="I33" s="27" t="s">
        <v>166</v>
      </c>
      <c r="J33" s="27">
        <v>2.5</v>
      </c>
      <c r="K33" s="27"/>
      <c r="L33" s="27"/>
      <c r="M33" s="27"/>
    </row>
  </sheetData>
  <autoFilter ref="B3:L33" xr:uid="{00000000-0009-0000-0000-00000A000000}"/>
  <customSheetViews>
    <customSheetView guid="{CF8F5655-32C7-42AF-BCA2-09FDF785A9BE}" showPageBreaks="1" fitToPage="1" printArea="1" showAutoFilter="1">
      <selection activeCell="G8" sqref="G8"/>
      <pageMargins left="0.25" right="0.25" top="0.25" bottom="0.25" header="0.3" footer="0.3"/>
      <pageSetup paperSize="9" scale="66" fitToHeight="0" orientation="landscape" r:id="rId1"/>
      <autoFilter ref="B3:K33" xr:uid="{A00B96A6-F597-40CF-AE46-D06F36C4DFD3}"/>
    </customSheetView>
    <customSheetView guid="{B0D103FE-5C5A-4435-8857-3BF24A277D37}" fitToPage="1" showAutoFilter="1">
      <selection activeCell="G8" sqref="G8"/>
      <pageMargins left="0.25" right="0.25" top="0.25" bottom="0.25" header="0.3" footer="0.3"/>
      <pageSetup paperSize="9" scale="66" fitToHeight="0" orientation="landscape" r:id="rId2"/>
      <autoFilter ref="B3:K33" xr:uid="{FEAAFCAE-4E77-4C20-B096-E38BA0621FBD}"/>
    </customSheetView>
    <customSheetView guid="{1659603B-AF12-45C9-AEE4-E9D2AFB4EC6C}" showPageBreaks="1" fitToPage="1" printArea="1" showAutoFilter="1">
      <selection activeCell="G8" sqref="G8"/>
      <pageMargins left="0.25" right="0.25" top="0.25" bottom="0.25" header="0.3" footer="0.3"/>
      <pageSetup paperSize="9" scale="66" fitToHeight="0" orientation="landscape" r:id="rId3"/>
      <autoFilter ref="B3:K33" xr:uid="{B6B81B39-565B-4502-B782-BE86FEC3C411}"/>
    </customSheetView>
  </customSheetViews>
  <conditionalFormatting sqref="I12 I27 I34:I1048576 I7:I10 I15:I23 L1 I2:I5">
    <cfRule type="cellIs" dxfId="26" priority="10" operator="equal">
      <formula>"Coaching"</formula>
    </cfRule>
  </conditionalFormatting>
  <conditionalFormatting sqref="I33">
    <cfRule type="cellIs" dxfId="25" priority="9" operator="equal">
      <formula>"Coaching"</formula>
    </cfRule>
  </conditionalFormatting>
  <conditionalFormatting sqref="I24">
    <cfRule type="cellIs" dxfId="24" priority="8" operator="equal">
      <formula>"Coaching"</formula>
    </cfRule>
  </conditionalFormatting>
  <conditionalFormatting sqref="I29">
    <cfRule type="cellIs" dxfId="23" priority="7" operator="equal">
      <formula>"Coaching"</formula>
    </cfRule>
  </conditionalFormatting>
  <conditionalFormatting sqref="I11">
    <cfRule type="cellIs" dxfId="22" priority="6" operator="equal">
      <formula>"Coaching"</formula>
    </cfRule>
  </conditionalFormatting>
  <conditionalFormatting sqref="I25">
    <cfRule type="cellIs" dxfId="21" priority="5" operator="equal">
      <formula>"Coaching"</formula>
    </cfRule>
  </conditionalFormatting>
  <conditionalFormatting sqref="I6">
    <cfRule type="cellIs" dxfId="20" priority="4" operator="equal">
      <formula>"Coaching"</formula>
    </cfRule>
  </conditionalFormatting>
  <conditionalFormatting sqref="I13">
    <cfRule type="cellIs" dxfId="19" priority="3" operator="equal">
      <formula>"Coaching"</formula>
    </cfRule>
  </conditionalFormatting>
  <conditionalFormatting sqref="I14">
    <cfRule type="cellIs" dxfId="18" priority="2" operator="equal">
      <formula>"Coaching"</formula>
    </cfRule>
  </conditionalFormatting>
  <conditionalFormatting sqref="I1">
    <cfRule type="cellIs" dxfId="17" priority="1" operator="equal">
      <formula>"Coaching"</formula>
    </cfRule>
  </conditionalFormatting>
  <pageMargins left="0.23622047244094488" right="0.23622047244094488" top="0.19685039370078741" bottom="0.19685039370078741" header="0.31496062992125984" footer="0.31496062992125984"/>
  <pageSetup paperSize="9" scale="89" fitToHeight="0" orientation="landscape"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M36"/>
  <sheetViews>
    <sheetView zoomScale="115" zoomScaleNormal="115" workbookViewId="0">
      <selection activeCell="I27" sqref="I27"/>
    </sheetView>
  </sheetViews>
  <sheetFormatPr defaultColWidth="9.28515625" defaultRowHeight="15"/>
  <cols>
    <col min="1" max="1" width="15.42578125" bestFit="1" customWidth="1"/>
    <col min="2" max="2" width="6.5703125" style="54" bestFit="1" customWidth="1"/>
    <col min="3" max="3" width="24.7109375" customWidth="1"/>
    <col min="4" max="5" width="9.7109375" customWidth="1"/>
    <col min="6" max="6" width="8.5703125" customWidth="1"/>
    <col min="7" max="7" width="55.28515625" customWidth="1"/>
    <col min="8" max="8" width="16.42578125" customWidth="1"/>
    <col min="9" max="9" width="11.7109375" bestFit="1" customWidth="1"/>
    <col min="10" max="10" width="27.7109375" bestFit="1" customWidth="1"/>
    <col min="11" max="11" width="17.7109375" customWidth="1"/>
    <col min="12" max="12" width="13.7109375" customWidth="1"/>
  </cols>
  <sheetData>
    <row r="1" spans="1:13" ht="28.5">
      <c r="A1" s="17"/>
      <c r="B1" s="6" t="s">
        <v>159</v>
      </c>
      <c r="C1" s="17"/>
      <c r="D1" s="17"/>
      <c r="E1" s="17"/>
      <c r="F1" s="17"/>
      <c r="G1" s="17"/>
      <c r="H1" t="s">
        <v>228</v>
      </c>
      <c r="I1" s="64">
        <v>42296</v>
      </c>
    </row>
    <row r="2" spans="1:13">
      <c r="A2" s="17"/>
      <c r="B2" s="18"/>
      <c r="C2" s="17"/>
      <c r="D2" s="17"/>
      <c r="E2" s="17"/>
      <c r="F2" s="17"/>
      <c r="G2" s="17"/>
    </row>
    <row r="3" spans="1:13" s="21" customFormat="1">
      <c r="A3" s="19" t="s">
        <v>130</v>
      </c>
      <c r="B3" s="19" t="s">
        <v>1</v>
      </c>
      <c r="C3" s="19" t="s">
        <v>2</v>
      </c>
      <c r="D3" s="20" t="s">
        <v>10</v>
      </c>
      <c r="E3" s="20" t="s">
        <v>116</v>
      </c>
      <c r="F3" s="20"/>
      <c r="G3" s="19" t="s">
        <v>5</v>
      </c>
      <c r="H3" s="19" t="s">
        <v>11</v>
      </c>
      <c r="I3" s="19" t="s">
        <v>15</v>
      </c>
      <c r="J3" s="19" t="s">
        <v>160</v>
      </c>
      <c r="K3" s="19" t="s">
        <v>161</v>
      </c>
      <c r="L3" s="19" t="s">
        <v>162</v>
      </c>
    </row>
    <row r="4" spans="1:13" ht="13.5" customHeight="1">
      <c r="A4" s="22" t="s">
        <v>163</v>
      </c>
      <c r="B4" s="5">
        <v>1</v>
      </c>
      <c r="C4" s="23" t="s">
        <v>164</v>
      </c>
      <c r="D4" s="24">
        <v>1</v>
      </c>
      <c r="E4" s="25">
        <v>42296</v>
      </c>
      <c r="F4" s="5" t="s">
        <v>32</v>
      </c>
      <c r="G4" s="26" t="s">
        <v>165</v>
      </c>
      <c r="H4" s="27" t="s">
        <v>166</v>
      </c>
      <c r="I4" s="28">
        <v>2</v>
      </c>
      <c r="J4" s="27"/>
      <c r="K4" s="27"/>
      <c r="L4" s="27"/>
      <c r="M4" t="s">
        <v>167</v>
      </c>
    </row>
    <row r="5" spans="1:13">
      <c r="A5" s="29"/>
      <c r="B5" s="30"/>
      <c r="C5" s="31"/>
      <c r="D5" s="31"/>
      <c r="E5" s="31"/>
      <c r="F5" s="30"/>
      <c r="G5" s="26" t="s">
        <v>168</v>
      </c>
      <c r="H5" s="27" t="s">
        <v>19</v>
      </c>
      <c r="I5" s="28">
        <v>2</v>
      </c>
      <c r="J5" s="27"/>
      <c r="K5" s="27" t="s">
        <v>30</v>
      </c>
      <c r="L5" s="27" t="s">
        <v>40</v>
      </c>
    </row>
    <row r="6" spans="1:13">
      <c r="A6" s="29"/>
      <c r="B6" s="30"/>
      <c r="C6" s="31"/>
      <c r="D6" s="31"/>
      <c r="E6" s="31"/>
      <c r="F6" s="30"/>
      <c r="G6" s="26" t="s">
        <v>169</v>
      </c>
      <c r="H6" s="27" t="s">
        <v>19</v>
      </c>
      <c r="I6" s="28">
        <v>2</v>
      </c>
      <c r="J6" s="27"/>
      <c r="K6" s="27" t="s">
        <v>29</v>
      </c>
      <c r="L6" s="27" t="s">
        <v>41</v>
      </c>
    </row>
    <row r="7" spans="1:13">
      <c r="A7" s="29"/>
      <c r="B7" s="30"/>
      <c r="C7" s="31"/>
      <c r="D7" s="31"/>
      <c r="E7" s="31"/>
      <c r="F7" s="30" t="s">
        <v>33</v>
      </c>
      <c r="G7" s="26" t="s">
        <v>170</v>
      </c>
      <c r="H7" s="27" t="s">
        <v>171</v>
      </c>
      <c r="I7" s="28">
        <v>2</v>
      </c>
      <c r="J7" s="27"/>
      <c r="K7" s="27"/>
      <c r="L7" s="27" t="s">
        <v>43</v>
      </c>
    </row>
    <row r="8" spans="1:13">
      <c r="A8" s="29"/>
      <c r="B8" s="30"/>
      <c r="C8" s="31"/>
      <c r="D8" s="32"/>
      <c r="E8" s="32"/>
      <c r="F8" s="33"/>
      <c r="G8" s="34" t="s">
        <v>172</v>
      </c>
      <c r="H8" s="27" t="s">
        <v>166</v>
      </c>
      <c r="I8" s="28">
        <v>1.5</v>
      </c>
      <c r="J8" s="27"/>
      <c r="K8" s="27"/>
      <c r="L8" s="27" t="s">
        <v>43</v>
      </c>
    </row>
    <row r="9" spans="1:13" ht="30">
      <c r="A9" s="29"/>
      <c r="B9" s="30"/>
      <c r="C9" s="30"/>
      <c r="D9" s="30">
        <v>2</v>
      </c>
      <c r="E9" s="35">
        <v>42297</v>
      </c>
      <c r="F9" s="30" t="s">
        <v>32</v>
      </c>
      <c r="G9" s="36" t="s">
        <v>173</v>
      </c>
      <c r="H9" s="27" t="s">
        <v>166</v>
      </c>
      <c r="I9" s="28">
        <v>8</v>
      </c>
      <c r="J9" s="27"/>
      <c r="K9" s="27"/>
      <c r="L9" s="27" t="s">
        <v>43</v>
      </c>
      <c r="M9">
        <v>1</v>
      </c>
    </row>
    <row r="10" spans="1:13">
      <c r="A10" s="29"/>
      <c r="B10" s="30"/>
      <c r="C10" s="31"/>
      <c r="D10" s="5">
        <v>3</v>
      </c>
      <c r="E10" s="37">
        <v>42298</v>
      </c>
      <c r="F10" s="10" t="s">
        <v>33</v>
      </c>
      <c r="G10" s="28" t="s">
        <v>174</v>
      </c>
      <c r="H10" s="27" t="s">
        <v>166</v>
      </c>
      <c r="I10" s="28">
        <v>5</v>
      </c>
      <c r="J10" s="27"/>
      <c r="K10" s="27"/>
      <c r="L10" s="27" t="s">
        <v>43</v>
      </c>
    </row>
    <row r="11" spans="1:13">
      <c r="A11" s="29"/>
      <c r="B11" s="30"/>
      <c r="C11" s="31"/>
      <c r="D11" s="30"/>
      <c r="E11" s="30"/>
      <c r="F11" s="33"/>
      <c r="G11" s="38" t="s">
        <v>175</v>
      </c>
      <c r="H11" s="27" t="s">
        <v>166</v>
      </c>
      <c r="I11" s="28">
        <v>1</v>
      </c>
      <c r="J11" s="27"/>
      <c r="K11" s="27"/>
      <c r="L11" s="27" t="s">
        <v>43</v>
      </c>
    </row>
    <row r="12" spans="1:13">
      <c r="A12" s="29"/>
      <c r="B12" s="30"/>
      <c r="C12" s="31"/>
      <c r="D12" s="33"/>
      <c r="E12" s="33"/>
      <c r="F12" s="27"/>
      <c r="G12" s="38" t="s">
        <v>9</v>
      </c>
      <c r="H12" s="39" t="s">
        <v>171</v>
      </c>
      <c r="I12" s="40">
        <v>2</v>
      </c>
    </row>
    <row r="13" spans="1:13">
      <c r="A13" s="29"/>
      <c r="B13" s="30"/>
      <c r="C13" s="30"/>
      <c r="D13" s="30">
        <v>4</v>
      </c>
      <c r="E13" s="37">
        <v>42299</v>
      </c>
      <c r="F13" s="30" t="s">
        <v>32</v>
      </c>
      <c r="G13" s="28" t="s">
        <v>176</v>
      </c>
      <c r="H13" s="27" t="s">
        <v>166</v>
      </c>
      <c r="I13" s="28">
        <v>2</v>
      </c>
      <c r="J13" s="27"/>
      <c r="K13" s="27" t="s">
        <v>177</v>
      </c>
      <c r="L13" s="27" t="s">
        <v>43</v>
      </c>
    </row>
    <row r="14" spans="1:13">
      <c r="A14" s="29"/>
      <c r="B14" s="30"/>
      <c r="C14" s="30"/>
      <c r="D14" s="30"/>
      <c r="E14" s="30"/>
      <c r="F14" s="30"/>
      <c r="G14" s="41" t="s">
        <v>178</v>
      </c>
      <c r="H14" s="27" t="s">
        <v>166</v>
      </c>
      <c r="I14" s="28">
        <v>2</v>
      </c>
      <c r="J14" s="27"/>
      <c r="K14" s="27"/>
      <c r="L14" s="27" t="s">
        <v>43</v>
      </c>
    </row>
    <row r="15" spans="1:13" ht="30">
      <c r="A15" s="29"/>
      <c r="B15" s="30"/>
      <c r="C15" s="30"/>
      <c r="D15" s="30"/>
      <c r="E15" s="30"/>
      <c r="F15" s="30" t="s">
        <v>33</v>
      </c>
      <c r="G15" s="42" t="s">
        <v>179</v>
      </c>
      <c r="H15" s="27" t="s">
        <v>166</v>
      </c>
      <c r="I15" s="28">
        <v>4</v>
      </c>
      <c r="J15" s="27"/>
      <c r="K15" s="28" t="s">
        <v>180</v>
      </c>
      <c r="L15" s="27" t="s">
        <v>181</v>
      </c>
    </row>
    <row r="16" spans="1:13">
      <c r="A16" s="29"/>
      <c r="B16" s="30"/>
      <c r="C16" s="30"/>
      <c r="D16" s="31"/>
      <c r="E16" s="30"/>
      <c r="F16" s="30"/>
      <c r="G16" s="43" t="s">
        <v>9</v>
      </c>
      <c r="H16" s="27" t="s">
        <v>171</v>
      </c>
      <c r="I16" s="28">
        <v>2</v>
      </c>
      <c r="K16" s="28"/>
      <c r="L16" s="27"/>
    </row>
    <row r="17" spans="1:13">
      <c r="A17" s="29"/>
      <c r="B17" s="30"/>
      <c r="C17" s="30"/>
      <c r="D17" s="24">
        <v>5</v>
      </c>
      <c r="E17" s="44">
        <v>42300</v>
      </c>
      <c r="F17" s="5" t="s">
        <v>32</v>
      </c>
      <c r="G17" s="27" t="s">
        <v>182</v>
      </c>
      <c r="H17" s="27" t="s">
        <v>166</v>
      </c>
      <c r="I17" s="27">
        <v>2</v>
      </c>
      <c r="K17" s="27"/>
      <c r="L17" s="27"/>
    </row>
    <row r="18" spans="1:13">
      <c r="A18" s="29"/>
      <c r="B18" s="30"/>
      <c r="C18" s="30"/>
      <c r="D18" s="31"/>
      <c r="E18" s="31"/>
      <c r="F18" s="30" t="s">
        <v>33</v>
      </c>
      <c r="G18" s="45" t="s">
        <v>183</v>
      </c>
      <c r="H18" s="27" t="s">
        <v>166</v>
      </c>
      <c r="I18" s="27">
        <v>4</v>
      </c>
      <c r="J18" s="27"/>
      <c r="K18" s="27"/>
      <c r="L18" s="27"/>
    </row>
    <row r="19" spans="1:13">
      <c r="A19" s="29"/>
      <c r="B19" s="30"/>
      <c r="C19" s="30"/>
      <c r="D19" s="31"/>
      <c r="E19" s="31"/>
      <c r="F19" s="46"/>
      <c r="G19" s="47" t="s">
        <v>184</v>
      </c>
      <c r="H19" s="27" t="s">
        <v>166</v>
      </c>
      <c r="I19" s="27">
        <v>2</v>
      </c>
      <c r="L19" s="39" t="s">
        <v>43</v>
      </c>
    </row>
    <row r="20" spans="1:13">
      <c r="A20" s="29"/>
      <c r="B20" s="5">
        <v>2</v>
      </c>
      <c r="C20" s="24" t="s">
        <v>185</v>
      </c>
      <c r="D20" s="24">
        <v>1</v>
      </c>
      <c r="E20" s="25">
        <v>42303</v>
      </c>
      <c r="F20" s="33" t="s">
        <v>32</v>
      </c>
      <c r="G20" s="27" t="s">
        <v>186</v>
      </c>
      <c r="H20" s="27" t="s">
        <v>166</v>
      </c>
      <c r="I20" s="27">
        <v>4</v>
      </c>
      <c r="J20" s="27" t="s">
        <v>187</v>
      </c>
      <c r="K20" s="27"/>
      <c r="L20" s="27"/>
    </row>
    <row r="21" spans="1:13">
      <c r="A21" s="29"/>
      <c r="B21" s="30"/>
      <c r="C21" s="31"/>
      <c r="D21" s="32"/>
      <c r="E21" s="32"/>
      <c r="F21" s="10" t="s">
        <v>33</v>
      </c>
      <c r="G21" s="27" t="s">
        <v>188</v>
      </c>
      <c r="H21" s="27" t="s">
        <v>166</v>
      </c>
      <c r="I21" s="27">
        <v>4</v>
      </c>
      <c r="J21" s="27"/>
      <c r="K21" s="27"/>
      <c r="L21" s="27"/>
    </row>
    <row r="22" spans="1:13">
      <c r="A22" s="29"/>
      <c r="B22" s="30"/>
      <c r="C22" s="31"/>
      <c r="D22" s="5">
        <v>2</v>
      </c>
      <c r="E22" s="48">
        <v>42304</v>
      </c>
      <c r="F22" s="5" t="s">
        <v>32</v>
      </c>
      <c r="G22" s="27" t="s">
        <v>189</v>
      </c>
      <c r="H22" s="27" t="s">
        <v>166</v>
      </c>
      <c r="I22" s="27">
        <v>8</v>
      </c>
      <c r="J22" s="27"/>
      <c r="K22" s="27"/>
      <c r="L22" s="27"/>
    </row>
    <row r="23" spans="1:13">
      <c r="A23" s="29"/>
      <c r="B23" s="30"/>
      <c r="C23" s="30"/>
      <c r="D23" s="46"/>
      <c r="F23" s="46"/>
      <c r="G23" s="39" t="s">
        <v>190</v>
      </c>
      <c r="H23" s="39" t="s">
        <v>166</v>
      </c>
      <c r="I23" s="39">
        <v>4</v>
      </c>
    </row>
    <row r="24" spans="1:13">
      <c r="A24" s="29"/>
      <c r="B24" s="30"/>
      <c r="C24" s="31"/>
      <c r="D24" s="10">
        <v>3</v>
      </c>
      <c r="E24" s="44">
        <v>42305</v>
      </c>
      <c r="F24" s="5" t="s">
        <v>191</v>
      </c>
      <c r="G24" s="27" t="s">
        <v>192</v>
      </c>
      <c r="H24" s="27" t="s">
        <v>166</v>
      </c>
      <c r="I24" s="27">
        <v>8</v>
      </c>
      <c r="J24" s="27" t="s">
        <v>193</v>
      </c>
      <c r="K24" s="27"/>
      <c r="L24" s="27" t="s">
        <v>43</v>
      </c>
      <c r="M24">
        <v>2</v>
      </c>
    </row>
    <row r="25" spans="1:13">
      <c r="A25" s="29"/>
      <c r="B25" s="30"/>
      <c r="C25" s="31"/>
      <c r="D25" s="10">
        <v>4</v>
      </c>
      <c r="E25" s="49">
        <v>42306</v>
      </c>
      <c r="F25" s="10" t="s">
        <v>191</v>
      </c>
      <c r="G25" s="27" t="s">
        <v>194</v>
      </c>
      <c r="H25" s="27" t="s">
        <v>166</v>
      </c>
      <c r="I25" s="27">
        <v>8</v>
      </c>
      <c r="J25" s="27" t="s">
        <v>195</v>
      </c>
      <c r="K25" s="27"/>
      <c r="L25" s="27" t="s">
        <v>43</v>
      </c>
    </row>
    <row r="26" spans="1:13">
      <c r="A26" s="29"/>
      <c r="B26" s="30"/>
      <c r="C26" s="31"/>
      <c r="D26" s="30">
        <v>5</v>
      </c>
      <c r="E26" s="50">
        <v>42307</v>
      </c>
      <c r="F26" s="10" t="s">
        <v>32</v>
      </c>
      <c r="G26" s="39" t="s">
        <v>363</v>
      </c>
      <c r="H26" t="s">
        <v>166</v>
      </c>
      <c r="I26">
        <v>4</v>
      </c>
      <c r="L26" s="47" t="s">
        <v>43</v>
      </c>
      <c r="M26">
        <v>1</v>
      </c>
    </row>
    <row r="27" spans="1:13">
      <c r="A27" s="29"/>
      <c r="B27" s="30"/>
      <c r="C27" s="1"/>
      <c r="D27" s="30"/>
      <c r="E27" s="50"/>
      <c r="F27" s="10" t="s">
        <v>33</v>
      </c>
      <c r="G27" t="s">
        <v>196</v>
      </c>
      <c r="H27" s="27"/>
      <c r="I27" s="27">
        <v>4</v>
      </c>
      <c r="J27" s="27"/>
      <c r="K27" s="27"/>
      <c r="L27" s="27"/>
    </row>
    <row r="28" spans="1:13">
      <c r="A28" s="29"/>
      <c r="B28" s="33"/>
      <c r="C28" s="52"/>
      <c r="D28" s="10">
        <v>6</v>
      </c>
      <c r="E28" s="49">
        <v>42308</v>
      </c>
      <c r="F28" s="10" t="s">
        <v>32</v>
      </c>
      <c r="G28" s="51" t="s">
        <v>197</v>
      </c>
      <c r="H28" s="27" t="s">
        <v>171</v>
      </c>
      <c r="I28" s="27">
        <v>5</v>
      </c>
      <c r="J28" s="27"/>
      <c r="K28" s="27"/>
      <c r="L28" s="27" t="s">
        <v>43</v>
      </c>
      <c r="M28">
        <v>1</v>
      </c>
    </row>
    <row r="29" spans="1:13">
      <c r="A29" s="29"/>
      <c r="B29" s="5">
        <v>3</v>
      </c>
      <c r="C29" s="53" t="s">
        <v>198</v>
      </c>
      <c r="D29" s="10">
        <v>1</v>
      </c>
      <c r="E29" s="49">
        <v>42310</v>
      </c>
      <c r="F29" s="10" t="s">
        <v>32</v>
      </c>
      <c r="G29" s="34" t="s">
        <v>199</v>
      </c>
      <c r="H29" s="27" t="s">
        <v>166</v>
      </c>
      <c r="I29" s="27">
        <v>4</v>
      </c>
      <c r="J29" s="27" t="s">
        <v>193</v>
      </c>
      <c r="K29" s="27"/>
      <c r="L29" s="27"/>
    </row>
    <row r="30" spans="1:13">
      <c r="A30" s="29"/>
      <c r="B30" s="30"/>
      <c r="C30" s="52"/>
      <c r="D30" s="10"/>
      <c r="E30" s="10"/>
      <c r="F30" s="10" t="s">
        <v>33</v>
      </c>
      <c r="G30" s="27" t="s">
        <v>200</v>
      </c>
      <c r="H30" s="27" t="s">
        <v>166</v>
      </c>
      <c r="I30" s="27">
        <v>4</v>
      </c>
      <c r="J30" s="27" t="s">
        <v>201</v>
      </c>
      <c r="K30" s="27"/>
      <c r="L30" s="27" t="s">
        <v>43</v>
      </c>
    </row>
    <row r="31" spans="1:13">
      <c r="A31" s="29"/>
      <c r="B31" s="30"/>
      <c r="C31" s="52"/>
      <c r="D31" s="10">
        <v>2</v>
      </c>
      <c r="E31" s="49">
        <v>42311</v>
      </c>
      <c r="F31" s="10" t="s">
        <v>191</v>
      </c>
      <c r="G31" s="27" t="s">
        <v>202</v>
      </c>
      <c r="H31" s="27" t="s">
        <v>166</v>
      </c>
      <c r="I31" s="27">
        <v>8</v>
      </c>
      <c r="J31" s="27" t="s">
        <v>203</v>
      </c>
      <c r="K31" s="27"/>
      <c r="L31" s="27" t="s">
        <v>43</v>
      </c>
    </row>
    <row r="32" spans="1:13">
      <c r="A32" s="29"/>
      <c r="B32" s="30"/>
      <c r="C32" s="52"/>
      <c r="D32" s="5">
        <v>3</v>
      </c>
      <c r="E32" s="49">
        <v>42312</v>
      </c>
      <c r="F32" s="17" t="s">
        <v>191</v>
      </c>
      <c r="G32" s="39" t="s">
        <v>204</v>
      </c>
      <c r="H32" s="17" t="s">
        <v>171</v>
      </c>
      <c r="I32" s="17">
        <v>2</v>
      </c>
      <c r="J32" s="17" t="s">
        <v>205</v>
      </c>
      <c r="K32" s="17"/>
      <c r="L32" s="17" t="s">
        <v>43</v>
      </c>
    </row>
    <row r="33" spans="1:12">
      <c r="A33" s="29"/>
      <c r="B33" s="30"/>
      <c r="C33" s="52"/>
      <c r="D33" s="10">
        <v>4</v>
      </c>
      <c r="E33" s="49">
        <v>42313</v>
      </c>
      <c r="F33" s="10" t="s">
        <v>32</v>
      </c>
      <c r="G33" s="27" t="s">
        <v>206</v>
      </c>
      <c r="H33" s="27" t="s">
        <v>171</v>
      </c>
      <c r="I33" s="27">
        <v>2</v>
      </c>
      <c r="J33" s="27"/>
      <c r="K33" s="27"/>
      <c r="L33" s="27" t="s">
        <v>207</v>
      </c>
    </row>
    <row r="34" spans="1:12">
      <c r="A34" s="29"/>
      <c r="B34" s="30"/>
      <c r="C34" s="52"/>
      <c r="D34" s="32"/>
      <c r="E34" s="32"/>
      <c r="F34" s="10" t="s">
        <v>33</v>
      </c>
      <c r="G34" s="27" t="s">
        <v>208</v>
      </c>
      <c r="H34" s="27" t="s">
        <v>166</v>
      </c>
      <c r="I34" s="27">
        <v>6</v>
      </c>
      <c r="J34" s="27"/>
      <c r="K34" s="27"/>
      <c r="L34" s="27" t="s">
        <v>207</v>
      </c>
    </row>
    <row r="35" spans="1:12">
      <c r="A35" s="29"/>
      <c r="B35" s="30"/>
      <c r="C35" s="52"/>
      <c r="D35" s="32">
        <v>5</v>
      </c>
      <c r="E35" s="49">
        <v>42314</v>
      </c>
      <c r="F35" s="33" t="s">
        <v>32</v>
      </c>
      <c r="G35" s="51" t="s">
        <v>209</v>
      </c>
      <c r="H35" s="27" t="s">
        <v>19</v>
      </c>
      <c r="I35" s="27">
        <v>8</v>
      </c>
      <c r="J35" s="27"/>
      <c r="K35" s="27"/>
      <c r="L35" s="27"/>
    </row>
    <row r="36" spans="1:12">
      <c r="A36" s="29"/>
      <c r="B36" s="33"/>
      <c r="C36" s="33"/>
      <c r="D36" s="32">
        <v>6</v>
      </c>
      <c r="E36" s="49">
        <v>42315</v>
      </c>
      <c r="F36" s="33" t="s">
        <v>32</v>
      </c>
      <c r="G36" s="51" t="s">
        <v>209</v>
      </c>
      <c r="H36" s="14"/>
      <c r="I36" s="46">
        <v>2.5</v>
      </c>
      <c r="J36" s="14"/>
      <c r="K36" s="14"/>
      <c r="L36" s="14"/>
    </row>
  </sheetData>
  <autoFilter ref="B3:J36" xr:uid="{00000000-0009-0000-0000-00000B000000}"/>
  <customSheetViews>
    <customSheetView guid="{CF8F5655-32C7-42AF-BCA2-09FDF785A9BE}" scale="115" showPageBreaks="1" fitToPage="1" printArea="1" showAutoFilter="1">
      <selection activeCell="I1" sqref="I1"/>
      <pageMargins left="0.25" right="0.25" top="0.25" bottom="0.25" header="0.3" footer="0.3"/>
      <pageSetup paperSize="9" scale="65" fitToHeight="0" orientation="landscape" r:id="rId1"/>
      <autoFilter ref="B3:J36" xr:uid="{FE2DF4CE-CA23-4818-9EAF-507EE30FFDC7}"/>
    </customSheetView>
    <customSheetView guid="{B0D103FE-5C5A-4435-8857-3BF24A277D37}" scale="115" fitToPage="1" showAutoFilter="1">
      <selection activeCell="I1" sqref="I1"/>
      <pageMargins left="0.25" right="0.25" top="0.25" bottom="0.25" header="0.3" footer="0.3"/>
      <pageSetup paperSize="9" scale="65" fitToHeight="0" orientation="landscape" r:id="rId2"/>
      <autoFilter ref="B3:J36" xr:uid="{B770E5A9-6C04-4369-9693-A702551987C3}"/>
    </customSheetView>
    <customSheetView guid="{1659603B-AF12-45C9-AEE4-E9D2AFB4EC6C}" scale="115" showPageBreaks="1" fitToPage="1" printArea="1" showAutoFilter="1">
      <selection activeCell="I1" sqref="I1"/>
      <pageMargins left="0.25" right="0.25" top="0.25" bottom="0.25" header="0.3" footer="0.3"/>
      <pageSetup paperSize="9" scale="65" fitToHeight="0" orientation="landscape" r:id="rId3"/>
      <autoFilter ref="B3:J36" xr:uid="{D153BDD5-DFBE-4BE6-A85F-BC7E67AFD732}"/>
    </customSheetView>
  </customSheetViews>
  <conditionalFormatting sqref="H28:H31 H1:H7 H35 H37:H1048576 H10:H13 H16 H18:H24">
    <cfRule type="cellIs" dxfId="16" priority="7" operator="equal">
      <formula>"Coaching"</formula>
    </cfRule>
  </conditionalFormatting>
  <conditionalFormatting sqref="H25">
    <cfRule type="cellIs" dxfId="15" priority="6" operator="equal">
      <formula>"Coaching"</formula>
    </cfRule>
  </conditionalFormatting>
  <conditionalFormatting sqref="H32">
    <cfRule type="cellIs" dxfId="14" priority="5" operator="equal">
      <formula>"Coaching"</formula>
    </cfRule>
  </conditionalFormatting>
  <conditionalFormatting sqref="H9">
    <cfRule type="cellIs" dxfId="13" priority="4" operator="equal">
      <formula>"Coaching"</formula>
    </cfRule>
  </conditionalFormatting>
  <conditionalFormatting sqref="H8">
    <cfRule type="cellIs" dxfId="12" priority="3" operator="equal">
      <formula>"Coaching"</formula>
    </cfRule>
  </conditionalFormatting>
  <conditionalFormatting sqref="H14">
    <cfRule type="cellIs" dxfId="11" priority="2" operator="equal">
      <formula>"Coaching"</formula>
    </cfRule>
  </conditionalFormatting>
  <conditionalFormatting sqref="H15">
    <cfRule type="cellIs" dxfId="10" priority="1" operator="equal">
      <formula>"Coaching"</formula>
    </cfRule>
  </conditionalFormatting>
  <pageMargins left="0.25" right="0.25" top="0.25" bottom="0.25" header="0.3" footer="0.3"/>
  <pageSetup paperSize="9" scale="65" fitToHeight="0" orientation="landscape"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M42"/>
  <sheetViews>
    <sheetView zoomScale="85" zoomScaleNormal="85" workbookViewId="0">
      <selection activeCell="G29" sqref="G29"/>
    </sheetView>
  </sheetViews>
  <sheetFormatPr defaultColWidth="9.28515625" defaultRowHeight="15"/>
  <cols>
    <col min="1" max="1" width="15.42578125" bestFit="1" customWidth="1"/>
    <col min="2" max="2" width="6.5703125" style="54" bestFit="1" customWidth="1"/>
    <col min="3" max="3" width="24.7109375" customWidth="1"/>
    <col min="4" max="5" width="9.7109375" customWidth="1"/>
    <col min="6" max="6" width="8.5703125" customWidth="1"/>
    <col min="7" max="7" width="55.28515625" customWidth="1"/>
    <col min="8" max="8" width="16.42578125" customWidth="1"/>
    <col min="9" max="9" width="11.7109375" bestFit="1" customWidth="1"/>
    <col min="10" max="10" width="27.7109375" bestFit="1" customWidth="1"/>
    <col min="11" max="11" width="17.7109375" customWidth="1"/>
    <col min="12" max="12" width="13.7109375" customWidth="1"/>
  </cols>
  <sheetData>
    <row r="1" spans="1:13" ht="28.5">
      <c r="B1" s="55" t="s">
        <v>159</v>
      </c>
      <c r="H1" s="105" t="s">
        <v>242</v>
      </c>
    </row>
    <row r="2" spans="1:13">
      <c r="A2" s="14"/>
      <c r="B2" s="57"/>
      <c r="C2" s="14"/>
      <c r="D2" s="14"/>
      <c r="E2" s="14"/>
      <c r="F2" s="14"/>
      <c r="G2" s="14"/>
      <c r="H2" s="14"/>
      <c r="I2" s="14"/>
    </row>
    <row r="3" spans="1:13" s="21" customFormat="1">
      <c r="A3" s="58" t="s">
        <v>130</v>
      </c>
      <c r="B3" s="58" t="s">
        <v>1</v>
      </c>
      <c r="C3" s="58" t="s">
        <v>2</v>
      </c>
      <c r="D3" s="59" t="s">
        <v>10</v>
      </c>
      <c r="E3" s="59" t="s">
        <v>116</v>
      </c>
      <c r="F3" s="59"/>
      <c r="G3" s="58" t="s">
        <v>5</v>
      </c>
      <c r="H3" s="58" t="s">
        <v>11</v>
      </c>
      <c r="I3" s="58" t="s">
        <v>15</v>
      </c>
      <c r="J3" s="19" t="s">
        <v>160</v>
      </c>
      <c r="K3" s="19" t="s">
        <v>161</v>
      </c>
      <c r="L3" s="19" t="s">
        <v>162</v>
      </c>
    </row>
    <row r="4" spans="1:13" ht="13.5" customHeight="1">
      <c r="A4" s="22" t="s">
        <v>163</v>
      </c>
      <c r="B4" s="5">
        <v>1</v>
      </c>
      <c r="C4" s="23" t="s">
        <v>164</v>
      </c>
      <c r="D4" s="24">
        <v>1</v>
      </c>
      <c r="E4" s="25">
        <v>42296</v>
      </c>
      <c r="F4" s="5" t="s">
        <v>32</v>
      </c>
      <c r="G4" s="26" t="s">
        <v>165</v>
      </c>
      <c r="H4" s="27" t="s">
        <v>166</v>
      </c>
      <c r="I4" s="28">
        <v>2</v>
      </c>
      <c r="J4" s="27"/>
      <c r="K4" s="27"/>
      <c r="L4" s="27"/>
      <c r="M4" t="s">
        <v>167</v>
      </c>
    </row>
    <row r="5" spans="1:13">
      <c r="A5" s="29"/>
      <c r="B5" s="30"/>
      <c r="C5" s="31"/>
      <c r="D5" s="31"/>
      <c r="E5" s="31"/>
      <c r="F5" s="30"/>
      <c r="G5" s="26" t="s">
        <v>168</v>
      </c>
      <c r="H5" s="27" t="s">
        <v>19</v>
      </c>
      <c r="I5" s="28">
        <v>2</v>
      </c>
      <c r="J5" s="27"/>
      <c r="K5" s="27" t="s">
        <v>30</v>
      </c>
      <c r="L5" s="27" t="s">
        <v>40</v>
      </c>
    </row>
    <row r="6" spans="1:13">
      <c r="A6" s="29"/>
      <c r="B6" s="30"/>
      <c r="C6" s="31"/>
      <c r="D6" s="31"/>
      <c r="E6" s="31"/>
      <c r="F6" s="30"/>
      <c r="G6" s="26" t="s">
        <v>169</v>
      </c>
      <c r="H6" s="27" t="s">
        <v>19</v>
      </c>
      <c r="I6" s="28">
        <v>2</v>
      </c>
      <c r="J6" s="27"/>
      <c r="K6" s="27" t="s">
        <v>29</v>
      </c>
      <c r="L6" s="27" t="s">
        <v>41</v>
      </c>
    </row>
    <row r="7" spans="1:13">
      <c r="A7" s="29"/>
      <c r="B7" s="30"/>
      <c r="C7" s="31"/>
      <c r="D7" s="31"/>
      <c r="E7" s="31"/>
      <c r="F7" s="30" t="s">
        <v>33</v>
      </c>
      <c r="G7" s="26" t="s">
        <v>170</v>
      </c>
      <c r="H7" s="27" t="s">
        <v>171</v>
      </c>
      <c r="I7" s="28">
        <v>2</v>
      </c>
      <c r="J7" s="27"/>
      <c r="K7" s="27"/>
      <c r="L7" s="27" t="s">
        <v>43</v>
      </c>
    </row>
    <row r="8" spans="1:13">
      <c r="A8" s="29"/>
      <c r="B8" s="30"/>
      <c r="C8" s="31"/>
      <c r="D8" s="32"/>
      <c r="E8" s="32"/>
      <c r="F8" s="33"/>
      <c r="G8" s="34" t="s">
        <v>172</v>
      </c>
      <c r="H8" s="27" t="s">
        <v>166</v>
      </c>
      <c r="I8" s="28">
        <v>1.5</v>
      </c>
      <c r="J8" s="27"/>
      <c r="K8" s="27"/>
      <c r="L8" s="27" t="s">
        <v>43</v>
      </c>
    </row>
    <row r="9" spans="1:13" ht="30">
      <c r="A9" s="29"/>
      <c r="B9" s="30"/>
      <c r="C9" s="30"/>
      <c r="D9" s="30">
        <v>2</v>
      </c>
      <c r="E9" s="35">
        <v>42297</v>
      </c>
      <c r="F9" s="30" t="s">
        <v>32</v>
      </c>
      <c r="G9" s="36" t="s">
        <v>173</v>
      </c>
      <c r="H9" s="27" t="s">
        <v>166</v>
      </c>
      <c r="I9" s="28">
        <v>8</v>
      </c>
      <c r="J9" s="27"/>
      <c r="K9" s="27"/>
      <c r="L9" s="27" t="s">
        <v>43</v>
      </c>
      <c r="M9">
        <v>1</v>
      </c>
    </row>
    <row r="10" spans="1:13">
      <c r="A10" s="29"/>
      <c r="B10" s="30"/>
      <c r="C10" s="31"/>
      <c r="D10" s="5">
        <v>3</v>
      </c>
      <c r="E10" s="37">
        <v>42298</v>
      </c>
      <c r="F10" s="10" t="s">
        <v>33</v>
      </c>
      <c r="G10" s="28" t="s">
        <v>174</v>
      </c>
      <c r="H10" s="27" t="s">
        <v>166</v>
      </c>
      <c r="I10" s="28">
        <v>5</v>
      </c>
      <c r="J10" s="27"/>
      <c r="K10" s="27"/>
      <c r="L10" s="27" t="s">
        <v>43</v>
      </c>
    </row>
    <row r="11" spans="1:13">
      <c r="A11" s="29"/>
      <c r="B11" s="30"/>
      <c r="C11" s="31"/>
      <c r="D11" s="30"/>
      <c r="E11" s="30"/>
      <c r="F11" s="33"/>
      <c r="G11" s="38" t="s">
        <v>175</v>
      </c>
      <c r="H11" s="27" t="s">
        <v>166</v>
      </c>
      <c r="I11" s="28">
        <v>1</v>
      </c>
      <c r="J11" s="27"/>
      <c r="K11" s="27"/>
      <c r="L11" s="27" t="s">
        <v>43</v>
      </c>
    </row>
    <row r="12" spans="1:13">
      <c r="A12" s="29"/>
      <c r="B12" s="30"/>
      <c r="C12" s="31"/>
      <c r="D12" s="33"/>
      <c r="E12" s="33"/>
      <c r="F12" s="27"/>
      <c r="G12" s="38" t="s">
        <v>9</v>
      </c>
      <c r="H12" s="39" t="s">
        <v>171</v>
      </c>
      <c r="I12" s="40">
        <v>2</v>
      </c>
    </row>
    <row r="13" spans="1:13">
      <c r="A13" s="29"/>
      <c r="B13" s="30"/>
      <c r="C13" s="30"/>
      <c r="D13" s="30">
        <v>4</v>
      </c>
      <c r="E13" s="37">
        <v>42299</v>
      </c>
      <c r="F13" s="30" t="s">
        <v>32</v>
      </c>
      <c r="G13" s="28" t="s">
        <v>176</v>
      </c>
      <c r="H13" s="27" t="s">
        <v>166</v>
      </c>
      <c r="I13" s="28">
        <v>2</v>
      </c>
      <c r="J13" s="27"/>
      <c r="K13" s="27" t="s">
        <v>177</v>
      </c>
      <c r="L13" s="27" t="s">
        <v>43</v>
      </c>
    </row>
    <row r="14" spans="1:13" ht="34.5" customHeight="1">
      <c r="A14" s="29"/>
      <c r="B14" s="30"/>
      <c r="C14" s="30"/>
      <c r="D14" s="30"/>
      <c r="E14" s="30"/>
      <c r="F14" s="30"/>
      <c r="G14" s="41" t="s">
        <v>178</v>
      </c>
      <c r="H14" s="27" t="s">
        <v>166</v>
      </c>
      <c r="I14" s="28">
        <v>2</v>
      </c>
      <c r="J14" s="27"/>
      <c r="K14" s="27"/>
      <c r="L14" s="27" t="s">
        <v>43</v>
      </c>
    </row>
    <row r="15" spans="1:13" ht="30">
      <c r="A15" s="29"/>
      <c r="B15" s="30"/>
      <c r="C15" s="30"/>
      <c r="D15" s="30"/>
      <c r="E15" s="30"/>
      <c r="F15" s="30" t="s">
        <v>33</v>
      </c>
      <c r="G15" s="42" t="s">
        <v>179</v>
      </c>
      <c r="H15" s="27" t="s">
        <v>166</v>
      </c>
      <c r="I15" s="28">
        <v>4</v>
      </c>
      <c r="J15" s="27"/>
      <c r="K15" s="28" t="s">
        <v>180</v>
      </c>
      <c r="L15" s="27" t="s">
        <v>181</v>
      </c>
    </row>
    <row r="16" spans="1:13">
      <c r="A16" s="29"/>
      <c r="B16" s="30"/>
      <c r="C16" s="30"/>
      <c r="D16" s="31"/>
      <c r="E16" s="30"/>
      <c r="F16" s="30"/>
      <c r="G16" s="43" t="s">
        <v>9</v>
      </c>
      <c r="H16" s="27" t="s">
        <v>171</v>
      </c>
      <c r="I16" s="28">
        <v>2</v>
      </c>
      <c r="K16" s="28"/>
      <c r="L16" s="27"/>
    </row>
    <row r="17" spans="1:13">
      <c r="A17" s="29"/>
      <c r="B17" s="30"/>
      <c r="C17" s="30"/>
      <c r="D17" s="24">
        <v>5</v>
      </c>
      <c r="E17" s="44">
        <v>42300</v>
      </c>
      <c r="F17" s="5" t="s">
        <v>32</v>
      </c>
      <c r="G17" s="27" t="s">
        <v>182</v>
      </c>
      <c r="H17" s="27" t="s">
        <v>166</v>
      </c>
      <c r="I17" s="27">
        <v>2</v>
      </c>
      <c r="K17" s="27"/>
      <c r="L17" s="27"/>
    </row>
    <row r="18" spans="1:13">
      <c r="A18" s="29"/>
      <c r="B18" s="30"/>
      <c r="C18" s="30"/>
      <c r="D18" s="31"/>
      <c r="E18" s="31"/>
      <c r="F18" s="30" t="s">
        <v>33</v>
      </c>
      <c r="G18" s="45" t="s">
        <v>183</v>
      </c>
      <c r="H18" s="27" t="s">
        <v>166</v>
      </c>
      <c r="I18" s="27">
        <v>4</v>
      </c>
      <c r="J18" s="27"/>
      <c r="K18" s="27"/>
      <c r="L18" s="27"/>
    </row>
    <row r="19" spans="1:13">
      <c r="A19" s="29"/>
      <c r="B19" s="30"/>
      <c r="C19" s="30"/>
      <c r="D19" s="31"/>
      <c r="E19" s="31"/>
      <c r="F19" s="46"/>
      <c r="G19" s="47" t="s">
        <v>184</v>
      </c>
      <c r="H19" s="27" t="s">
        <v>166</v>
      </c>
      <c r="I19" s="27">
        <v>2</v>
      </c>
      <c r="L19" s="39" t="s">
        <v>43</v>
      </c>
    </row>
    <row r="20" spans="1:13" ht="45">
      <c r="A20" s="29"/>
      <c r="B20" s="5">
        <v>2</v>
      </c>
      <c r="C20" s="24" t="s">
        <v>185</v>
      </c>
      <c r="D20" s="24">
        <v>1</v>
      </c>
      <c r="E20" s="25">
        <v>42303</v>
      </c>
      <c r="F20" s="33" t="s">
        <v>32</v>
      </c>
      <c r="G20" s="106" t="s">
        <v>243</v>
      </c>
      <c r="H20" s="27" t="s">
        <v>166</v>
      </c>
      <c r="I20" s="27">
        <v>4</v>
      </c>
      <c r="J20" s="27" t="s">
        <v>244</v>
      </c>
      <c r="K20" s="27"/>
      <c r="L20" s="27"/>
    </row>
    <row r="21" spans="1:13">
      <c r="A21" s="29"/>
      <c r="B21" s="30"/>
      <c r="C21" s="31"/>
      <c r="D21" s="32"/>
      <c r="E21" s="32"/>
      <c r="F21" s="10" t="s">
        <v>33</v>
      </c>
      <c r="G21" s="106" t="s">
        <v>245</v>
      </c>
      <c r="H21" s="27" t="s">
        <v>166</v>
      </c>
      <c r="I21" s="27">
        <v>4</v>
      </c>
      <c r="J21" s="27" t="s">
        <v>246</v>
      </c>
      <c r="K21" s="27"/>
      <c r="L21" s="27"/>
    </row>
    <row r="22" spans="1:13" ht="30">
      <c r="A22" s="29"/>
      <c r="B22" s="30"/>
      <c r="C22" s="31"/>
      <c r="D22" s="24">
        <v>2</v>
      </c>
      <c r="E22" s="44">
        <v>42304</v>
      </c>
      <c r="F22" s="5" t="s">
        <v>32</v>
      </c>
      <c r="G22" s="106" t="s">
        <v>247</v>
      </c>
      <c r="H22" s="27" t="s">
        <v>166</v>
      </c>
      <c r="I22" s="27">
        <v>4</v>
      </c>
      <c r="J22" s="27" t="s">
        <v>248</v>
      </c>
      <c r="K22" s="27"/>
      <c r="L22" s="27"/>
    </row>
    <row r="23" spans="1:13">
      <c r="A23" s="29"/>
      <c r="B23" s="30"/>
      <c r="C23" s="30"/>
      <c r="D23" s="32"/>
      <c r="E23" s="44"/>
      <c r="F23" s="10" t="s">
        <v>33</v>
      </c>
      <c r="G23" s="107" t="s">
        <v>249</v>
      </c>
      <c r="H23" s="39" t="s">
        <v>166</v>
      </c>
      <c r="I23" s="39">
        <v>4</v>
      </c>
      <c r="J23" s="108" t="s">
        <v>250</v>
      </c>
    </row>
    <row r="24" spans="1:13">
      <c r="A24" s="29"/>
      <c r="B24" s="30"/>
      <c r="C24" s="31"/>
      <c r="D24" s="24">
        <v>3</v>
      </c>
      <c r="E24" s="44">
        <v>42305</v>
      </c>
      <c r="F24" s="5" t="s">
        <v>32</v>
      </c>
      <c r="G24" s="109" t="s">
        <v>251</v>
      </c>
      <c r="H24" s="27" t="s">
        <v>166</v>
      </c>
      <c r="I24" s="27">
        <v>4</v>
      </c>
      <c r="J24" s="27" t="s">
        <v>252</v>
      </c>
      <c r="K24" s="27"/>
      <c r="L24" s="27" t="s">
        <v>43</v>
      </c>
      <c r="M24">
        <v>2</v>
      </c>
    </row>
    <row r="25" spans="1:13">
      <c r="A25" s="29"/>
      <c r="B25" s="30"/>
      <c r="C25" s="31"/>
      <c r="D25" s="32"/>
      <c r="E25" s="44"/>
      <c r="F25" s="10" t="s">
        <v>33</v>
      </c>
      <c r="G25" s="107" t="s">
        <v>253</v>
      </c>
      <c r="H25" s="27" t="s">
        <v>166</v>
      </c>
      <c r="I25" s="27">
        <v>4</v>
      </c>
      <c r="J25" s="27" t="s">
        <v>254</v>
      </c>
      <c r="K25" s="27"/>
      <c r="L25" s="27"/>
    </row>
    <row r="26" spans="1:13">
      <c r="A26" s="29"/>
      <c r="B26" s="30"/>
      <c r="C26" s="31"/>
      <c r="D26" s="24">
        <v>4</v>
      </c>
      <c r="E26" s="44">
        <v>42306</v>
      </c>
      <c r="F26" s="5" t="s">
        <v>32</v>
      </c>
      <c r="G26" s="110" t="s">
        <v>255</v>
      </c>
      <c r="H26" s="27" t="s">
        <v>166</v>
      </c>
      <c r="I26" s="27">
        <v>4</v>
      </c>
      <c r="J26" s="27" t="s">
        <v>256</v>
      </c>
      <c r="K26" s="27"/>
      <c r="L26" s="27" t="s">
        <v>43</v>
      </c>
    </row>
    <row r="27" spans="1:13">
      <c r="A27" s="29"/>
      <c r="B27" s="30"/>
      <c r="C27" s="31"/>
      <c r="D27" s="32"/>
      <c r="E27" s="44"/>
      <c r="F27" s="10" t="s">
        <v>33</v>
      </c>
      <c r="G27" s="107" t="s">
        <v>257</v>
      </c>
      <c r="H27" s="27" t="s">
        <v>166</v>
      </c>
      <c r="I27" s="27">
        <v>4</v>
      </c>
      <c r="J27" s="27" t="s">
        <v>258</v>
      </c>
      <c r="L27" s="47"/>
    </row>
    <row r="28" spans="1:13">
      <c r="A28" s="29"/>
      <c r="B28" s="30"/>
      <c r="C28" s="31"/>
      <c r="D28" s="24">
        <v>5</v>
      </c>
      <c r="E28" s="44">
        <v>42307</v>
      </c>
      <c r="F28" s="10" t="s">
        <v>32</v>
      </c>
      <c r="G28" s="27" t="s">
        <v>196</v>
      </c>
      <c r="H28" t="s">
        <v>166</v>
      </c>
      <c r="I28">
        <v>4</v>
      </c>
      <c r="L28" s="47" t="s">
        <v>43</v>
      </c>
      <c r="M28">
        <v>1</v>
      </c>
    </row>
    <row r="29" spans="1:13">
      <c r="A29" s="29"/>
      <c r="B29" s="30"/>
      <c r="C29" s="1"/>
      <c r="D29" s="32"/>
      <c r="E29" s="44"/>
      <c r="F29" s="10" t="s">
        <v>33</v>
      </c>
      <c r="G29" s="51" t="s">
        <v>197</v>
      </c>
      <c r="H29" s="27"/>
      <c r="I29" s="27">
        <v>4</v>
      </c>
      <c r="J29" s="27"/>
      <c r="K29" s="27"/>
      <c r="L29" s="27"/>
    </row>
    <row r="30" spans="1:13">
      <c r="A30" s="29"/>
      <c r="B30" s="33"/>
      <c r="C30" s="52"/>
      <c r="D30" s="10">
        <v>6</v>
      </c>
      <c r="E30" s="49">
        <v>42308</v>
      </c>
      <c r="F30" s="10" t="s">
        <v>32</v>
      </c>
      <c r="G30" s="27" t="s">
        <v>9</v>
      </c>
      <c r="H30" s="27" t="s">
        <v>171</v>
      </c>
      <c r="I30" s="27">
        <v>5</v>
      </c>
      <c r="J30" s="27"/>
      <c r="K30" s="27"/>
      <c r="L30" s="27" t="s">
        <v>43</v>
      </c>
      <c r="M30">
        <v>1</v>
      </c>
    </row>
    <row r="31" spans="1:13">
      <c r="A31" s="29"/>
      <c r="B31" s="5">
        <v>3</v>
      </c>
      <c r="C31" s="53" t="s">
        <v>198</v>
      </c>
      <c r="D31" s="24">
        <v>1</v>
      </c>
      <c r="E31" s="25">
        <v>42310</v>
      </c>
      <c r="F31" s="33" t="s">
        <v>32</v>
      </c>
      <c r="G31" s="27" t="s">
        <v>206</v>
      </c>
      <c r="H31" s="27" t="s">
        <v>171</v>
      </c>
      <c r="I31" s="27">
        <v>2</v>
      </c>
      <c r="J31" s="27"/>
      <c r="K31" s="27"/>
      <c r="L31" s="27"/>
    </row>
    <row r="32" spans="1:13">
      <c r="A32" s="29"/>
      <c r="B32" s="30"/>
      <c r="C32" s="52"/>
      <c r="D32" s="32"/>
      <c r="E32" s="32"/>
      <c r="F32" s="10" t="s">
        <v>33</v>
      </c>
      <c r="G32" s="27" t="s">
        <v>208</v>
      </c>
      <c r="H32" s="27" t="s">
        <v>171</v>
      </c>
      <c r="I32" s="27">
        <v>6</v>
      </c>
      <c r="J32" s="27"/>
      <c r="K32" s="27"/>
      <c r="L32" s="27" t="s">
        <v>43</v>
      </c>
    </row>
    <row r="33" spans="1:12">
      <c r="A33" s="29"/>
      <c r="B33" s="30"/>
      <c r="C33" s="52"/>
      <c r="D33" s="24">
        <v>2</v>
      </c>
      <c r="E33" s="44">
        <v>42311</v>
      </c>
      <c r="F33" s="33" t="s">
        <v>32</v>
      </c>
      <c r="G33" s="107" t="s">
        <v>259</v>
      </c>
      <c r="H33" s="27" t="s">
        <v>166</v>
      </c>
      <c r="I33" s="27">
        <v>4</v>
      </c>
      <c r="J33" s="17" t="s">
        <v>260</v>
      </c>
      <c r="K33" s="27"/>
      <c r="L33" s="27" t="s">
        <v>43</v>
      </c>
    </row>
    <row r="34" spans="1:12">
      <c r="A34" s="29"/>
      <c r="B34" s="30"/>
      <c r="C34" s="52"/>
      <c r="D34" s="32"/>
      <c r="E34" s="44"/>
      <c r="F34" s="10" t="s">
        <v>33</v>
      </c>
      <c r="G34" s="107" t="s">
        <v>261</v>
      </c>
      <c r="H34" s="27" t="s">
        <v>166</v>
      </c>
      <c r="I34" s="17">
        <v>4</v>
      </c>
      <c r="J34" s="17" t="s">
        <v>262</v>
      </c>
      <c r="K34" s="17"/>
      <c r="L34" s="17"/>
    </row>
    <row r="35" spans="1:12">
      <c r="A35" s="29"/>
      <c r="B35" s="30"/>
      <c r="C35" s="52"/>
      <c r="D35" s="24">
        <v>3</v>
      </c>
      <c r="E35" s="44">
        <v>42312</v>
      </c>
      <c r="F35" s="33" t="s">
        <v>32</v>
      </c>
      <c r="G35" s="107" t="s">
        <v>263</v>
      </c>
      <c r="H35" s="27" t="s">
        <v>166</v>
      </c>
      <c r="I35" s="17">
        <v>4</v>
      </c>
      <c r="J35" s="27" t="s">
        <v>264</v>
      </c>
      <c r="K35" s="17"/>
      <c r="L35" s="17" t="s">
        <v>43</v>
      </c>
    </row>
    <row r="36" spans="1:12">
      <c r="A36" s="29"/>
      <c r="B36" s="30"/>
      <c r="C36" s="52"/>
      <c r="D36" s="32"/>
      <c r="E36" s="44"/>
      <c r="F36" s="10" t="s">
        <v>33</v>
      </c>
      <c r="G36" s="107" t="s">
        <v>263</v>
      </c>
      <c r="H36" s="27" t="s">
        <v>166</v>
      </c>
      <c r="I36" s="17">
        <v>4</v>
      </c>
      <c r="J36" s="27" t="s">
        <v>264</v>
      </c>
      <c r="K36" s="17"/>
      <c r="L36" s="17"/>
    </row>
    <row r="37" spans="1:12">
      <c r="A37" s="29"/>
      <c r="B37" s="30"/>
      <c r="C37" s="52"/>
      <c r="D37" s="24">
        <v>4</v>
      </c>
      <c r="E37" s="44">
        <v>42313</v>
      </c>
      <c r="F37" s="33" t="s">
        <v>32</v>
      </c>
      <c r="G37" s="107" t="s">
        <v>265</v>
      </c>
      <c r="H37" s="27" t="s">
        <v>166</v>
      </c>
      <c r="I37" s="17">
        <v>4</v>
      </c>
      <c r="J37" s="27"/>
      <c r="K37" s="27"/>
      <c r="L37" s="27" t="s">
        <v>207</v>
      </c>
    </row>
    <row r="38" spans="1:12">
      <c r="A38" s="29"/>
      <c r="B38" s="30"/>
      <c r="C38" s="52"/>
      <c r="D38" s="32"/>
      <c r="E38" s="44"/>
      <c r="F38" s="10" t="s">
        <v>33</v>
      </c>
      <c r="G38" s="107" t="s">
        <v>265</v>
      </c>
      <c r="H38" s="27" t="s">
        <v>166</v>
      </c>
      <c r="I38" s="17">
        <v>4</v>
      </c>
      <c r="J38" s="27"/>
      <c r="K38" s="27"/>
      <c r="L38" s="27" t="s">
        <v>207</v>
      </c>
    </row>
    <row r="39" spans="1:12">
      <c r="A39" s="29"/>
      <c r="B39" s="30"/>
      <c r="C39" s="52"/>
      <c r="D39" s="24">
        <v>5</v>
      </c>
      <c r="E39" s="44">
        <v>42314</v>
      </c>
      <c r="F39" s="33" t="s">
        <v>32</v>
      </c>
      <c r="G39" s="51" t="s">
        <v>209</v>
      </c>
      <c r="H39" s="27" t="s">
        <v>19</v>
      </c>
      <c r="I39" s="27">
        <v>8</v>
      </c>
      <c r="J39" s="27"/>
      <c r="K39" s="27"/>
      <c r="L39" s="27"/>
    </row>
    <row r="40" spans="1:12">
      <c r="A40" s="29"/>
      <c r="B40" s="30"/>
      <c r="C40" s="52"/>
      <c r="D40" s="32"/>
      <c r="E40" s="44"/>
      <c r="F40" s="10" t="s">
        <v>33</v>
      </c>
      <c r="G40" s="51"/>
      <c r="H40" s="14"/>
      <c r="I40" s="46"/>
      <c r="J40" s="14"/>
      <c r="K40" s="14"/>
      <c r="L40" s="14"/>
    </row>
    <row r="41" spans="1:12">
      <c r="A41" s="29"/>
      <c r="B41" s="33"/>
      <c r="C41" s="33"/>
      <c r="D41" s="32">
        <v>6</v>
      </c>
      <c r="E41" s="49">
        <v>42315</v>
      </c>
      <c r="F41" s="33" t="s">
        <v>32</v>
      </c>
      <c r="G41" s="51" t="s">
        <v>209</v>
      </c>
      <c r="H41" s="14"/>
      <c r="I41" s="46">
        <v>2.5</v>
      </c>
      <c r="J41" s="14"/>
      <c r="K41" s="14"/>
      <c r="L41" s="14"/>
    </row>
    <row r="42" spans="1:12">
      <c r="C42" t="s">
        <v>266</v>
      </c>
    </row>
  </sheetData>
  <autoFilter ref="B3:J41" xr:uid="{00000000-0009-0000-0000-00000C000000}"/>
  <conditionalFormatting sqref="H30 H2:H7 H42:H1048576 H10:H13 H16 H18:H25 H33:H40">
    <cfRule type="cellIs" dxfId="9" priority="9" operator="equal">
      <formula>"Coaching"</formula>
    </cfRule>
  </conditionalFormatting>
  <conditionalFormatting sqref="H26:H27">
    <cfRule type="cellIs" dxfId="8" priority="8" operator="equal">
      <formula>"Coaching"</formula>
    </cfRule>
  </conditionalFormatting>
  <conditionalFormatting sqref="H35:H36">
    <cfRule type="cellIs" dxfId="7" priority="7" operator="equal">
      <formula>"Coaching"</formula>
    </cfRule>
  </conditionalFormatting>
  <conditionalFormatting sqref="H9">
    <cfRule type="cellIs" dxfId="6" priority="6" operator="equal">
      <formula>"Coaching"</formula>
    </cfRule>
  </conditionalFormatting>
  <conditionalFormatting sqref="H8">
    <cfRule type="cellIs" dxfId="5" priority="5" operator="equal">
      <formula>"Coaching"</formula>
    </cfRule>
  </conditionalFormatting>
  <conditionalFormatting sqref="H14">
    <cfRule type="cellIs" dxfId="4" priority="4" operator="equal">
      <formula>"Coaching"</formula>
    </cfRule>
  </conditionalFormatting>
  <conditionalFormatting sqref="H15">
    <cfRule type="cellIs" dxfId="3" priority="3" operator="equal">
      <formula>"Coaching"</formula>
    </cfRule>
  </conditionalFormatting>
  <conditionalFormatting sqref="H31">
    <cfRule type="cellIs" dxfId="2" priority="2" operator="equal">
      <formula>"Coaching"</formula>
    </cfRule>
  </conditionalFormatting>
  <conditionalFormatting sqref="H32">
    <cfRule type="cellIs" dxfId="1" priority="1" operator="equal">
      <formula>"Coaching"</formula>
    </cfRule>
  </conditionalFormatting>
  <pageMargins left="0.25" right="0.25" top="0.25" bottom="0.25" header="0.3" footer="0.3"/>
  <pageSetup paperSize="9" scale="65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15"/>
  <sheetViews>
    <sheetView workbookViewId="0">
      <selection activeCell="L4" sqref="L4:L10"/>
    </sheetView>
  </sheetViews>
  <sheetFormatPr defaultRowHeight="15"/>
  <cols>
    <col min="1" max="1" width="9.85546875" customWidth="1"/>
    <col min="2" max="2" width="8.42578125" customWidth="1"/>
    <col min="3" max="3" width="13.28515625" bestFit="1" customWidth="1"/>
    <col min="4" max="4" width="9.7109375" customWidth="1"/>
    <col min="5" max="5" width="23" bestFit="1" customWidth="1"/>
    <col min="6" max="6" width="29.42578125" customWidth="1"/>
    <col min="7" max="7" width="9.42578125" customWidth="1"/>
    <col min="8" max="8" width="14.140625" customWidth="1"/>
    <col min="9" max="9" width="9.42578125" customWidth="1"/>
    <col min="10" max="10" width="12.7109375" customWidth="1"/>
    <col min="11" max="11" width="10.7109375" customWidth="1"/>
    <col min="12" max="12" width="29.7109375" customWidth="1"/>
    <col min="13" max="13" width="14.85546875" customWidth="1"/>
    <col min="14" max="14" width="10.42578125" customWidth="1"/>
  </cols>
  <sheetData>
    <row r="1" spans="1:14">
      <c r="A1" s="13" t="s">
        <v>124</v>
      </c>
      <c r="B1" s="13" t="s">
        <v>1</v>
      </c>
      <c r="C1" s="13" t="s">
        <v>2</v>
      </c>
      <c r="D1" s="13" t="s">
        <v>4</v>
      </c>
      <c r="E1" s="13" t="s">
        <v>125</v>
      </c>
      <c r="F1" s="13" t="s">
        <v>126</v>
      </c>
      <c r="G1" s="13" t="s">
        <v>54</v>
      </c>
      <c r="H1" s="13" t="s">
        <v>127</v>
      </c>
      <c r="I1" s="13" t="s">
        <v>429</v>
      </c>
      <c r="J1" s="13" t="s">
        <v>430</v>
      </c>
      <c r="K1" s="13" t="s">
        <v>431</v>
      </c>
      <c r="L1" s="13" t="s">
        <v>128</v>
      </c>
      <c r="M1" s="13" t="s">
        <v>129</v>
      </c>
      <c r="N1" s="13" t="s">
        <v>432</v>
      </c>
    </row>
    <row r="2" spans="1:14">
      <c r="A2" t="s">
        <v>130</v>
      </c>
      <c r="H2" t="s">
        <v>130</v>
      </c>
    </row>
    <row r="3" spans="1:14">
      <c r="A3">
        <v>1</v>
      </c>
      <c r="B3">
        <v>1</v>
      </c>
      <c r="C3" t="s">
        <v>3</v>
      </c>
      <c r="E3" t="s">
        <v>66</v>
      </c>
      <c r="F3" t="s">
        <v>145</v>
      </c>
      <c r="G3">
        <v>42.5</v>
      </c>
      <c r="H3">
        <v>1</v>
      </c>
      <c r="I3">
        <v>1</v>
      </c>
      <c r="J3" t="s">
        <v>152</v>
      </c>
      <c r="L3" t="s">
        <v>3</v>
      </c>
      <c r="M3" t="s">
        <v>133</v>
      </c>
      <c r="N3">
        <v>42.5</v>
      </c>
    </row>
    <row r="4" spans="1:14">
      <c r="B4">
        <v>2</v>
      </c>
      <c r="D4" t="s">
        <v>9</v>
      </c>
      <c r="E4" t="s">
        <v>136</v>
      </c>
      <c r="F4" t="s">
        <v>146</v>
      </c>
      <c r="G4">
        <v>42.5</v>
      </c>
      <c r="I4">
        <v>2</v>
      </c>
      <c r="L4" t="s">
        <v>7</v>
      </c>
      <c r="M4" t="s">
        <v>154</v>
      </c>
      <c r="N4">
        <v>42.5</v>
      </c>
    </row>
    <row r="5" spans="1:14">
      <c r="A5">
        <v>2</v>
      </c>
      <c r="B5">
        <v>3</v>
      </c>
      <c r="C5" t="s">
        <v>7</v>
      </c>
      <c r="E5" t="s">
        <v>137</v>
      </c>
      <c r="F5" t="s">
        <v>147</v>
      </c>
      <c r="G5">
        <v>42.5</v>
      </c>
      <c r="I5">
        <v>3</v>
      </c>
      <c r="K5" t="s">
        <v>9</v>
      </c>
      <c r="L5" t="s">
        <v>8</v>
      </c>
      <c r="M5" t="s">
        <v>155</v>
      </c>
      <c r="N5">
        <v>42.5</v>
      </c>
    </row>
    <row r="6" spans="1:14">
      <c r="B6">
        <v>4</v>
      </c>
      <c r="D6" t="s">
        <v>9</v>
      </c>
      <c r="E6" t="s">
        <v>65</v>
      </c>
      <c r="F6" t="s">
        <v>148</v>
      </c>
      <c r="G6">
        <v>42.5</v>
      </c>
      <c r="H6">
        <v>2</v>
      </c>
      <c r="I6">
        <v>4</v>
      </c>
      <c r="J6" t="s">
        <v>153</v>
      </c>
      <c r="L6" t="s">
        <v>131</v>
      </c>
      <c r="M6" t="s">
        <v>131</v>
      </c>
      <c r="N6">
        <v>42.5</v>
      </c>
    </row>
    <row r="7" spans="1:14">
      <c r="A7">
        <v>3</v>
      </c>
      <c r="B7">
        <v>5</v>
      </c>
      <c r="C7" t="s">
        <v>8</v>
      </c>
      <c r="E7" t="s">
        <v>138</v>
      </c>
      <c r="F7" t="s">
        <v>149</v>
      </c>
      <c r="G7">
        <v>42.5</v>
      </c>
      <c r="I7">
        <v>5</v>
      </c>
      <c r="L7" t="s">
        <v>132</v>
      </c>
      <c r="M7" t="s">
        <v>132</v>
      </c>
      <c r="N7">
        <v>42.5</v>
      </c>
    </row>
    <row r="8" spans="1:14">
      <c r="A8" s="14"/>
      <c r="B8" s="14">
        <v>6</v>
      </c>
      <c r="C8" s="14"/>
      <c r="D8" s="15" t="s">
        <v>64</v>
      </c>
      <c r="E8" s="14" t="s">
        <v>139</v>
      </c>
      <c r="F8" s="14" t="s">
        <v>150</v>
      </c>
      <c r="G8" s="14">
        <v>42.5</v>
      </c>
      <c r="H8" s="14"/>
      <c r="I8" s="14">
        <v>6</v>
      </c>
      <c r="J8" s="14"/>
      <c r="K8" s="15" t="s">
        <v>64</v>
      </c>
      <c r="L8" s="14" t="s">
        <v>156</v>
      </c>
      <c r="M8" s="14" t="s">
        <v>156</v>
      </c>
      <c r="N8" s="14">
        <v>42.5</v>
      </c>
    </row>
    <row r="9" spans="1:14">
      <c r="A9">
        <v>4</v>
      </c>
      <c r="B9">
        <v>7</v>
      </c>
      <c r="C9" t="s">
        <v>131</v>
      </c>
      <c r="E9" t="s">
        <v>140</v>
      </c>
      <c r="F9" t="s">
        <v>140</v>
      </c>
      <c r="G9">
        <v>42.5</v>
      </c>
      <c r="H9">
        <v>3</v>
      </c>
      <c r="I9">
        <v>7</v>
      </c>
      <c r="J9" t="s">
        <v>133</v>
      </c>
      <c r="L9" t="s">
        <v>144</v>
      </c>
      <c r="M9" t="s">
        <v>151</v>
      </c>
      <c r="N9">
        <v>42.5</v>
      </c>
    </row>
    <row r="10" spans="1:14">
      <c r="B10">
        <v>8</v>
      </c>
      <c r="D10" t="s">
        <v>9</v>
      </c>
      <c r="E10" t="s">
        <v>141</v>
      </c>
      <c r="F10" t="s">
        <v>141</v>
      </c>
      <c r="G10">
        <v>42.5</v>
      </c>
      <c r="I10">
        <v>8</v>
      </c>
      <c r="L10" t="s">
        <v>144</v>
      </c>
      <c r="M10" t="s">
        <v>151</v>
      </c>
      <c r="N10">
        <v>42.5</v>
      </c>
    </row>
    <row r="11" spans="1:14">
      <c r="A11">
        <v>5</v>
      </c>
      <c r="B11">
        <v>9</v>
      </c>
      <c r="C11" t="s">
        <v>132</v>
      </c>
      <c r="E11" t="s">
        <v>142</v>
      </c>
      <c r="F11" t="s">
        <v>142</v>
      </c>
      <c r="G11">
        <v>42.5</v>
      </c>
      <c r="I11">
        <v>9</v>
      </c>
      <c r="K11" t="s">
        <v>135</v>
      </c>
      <c r="L11" t="s">
        <v>144</v>
      </c>
      <c r="M11" t="s">
        <v>151</v>
      </c>
      <c r="N11">
        <v>42.5</v>
      </c>
    </row>
    <row r="12" spans="1:14">
      <c r="B12">
        <v>10</v>
      </c>
      <c r="D12" t="s">
        <v>134</v>
      </c>
      <c r="E12" t="s">
        <v>143</v>
      </c>
      <c r="F12" t="s">
        <v>143</v>
      </c>
      <c r="G12">
        <v>42.5</v>
      </c>
      <c r="L12" s="16" t="s">
        <v>157</v>
      </c>
      <c r="M12" s="16" t="s">
        <v>157</v>
      </c>
    </row>
    <row r="13" spans="1:14">
      <c r="A13">
        <v>6</v>
      </c>
      <c r="B13">
        <v>11</v>
      </c>
      <c r="C13" t="s">
        <v>133</v>
      </c>
      <c r="E13" t="s">
        <v>144</v>
      </c>
      <c r="F13" t="s">
        <v>151</v>
      </c>
      <c r="G13">
        <v>42.5</v>
      </c>
    </row>
    <row r="14" spans="1:14">
      <c r="B14">
        <v>12</v>
      </c>
      <c r="D14" t="s">
        <v>135</v>
      </c>
      <c r="E14" t="s">
        <v>144</v>
      </c>
      <c r="F14" t="s">
        <v>151</v>
      </c>
      <c r="G14">
        <v>42.5</v>
      </c>
    </row>
    <row r="15" spans="1:14">
      <c r="E15" s="16" t="s">
        <v>157</v>
      </c>
      <c r="F15" s="16" t="s">
        <v>157</v>
      </c>
    </row>
  </sheetData>
  <customSheetViews>
    <customSheetView guid="{CF8F5655-32C7-42AF-BCA2-09FDF785A9BE}">
      <selection activeCell="J18" sqref="J18"/>
      <pageMargins left="0.7" right="0.7" top="0.75" bottom="0.75" header="0.3" footer="0.3"/>
      <pageSetup paperSize="9" orientation="portrait" r:id="rId1"/>
    </customSheetView>
    <customSheetView guid="{B0D103FE-5C5A-4435-8857-3BF24A277D37}">
      <selection activeCell="J18" sqref="J18"/>
      <pageMargins left="0.7" right="0.7" top="0.75" bottom="0.75" header="0.3" footer="0.3"/>
      <pageSetup paperSize="9" orientation="portrait" r:id="rId2"/>
    </customSheetView>
    <customSheetView guid="{1659603B-AF12-45C9-AEE4-E9D2AFB4EC6C}">
      <selection activeCell="J18" sqref="J18"/>
      <pageMargins left="0.7" right="0.7" top="0.75" bottom="0.75" header="0.3" footer="0.3"/>
      <pageSetup paperSize="9" orientation="portrait" r:id="rId3"/>
    </customSheetView>
  </customSheetViews>
  <pageMargins left="0.7" right="0.7" top="0.75" bottom="0.75" header="0.3" footer="0.3"/>
  <pageSetup paperSize="9" orientation="portrait"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509CC-A141-42FB-A658-A56751D563B5}">
  <sheetPr>
    <tabColor rgb="FFFF0000"/>
    <pageSetUpPr fitToPage="1"/>
  </sheetPr>
  <dimension ref="A1:E107"/>
  <sheetViews>
    <sheetView zoomScale="80" zoomScaleNormal="80" workbookViewId="0">
      <pane ySplit="3" topLeftCell="A4" activePane="bottomLeft" state="frozen"/>
      <selection pane="bottomLeft" activeCell="D27" sqref="D27"/>
    </sheetView>
  </sheetViews>
  <sheetFormatPr defaultColWidth="9.28515625" defaultRowHeight="15"/>
  <cols>
    <col min="1" max="1" width="9.7109375" style="10" bestFit="1" customWidth="1"/>
    <col min="2" max="2" width="21.7109375" style="257" customWidth="1"/>
    <col min="3" max="3" width="37.5703125" style="10" customWidth="1"/>
    <col min="4" max="5" width="37" style="254" customWidth="1"/>
    <col min="6" max="16384" width="9.28515625" style="10"/>
  </cols>
  <sheetData>
    <row r="1" spans="1:5" ht="34.5" customHeight="1">
      <c r="C1" s="300"/>
      <c r="D1" s="300"/>
      <c r="E1" s="300"/>
    </row>
    <row r="2" spans="1:5" ht="15" hidden="1" customHeight="1">
      <c r="C2" s="118"/>
      <c r="D2" s="252"/>
      <c r="E2" s="252"/>
    </row>
    <row r="3" spans="1:5" s="7" customFormat="1" ht="26.25" customHeight="1" thickBot="1">
      <c r="A3" s="70" t="s">
        <v>380</v>
      </c>
      <c r="B3" s="258" t="s">
        <v>11</v>
      </c>
      <c r="C3" s="143" t="s">
        <v>378</v>
      </c>
      <c r="D3" s="255" t="s">
        <v>297</v>
      </c>
      <c r="E3" s="255" t="s">
        <v>379</v>
      </c>
    </row>
    <row r="4" spans="1:5" s="7" customFormat="1" ht="15.75">
      <c r="A4" s="256">
        <v>1</v>
      </c>
      <c r="B4" s="259" t="s">
        <v>66</v>
      </c>
      <c r="C4" s="66" t="s">
        <v>384</v>
      </c>
      <c r="D4" s="253">
        <v>2</v>
      </c>
      <c r="E4" s="253">
        <v>2</v>
      </c>
    </row>
    <row r="5" spans="1:5" s="7" customFormat="1" ht="15.75">
      <c r="A5" s="256">
        <v>2</v>
      </c>
      <c r="B5" s="259" t="s">
        <v>66</v>
      </c>
      <c r="C5" s="66" t="s">
        <v>383</v>
      </c>
      <c r="D5" s="253">
        <v>2</v>
      </c>
      <c r="E5" s="253">
        <v>0</v>
      </c>
    </row>
    <row r="6" spans="1:5" s="7" customFormat="1" ht="15.75">
      <c r="A6" s="256">
        <v>3</v>
      </c>
      <c r="B6" s="259" t="s">
        <v>66</v>
      </c>
      <c r="C6" s="66" t="s">
        <v>381</v>
      </c>
      <c r="D6" s="253"/>
      <c r="E6" s="253"/>
    </row>
    <row r="7" spans="1:5" s="7" customFormat="1" ht="15.75">
      <c r="A7" s="256">
        <v>4</v>
      </c>
      <c r="B7" s="259" t="s">
        <v>66</v>
      </c>
      <c r="C7" s="66" t="s">
        <v>382</v>
      </c>
      <c r="D7" s="253"/>
      <c r="E7" s="253"/>
    </row>
    <row r="8" spans="1:5" ht="15.75">
      <c r="A8" s="256">
        <v>5</v>
      </c>
      <c r="B8" s="259" t="s">
        <v>66</v>
      </c>
      <c r="C8" s="66" t="s">
        <v>385</v>
      </c>
      <c r="D8" s="253">
        <v>1</v>
      </c>
      <c r="E8" s="253">
        <v>1</v>
      </c>
    </row>
    <row r="9" spans="1:5" ht="15.75" customHeight="1">
      <c r="A9" s="256">
        <v>6</v>
      </c>
      <c r="B9" s="259" t="s">
        <v>66</v>
      </c>
      <c r="C9" s="66" t="s">
        <v>108</v>
      </c>
      <c r="D9" s="253">
        <v>3</v>
      </c>
      <c r="E9" s="253"/>
    </row>
    <row r="10" spans="1:5" ht="15.75" customHeight="1">
      <c r="A10" s="256">
        <v>7</v>
      </c>
      <c r="B10" s="259" t="s">
        <v>66</v>
      </c>
      <c r="C10" s="66" t="s">
        <v>231</v>
      </c>
      <c r="D10" s="253">
        <v>0</v>
      </c>
      <c r="E10" s="253">
        <v>3</v>
      </c>
    </row>
    <row r="11" spans="1:5" ht="15.75" customHeight="1">
      <c r="A11" s="256">
        <v>8</v>
      </c>
      <c r="B11" s="259" t="s">
        <v>66</v>
      </c>
      <c r="C11" s="66" t="s">
        <v>17</v>
      </c>
      <c r="D11" s="253">
        <v>4</v>
      </c>
      <c r="E11" s="253">
        <v>0</v>
      </c>
    </row>
    <row r="12" spans="1:5" ht="15.75">
      <c r="A12" s="256">
        <v>9</v>
      </c>
      <c r="B12" s="259" t="s">
        <v>66</v>
      </c>
      <c r="C12" s="66" t="s">
        <v>234</v>
      </c>
      <c r="D12" s="253">
        <v>0</v>
      </c>
      <c r="E12" s="253">
        <v>26</v>
      </c>
    </row>
    <row r="13" spans="1:5" ht="15.75">
      <c r="A13" s="256">
        <v>10</v>
      </c>
      <c r="B13" s="259" t="s">
        <v>66</v>
      </c>
      <c r="C13" s="66" t="s">
        <v>297</v>
      </c>
      <c r="D13" s="253">
        <v>40</v>
      </c>
      <c r="E13" s="253">
        <v>0</v>
      </c>
    </row>
    <row r="14" spans="1:5" ht="15.75">
      <c r="A14" s="144"/>
      <c r="B14" s="259" t="s">
        <v>294</v>
      </c>
      <c r="C14" s="66" t="s">
        <v>386</v>
      </c>
      <c r="D14" s="253">
        <v>1</v>
      </c>
      <c r="E14" s="253"/>
    </row>
    <row r="15" spans="1:5" ht="15.75">
      <c r="A15" s="144"/>
      <c r="B15" s="259" t="s">
        <v>294</v>
      </c>
      <c r="C15" s="66" t="s">
        <v>9</v>
      </c>
      <c r="D15" s="253">
        <v>16</v>
      </c>
      <c r="E15" s="253"/>
    </row>
    <row r="16" spans="1:5" ht="16.5" thickBot="1">
      <c r="A16" s="144"/>
      <c r="B16" s="259" t="s">
        <v>294</v>
      </c>
      <c r="C16" s="66" t="s">
        <v>77</v>
      </c>
      <c r="D16" s="253">
        <f>VLOOKUP(C16,Training_program_JAVA!$I$4:$K$75,3,FALSE)</f>
        <v>7</v>
      </c>
      <c r="E16" s="253"/>
    </row>
    <row r="17" spans="1:5" ht="63.75" customHeight="1">
      <c r="A17" s="144"/>
      <c r="B17" s="249" t="s">
        <v>63</v>
      </c>
      <c r="C17" s="88" t="s">
        <v>323</v>
      </c>
      <c r="D17" s="253">
        <v>1</v>
      </c>
      <c r="E17" s="253"/>
    </row>
    <row r="18" spans="1:5" ht="15.75">
      <c r="A18" s="144"/>
      <c r="B18" s="251"/>
      <c r="C18" s="66" t="s">
        <v>100</v>
      </c>
      <c r="D18" s="253">
        <v>3</v>
      </c>
      <c r="E18" s="253"/>
    </row>
    <row r="19" spans="1:5" ht="15" customHeight="1">
      <c r="A19" s="144"/>
      <c r="B19" s="251"/>
      <c r="C19" s="66" t="s">
        <v>304</v>
      </c>
      <c r="D19" s="253">
        <v>8</v>
      </c>
      <c r="E19" s="253"/>
    </row>
    <row r="20" spans="1:5" ht="15.75">
      <c r="A20" s="144"/>
      <c r="B20" s="251"/>
      <c r="C20" s="66" t="s">
        <v>58</v>
      </c>
      <c r="D20" s="253">
        <v>10</v>
      </c>
      <c r="E20" s="253"/>
    </row>
    <row r="21" spans="1:5" ht="15.75">
      <c r="A21" s="144"/>
      <c r="B21" s="251"/>
      <c r="C21" s="66"/>
      <c r="D21" s="253"/>
      <c r="E21" s="253"/>
    </row>
    <row r="22" spans="1:5" ht="15.75">
      <c r="A22" s="144"/>
      <c r="B22" s="251"/>
      <c r="C22" s="66"/>
      <c r="D22" s="253"/>
      <c r="E22" s="253"/>
    </row>
    <row r="23" spans="1:5" ht="15.75">
      <c r="A23" s="144"/>
      <c r="B23" s="250"/>
      <c r="C23" s="66"/>
      <c r="D23" s="253"/>
      <c r="E23" s="253"/>
    </row>
    <row r="24" spans="1:5" ht="15.75">
      <c r="A24" s="144"/>
      <c r="B24" s="250"/>
      <c r="C24" s="66"/>
      <c r="D24" s="253"/>
      <c r="E24" s="253"/>
    </row>
    <row r="25" spans="1:5" ht="15.75">
      <c r="A25" s="144"/>
      <c r="B25" s="250"/>
      <c r="C25" s="66"/>
      <c r="D25" s="253"/>
      <c r="E25" s="253"/>
    </row>
    <row r="26" spans="1:5" ht="15.75">
      <c r="A26" s="144"/>
      <c r="B26" s="250"/>
      <c r="C26" s="66"/>
      <c r="D26" s="253"/>
      <c r="E26" s="253"/>
    </row>
    <row r="27" spans="1:5" ht="53.25" customHeight="1">
      <c r="A27" s="144"/>
      <c r="B27" s="250"/>
      <c r="C27" s="66"/>
      <c r="D27" s="253"/>
      <c r="E27" s="253"/>
    </row>
    <row r="28" spans="1:5" ht="15.75">
      <c r="A28" s="144"/>
      <c r="B28" s="259"/>
      <c r="C28" s="66"/>
      <c r="D28" s="253"/>
      <c r="E28" s="253"/>
    </row>
    <row r="29" spans="1:5" ht="15.75">
      <c r="A29" s="144"/>
      <c r="B29" s="259"/>
      <c r="C29" s="66"/>
      <c r="D29" s="253"/>
      <c r="E29" s="253"/>
    </row>
    <row r="30" spans="1:5" ht="15.75">
      <c r="A30" s="144"/>
      <c r="B30" s="259"/>
      <c r="C30" s="66"/>
      <c r="D30" s="253"/>
      <c r="E30" s="253"/>
    </row>
    <row r="31" spans="1:5" ht="15.75">
      <c r="A31" s="144"/>
      <c r="B31" s="259"/>
      <c r="C31" s="66"/>
      <c r="D31" s="253"/>
      <c r="E31" s="253"/>
    </row>
    <row r="32" spans="1:5" ht="15.75">
      <c r="A32" s="144"/>
      <c r="B32" s="259"/>
      <c r="C32" s="66"/>
      <c r="D32" s="253"/>
      <c r="E32" s="253"/>
    </row>
    <row r="33" spans="1:5" ht="15.75" customHeight="1">
      <c r="A33" s="144"/>
      <c r="B33" s="259"/>
      <c r="C33" s="66"/>
      <c r="D33" s="253"/>
      <c r="E33" s="253"/>
    </row>
    <row r="34" spans="1:5" ht="15.75" customHeight="1">
      <c r="A34" s="144"/>
      <c r="B34" s="259"/>
      <c r="C34" s="66"/>
      <c r="D34" s="253"/>
      <c r="E34" s="253"/>
    </row>
    <row r="35" spans="1:5" ht="15.75" customHeight="1">
      <c r="A35" s="144"/>
      <c r="B35" s="259"/>
      <c r="C35" s="66"/>
      <c r="D35" s="253"/>
      <c r="E35" s="253"/>
    </row>
    <row r="36" spans="1:5" ht="15.75" customHeight="1">
      <c r="A36" s="144"/>
      <c r="B36" s="259"/>
      <c r="C36" s="66"/>
      <c r="D36" s="253"/>
      <c r="E36" s="253"/>
    </row>
    <row r="37" spans="1:5" ht="15.75" customHeight="1">
      <c r="A37" s="144"/>
      <c r="B37" s="259"/>
      <c r="C37" s="66"/>
      <c r="D37" s="253"/>
      <c r="E37" s="253"/>
    </row>
    <row r="38" spans="1:5" ht="15.75">
      <c r="A38" s="144"/>
      <c r="B38" s="259"/>
      <c r="C38" s="66"/>
      <c r="D38" s="253"/>
      <c r="E38" s="253"/>
    </row>
    <row r="39" spans="1:5" ht="15.75" customHeight="1">
      <c r="A39" s="144"/>
      <c r="B39" s="259"/>
      <c r="C39" s="66"/>
      <c r="D39" s="253"/>
      <c r="E39" s="253"/>
    </row>
    <row r="40" spans="1:5" ht="15.75" customHeight="1">
      <c r="A40" s="144"/>
      <c r="B40" s="259"/>
      <c r="C40" s="66"/>
      <c r="D40" s="253"/>
      <c r="E40" s="253"/>
    </row>
    <row r="41" spans="1:5" ht="15.75">
      <c r="A41" s="144"/>
      <c r="B41" s="259"/>
      <c r="C41" s="66"/>
      <c r="D41" s="253"/>
      <c r="E41" s="253"/>
    </row>
    <row r="42" spans="1:5" ht="15.75">
      <c r="A42" s="144"/>
      <c r="B42" s="259"/>
      <c r="C42" s="66"/>
      <c r="D42" s="253"/>
      <c r="E42" s="253"/>
    </row>
    <row r="43" spans="1:5" ht="15.75">
      <c r="A43" s="144"/>
      <c r="B43" s="259"/>
      <c r="C43" s="66"/>
      <c r="D43" s="253"/>
      <c r="E43" s="253"/>
    </row>
    <row r="44" spans="1:5" ht="15.75">
      <c r="A44" s="144"/>
      <c r="B44" s="259"/>
      <c r="C44" s="66"/>
      <c r="D44" s="253"/>
      <c r="E44" s="253"/>
    </row>
    <row r="45" spans="1:5" ht="15.75">
      <c r="A45" s="144"/>
      <c r="B45" s="259"/>
      <c r="C45" s="66"/>
      <c r="D45" s="253"/>
      <c r="E45" s="253"/>
    </row>
    <row r="46" spans="1:5" ht="15.75">
      <c r="A46" s="144"/>
      <c r="B46" s="259"/>
      <c r="C46" s="66"/>
      <c r="D46" s="253"/>
      <c r="E46" s="253"/>
    </row>
    <row r="47" spans="1:5" ht="15.75">
      <c r="A47" s="144"/>
      <c r="B47" s="259"/>
      <c r="C47" s="66"/>
      <c r="D47" s="253"/>
      <c r="E47" s="253"/>
    </row>
    <row r="48" spans="1:5" ht="15.75">
      <c r="A48" s="144"/>
      <c r="B48" s="259"/>
      <c r="C48" s="66"/>
      <c r="D48" s="253"/>
      <c r="E48" s="253"/>
    </row>
    <row r="49" spans="1:5" ht="15.75">
      <c r="A49" s="144"/>
      <c r="B49" s="259"/>
      <c r="C49" s="66"/>
      <c r="D49" s="253"/>
      <c r="E49" s="253"/>
    </row>
    <row r="50" spans="1:5" ht="15.75">
      <c r="A50" s="144"/>
      <c r="B50" s="259"/>
      <c r="C50" s="66"/>
      <c r="D50" s="253"/>
      <c r="E50" s="253"/>
    </row>
    <row r="51" spans="1:5" ht="15.75">
      <c r="A51" s="144"/>
      <c r="B51" s="259"/>
      <c r="C51" s="66"/>
      <c r="D51" s="253"/>
      <c r="E51" s="253"/>
    </row>
    <row r="52" spans="1:5" ht="15.75">
      <c r="A52" s="144"/>
      <c r="B52" s="259"/>
      <c r="C52" s="66"/>
      <c r="D52" s="253"/>
      <c r="E52" s="253"/>
    </row>
    <row r="53" spans="1:5" ht="15.75" customHeight="1">
      <c r="A53" s="144"/>
      <c r="B53" s="259"/>
      <c r="C53" s="66"/>
      <c r="D53" s="253"/>
      <c r="E53" s="253"/>
    </row>
    <row r="54" spans="1:5" ht="15.75" customHeight="1">
      <c r="A54" s="144"/>
      <c r="B54" s="259"/>
      <c r="C54" s="66"/>
      <c r="D54" s="253"/>
      <c r="E54" s="253"/>
    </row>
    <row r="55" spans="1:5" ht="15.75">
      <c r="A55" s="144"/>
      <c r="B55" s="259"/>
      <c r="C55" s="66"/>
      <c r="D55" s="253"/>
      <c r="E55" s="253"/>
    </row>
    <row r="56" spans="1:5" ht="15.75">
      <c r="A56" s="144"/>
      <c r="B56" s="259"/>
      <c r="C56" s="66"/>
      <c r="D56" s="253"/>
      <c r="E56" s="253"/>
    </row>
    <row r="57" spans="1:5" ht="15.75">
      <c r="A57" s="144"/>
      <c r="B57" s="259"/>
      <c r="C57" s="66"/>
      <c r="D57" s="253"/>
      <c r="E57" s="253"/>
    </row>
    <row r="58" spans="1:5" ht="15.75">
      <c r="A58" s="144"/>
      <c r="B58" s="259"/>
      <c r="C58" s="66"/>
      <c r="D58" s="253"/>
      <c r="E58" s="253"/>
    </row>
    <row r="59" spans="1:5" ht="15.75">
      <c r="A59" s="144"/>
      <c r="B59" s="259"/>
      <c r="C59" s="66"/>
      <c r="D59" s="253"/>
      <c r="E59" s="253"/>
    </row>
    <row r="60" spans="1:5" ht="15.75">
      <c r="A60" s="144"/>
      <c r="B60" s="259"/>
      <c r="C60" s="66"/>
      <c r="D60" s="253"/>
      <c r="E60" s="253"/>
    </row>
    <row r="61" spans="1:5" ht="15.75">
      <c r="A61" s="144"/>
      <c r="B61" s="259"/>
      <c r="C61" s="66"/>
      <c r="D61" s="253"/>
      <c r="E61" s="253"/>
    </row>
    <row r="62" spans="1:5" ht="15.75" customHeight="1">
      <c r="A62" s="144"/>
      <c r="B62" s="259"/>
      <c r="C62" s="66"/>
      <c r="D62" s="253"/>
      <c r="E62" s="253"/>
    </row>
    <row r="63" spans="1:5" ht="15.75">
      <c r="A63" s="144"/>
      <c r="B63" s="259"/>
      <c r="C63" s="66"/>
      <c r="D63" s="253"/>
      <c r="E63" s="253"/>
    </row>
    <row r="64" spans="1:5" ht="15.75">
      <c r="A64" s="144"/>
      <c r="B64" s="259"/>
      <c r="C64" s="66"/>
      <c r="D64" s="253"/>
      <c r="E64" s="253"/>
    </row>
    <row r="65" spans="1:5" ht="15.75">
      <c r="A65" s="144"/>
      <c r="B65" s="259"/>
      <c r="C65" s="66"/>
      <c r="D65" s="253"/>
      <c r="E65" s="253"/>
    </row>
    <row r="66" spans="1:5" ht="15.75">
      <c r="A66" s="144"/>
      <c r="B66" s="259"/>
      <c r="C66" s="66"/>
      <c r="D66" s="253"/>
      <c r="E66" s="253"/>
    </row>
    <row r="67" spans="1:5" ht="15.75">
      <c r="A67" s="144"/>
      <c r="B67" s="259"/>
      <c r="C67" s="66"/>
      <c r="D67" s="253"/>
      <c r="E67" s="253"/>
    </row>
    <row r="68" spans="1:5" ht="15.75">
      <c r="A68" s="144"/>
      <c r="B68" s="259"/>
      <c r="C68" s="66"/>
      <c r="D68" s="253"/>
      <c r="E68" s="253"/>
    </row>
    <row r="69" spans="1:5" ht="15.75">
      <c r="A69" s="144"/>
      <c r="B69" s="259"/>
      <c r="C69" s="66"/>
      <c r="D69" s="253"/>
      <c r="E69" s="253"/>
    </row>
    <row r="70" spans="1:5" ht="15.75">
      <c r="A70" s="144"/>
      <c r="B70" s="259"/>
      <c r="C70" s="66"/>
      <c r="D70" s="253"/>
      <c r="E70" s="253"/>
    </row>
    <row r="71" spans="1:5" ht="15.75">
      <c r="A71" s="144"/>
      <c r="B71" s="259"/>
      <c r="C71" s="66"/>
      <c r="D71" s="253"/>
      <c r="E71" s="253"/>
    </row>
    <row r="72" spans="1:5" ht="15.75">
      <c r="A72" s="144"/>
      <c r="B72" s="259"/>
      <c r="C72" s="66"/>
      <c r="D72" s="253"/>
      <c r="E72" s="253"/>
    </row>
    <row r="73" spans="1:5" ht="15.75">
      <c r="A73" s="144"/>
      <c r="B73" s="259"/>
      <c r="C73" s="66"/>
      <c r="D73" s="253"/>
      <c r="E73" s="253"/>
    </row>
    <row r="74" spans="1:5" ht="15.75">
      <c r="A74" s="144"/>
      <c r="B74" s="259"/>
      <c r="C74" s="66"/>
      <c r="D74" s="253"/>
      <c r="E74" s="253"/>
    </row>
    <row r="75" spans="1:5" ht="15.75">
      <c r="A75" s="144"/>
      <c r="B75" s="259"/>
      <c r="C75" s="66"/>
      <c r="D75" s="253"/>
      <c r="E75" s="253"/>
    </row>
    <row r="76" spans="1:5" ht="15.75">
      <c r="A76" s="144"/>
      <c r="B76" s="259"/>
      <c r="C76" s="66"/>
      <c r="D76" s="253"/>
      <c r="E76" s="253"/>
    </row>
    <row r="77" spans="1:5" ht="15.75">
      <c r="A77" s="144"/>
      <c r="B77" s="259"/>
      <c r="C77" s="66"/>
      <c r="D77" s="253"/>
      <c r="E77" s="253"/>
    </row>
    <row r="78" spans="1:5" ht="15.75">
      <c r="A78" s="144"/>
      <c r="B78" s="259"/>
      <c r="C78" s="66"/>
      <c r="D78" s="253"/>
      <c r="E78" s="253"/>
    </row>
    <row r="79" spans="1:5" ht="15.75">
      <c r="A79" s="144"/>
      <c r="B79" s="259"/>
      <c r="C79" s="66"/>
      <c r="D79" s="253"/>
      <c r="E79" s="253"/>
    </row>
    <row r="80" spans="1:5" ht="15.75">
      <c r="A80" s="144"/>
      <c r="B80" s="259"/>
      <c r="C80" s="66"/>
      <c r="D80" s="253"/>
      <c r="E80" s="253"/>
    </row>
    <row r="81" spans="1:5" ht="15.75">
      <c r="A81" s="144"/>
      <c r="B81" s="259"/>
      <c r="C81" s="66"/>
      <c r="D81" s="253"/>
      <c r="E81" s="253"/>
    </row>
    <row r="82" spans="1:5" ht="15.75">
      <c r="A82" s="144"/>
      <c r="B82" s="259"/>
      <c r="C82" s="66"/>
      <c r="D82" s="253"/>
      <c r="E82" s="253"/>
    </row>
    <row r="83" spans="1:5" ht="15.75">
      <c r="A83" s="144"/>
      <c r="B83" s="259"/>
      <c r="C83" s="66"/>
      <c r="D83" s="253"/>
      <c r="E83" s="253"/>
    </row>
    <row r="84" spans="1:5" ht="15.75">
      <c r="A84" s="144"/>
      <c r="B84" s="259"/>
      <c r="C84" s="66"/>
      <c r="D84" s="253"/>
      <c r="E84" s="253"/>
    </row>
    <row r="85" spans="1:5" ht="15.75">
      <c r="A85" s="144"/>
      <c r="B85" s="259"/>
      <c r="C85" s="66"/>
      <c r="D85" s="253"/>
      <c r="E85" s="253"/>
    </row>
    <row r="86" spans="1:5" ht="15.75">
      <c r="A86" s="144"/>
      <c r="B86" s="259"/>
      <c r="C86" s="66"/>
      <c r="D86" s="253"/>
      <c r="E86" s="253"/>
    </row>
    <row r="87" spans="1:5" ht="15.75">
      <c r="A87" s="144"/>
      <c r="B87" s="259"/>
      <c r="C87" s="66"/>
      <c r="D87" s="253"/>
      <c r="E87" s="253"/>
    </row>
    <row r="88" spans="1:5" ht="15.75">
      <c r="A88" s="144"/>
      <c r="B88" s="259"/>
      <c r="C88" s="66"/>
      <c r="D88" s="253"/>
      <c r="E88" s="253"/>
    </row>
    <row r="89" spans="1:5" ht="15.75">
      <c r="A89" s="144"/>
      <c r="B89" s="259"/>
      <c r="C89" s="66"/>
      <c r="D89" s="253"/>
      <c r="E89" s="253"/>
    </row>
    <row r="90" spans="1:5" ht="15.75">
      <c r="A90" s="144"/>
      <c r="B90" s="259"/>
      <c r="C90" s="66"/>
      <c r="D90" s="253"/>
      <c r="E90" s="253"/>
    </row>
    <row r="91" spans="1:5" ht="15.75">
      <c r="A91" s="144"/>
      <c r="B91" s="259"/>
      <c r="C91" s="66"/>
      <c r="D91" s="253"/>
      <c r="E91" s="253"/>
    </row>
    <row r="92" spans="1:5" ht="15.75">
      <c r="A92" s="144"/>
      <c r="B92" s="259"/>
      <c r="C92" s="66"/>
      <c r="D92" s="253"/>
      <c r="E92" s="253"/>
    </row>
    <row r="93" spans="1:5" ht="15.75">
      <c r="C93" s="66"/>
    </row>
    <row r="94" spans="1:5" ht="15.75">
      <c r="C94" s="66"/>
    </row>
    <row r="95" spans="1:5" ht="15.75">
      <c r="C95" s="66"/>
    </row>
    <row r="96" spans="1:5" ht="15.75">
      <c r="C96" s="66"/>
    </row>
    <row r="97" spans="3:3" ht="15.75">
      <c r="C97" s="66"/>
    </row>
    <row r="98" spans="3:3" ht="15.75">
      <c r="C98" s="66"/>
    </row>
    <row r="99" spans="3:3" ht="15.75">
      <c r="C99" s="66"/>
    </row>
    <row r="100" spans="3:3" ht="15.75">
      <c r="C100" s="66"/>
    </row>
    <row r="101" spans="3:3" ht="15.75">
      <c r="C101" s="66"/>
    </row>
    <row r="102" spans="3:3" ht="15.75">
      <c r="C102" s="66"/>
    </row>
    <row r="103" spans="3:3" ht="15.75">
      <c r="C103" s="66"/>
    </row>
    <row r="104" spans="3:3" ht="15.75">
      <c r="C104" s="66"/>
    </row>
    <row r="105" spans="3:3" ht="15.75">
      <c r="C105" s="66"/>
    </row>
    <row r="106" spans="3:3" ht="15.75">
      <c r="C106" s="66"/>
    </row>
    <row r="107" spans="3:3" ht="15.75">
      <c r="C107" s="66"/>
    </row>
  </sheetData>
  <autoFilter ref="A3:E90" xr:uid="{4AE30107-EDB8-4D81-98C2-B86C422E81CF}"/>
  <mergeCells count="1">
    <mergeCell ref="C1:E1"/>
  </mergeCells>
  <phoneticPr fontId="21" type="noConversion"/>
  <pageMargins left="0.23622047244094491" right="0.23622047244094491" top="0.74803149606299213" bottom="0.74803149606299213" header="0.31496062992125984" footer="0.31496062992125984"/>
  <pageSetup paperSize="9" scale="5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  <pageSetUpPr fitToPage="1"/>
  </sheetPr>
  <dimension ref="A1:P38"/>
  <sheetViews>
    <sheetView tabSelected="1" zoomScale="80" zoomScaleNormal="80" workbookViewId="0">
      <pane ySplit="3" topLeftCell="A4" activePane="bottomLeft" state="frozen"/>
      <selection pane="bottomLeft" activeCell="I13" sqref="I13"/>
    </sheetView>
  </sheetViews>
  <sheetFormatPr defaultColWidth="9.28515625" defaultRowHeight="15"/>
  <cols>
    <col min="1" max="1" width="9.5703125" style="10" customWidth="1"/>
    <col min="2" max="2" width="13.42578125" style="10" customWidth="1"/>
    <col min="3" max="3" width="14.7109375" style="10" customWidth="1"/>
    <col min="4" max="4" width="9.42578125" style="10" customWidth="1"/>
    <col min="5" max="5" width="15.7109375" style="10" customWidth="1"/>
    <col min="6" max="6" width="12.140625" style="10" customWidth="1"/>
    <col min="7" max="7" width="20.42578125" style="10" customWidth="1"/>
    <col min="8" max="8" width="22.42578125" style="10" customWidth="1"/>
    <col min="9" max="9" width="72" style="10" customWidth="1"/>
    <col min="10" max="10" width="14.5703125" style="10" customWidth="1"/>
    <col min="11" max="11" width="19" style="10" customWidth="1"/>
    <col min="12" max="12" width="10.5703125" style="10" customWidth="1"/>
    <col min="13" max="13" width="63" style="10" customWidth="1"/>
    <col min="14" max="14" width="9.28515625" style="10"/>
    <col min="15" max="15" width="8.140625" style="10" customWidth="1"/>
    <col min="16" max="16" width="11.28515625" style="10" bestFit="1" customWidth="1"/>
    <col min="17" max="16384" width="9.28515625" style="10"/>
  </cols>
  <sheetData>
    <row r="1" spans="1:16" ht="34.5" customHeight="1">
      <c r="B1" s="300" t="s">
        <v>412</v>
      </c>
      <c r="C1" s="300"/>
      <c r="D1" s="300"/>
      <c r="E1" s="300"/>
      <c r="F1" s="300"/>
      <c r="G1" s="300"/>
      <c r="H1" s="300"/>
      <c r="I1" s="300"/>
      <c r="J1" s="7" t="s">
        <v>117</v>
      </c>
      <c r="K1" s="296">
        <f>L1-43</f>
        <v>44977</v>
      </c>
      <c r="L1" s="296">
        <v>45020</v>
      </c>
    </row>
    <row r="2" spans="1:16" ht="15" hidden="1" customHeight="1">
      <c r="B2" s="118"/>
      <c r="C2" s="118"/>
      <c r="D2" s="118"/>
      <c r="E2" s="118"/>
      <c r="F2" s="118"/>
      <c r="G2" s="118"/>
      <c r="H2" s="118"/>
      <c r="I2" s="118"/>
    </row>
    <row r="3" spans="1:16" s="7" customFormat="1" ht="26.25" customHeight="1" thickBot="1">
      <c r="A3" s="70" t="s">
        <v>0</v>
      </c>
      <c r="B3" s="70" t="s">
        <v>1</v>
      </c>
      <c r="C3" s="70" t="s">
        <v>2</v>
      </c>
      <c r="D3" s="70" t="s">
        <v>4</v>
      </c>
      <c r="E3" s="70" t="s">
        <v>5</v>
      </c>
      <c r="F3" s="70" t="s">
        <v>10</v>
      </c>
      <c r="G3" s="143" t="s">
        <v>116</v>
      </c>
      <c r="H3" s="143"/>
      <c r="I3" s="143" t="s">
        <v>6</v>
      </c>
      <c r="J3" s="143" t="s">
        <v>11</v>
      </c>
      <c r="K3" s="143" t="s">
        <v>15</v>
      </c>
      <c r="L3" s="143" t="s">
        <v>51</v>
      </c>
      <c r="M3" s="143" t="s">
        <v>52</v>
      </c>
      <c r="N3" s="143" t="s">
        <v>38</v>
      </c>
      <c r="O3" s="143" t="s">
        <v>39</v>
      </c>
    </row>
    <row r="4" spans="1:16" ht="15.75">
      <c r="A4" s="326">
        <v>4</v>
      </c>
      <c r="B4" s="318">
        <v>1</v>
      </c>
      <c r="C4" s="309" t="s">
        <v>417</v>
      </c>
      <c r="D4" s="314" t="s">
        <v>409</v>
      </c>
      <c r="E4" s="322" t="s">
        <v>416</v>
      </c>
      <c r="F4" s="115">
        <v>2</v>
      </c>
      <c r="G4" s="128">
        <f>$K$1 +42</f>
        <v>45019</v>
      </c>
      <c r="H4" s="141"/>
      <c r="I4" s="66" t="s">
        <v>418</v>
      </c>
      <c r="J4" s="66" t="s">
        <v>416</v>
      </c>
      <c r="K4" s="66">
        <v>8</v>
      </c>
      <c r="L4" s="66"/>
      <c r="M4" s="66" t="s">
        <v>408</v>
      </c>
      <c r="N4" s="66"/>
      <c r="O4" s="73"/>
      <c r="P4" s="61"/>
    </row>
    <row r="5" spans="1:16" ht="15.75">
      <c r="A5" s="327"/>
      <c r="B5" s="319"/>
      <c r="C5" s="310"/>
      <c r="D5" s="315"/>
      <c r="E5" s="323"/>
      <c r="F5" s="297">
        <v>3</v>
      </c>
      <c r="G5" s="125">
        <f>G4+1</f>
        <v>45020</v>
      </c>
      <c r="H5" s="298" t="s">
        <v>434</v>
      </c>
      <c r="I5" s="66" t="s">
        <v>427</v>
      </c>
      <c r="J5" s="66" t="s">
        <v>105</v>
      </c>
      <c r="K5" s="66">
        <v>8</v>
      </c>
      <c r="L5" s="66"/>
      <c r="M5" s="87"/>
      <c r="N5" s="66"/>
      <c r="O5" s="68"/>
      <c r="P5" s="61"/>
    </row>
    <row r="6" spans="1:16" ht="15.75">
      <c r="A6" s="327"/>
      <c r="B6" s="319"/>
      <c r="C6" s="310"/>
      <c r="D6" s="315"/>
      <c r="E6" s="323"/>
      <c r="F6" s="116">
        <v>4</v>
      </c>
      <c r="G6" s="125">
        <f>G4+2</f>
        <v>45021</v>
      </c>
      <c r="H6" s="66"/>
      <c r="I6" s="66" t="s">
        <v>420</v>
      </c>
      <c r="J6" s="66" t="s">
        <v>28</v>
      </c>
      <c r="K6" s="66">
        <v>8</v>
      </c>
      <c r="L6" s="87"/>
      <c r="M6" s="80"/>
      <c r="N6" s="66"/>
      <c r="O6" s="68"/>
      <c r="P6" s="61"/>
    </row>
    <row r="7" spans="1:16" ht="15.75" customHeight="1">
      <c r="A7" s="327"/>
      <c r="B7" s="319"/>
      <c r="C7" s="310"/>
      <c r="D7" s="315"/>
      <c r="E7" s="323"/>
      <c r="F7" s="297">
        <v>5</v>
      </c>
      <c r="G7" s="125">
        <f>G4+3</f>
        <v>45022</v>
      </c>
      <c r="H7" s="298" t="s">
        <v>434</v>
      </c>
      <c r="I7" s="66" t="s">
        <v>420</v>
      </c>
      <c r="J7" s="66" t="s">
        <v>28</v>
      </c>
      <c r="K7" s="66">
        <v>8</v>
      </c>
      <c r="L7" s="141"/>
      <c r="M7" s="122"/>
      <c r="N7" s="141"/>
      <c r="O7" s="145"/>
      <c r="P7" s="61"/>
    </row>
    <row r="8" spans="1:16" ht="15.75" customHeight="1" thickBot="1">
      <c r="A8" s="327"/>
      <c r="B8" s="319"/>
      <c r="C8" s="310"/>
      <c r="D8" s="315"/>
      <c r="E8" s="323"/>
      <c r="F8" s="116">
        <v>6</v>
      </c>
      <c r="G8" s="125">
        <f>G4+4</f>
        <v>45023</v>
      </c>
      <c r="H8" s="81"/>
      <c r="I8" s="66" t="s">
        <v>420</v>
      </c>
      <c r="J8" s="66" t="s">
        <v>28</v>
      </c>
      <c r="K8" s="66">
        <v>8</v>
      </c>
      <c r="L8" s="66"/>
      <c r="M8" s="295"/>
      <c r="N8" s="66"/>
      <c r="O8" s="68"/>
      <c r="P8" s="61"/>
    </row>
    <row r="9" spans="1:16" ht="15.75" customHeight="1">
      <c r="A9" s="301">
        <v>4</v>
      </c>
      <c r="B9" s="305">
        <v>2</v>
      </c>
      <c r="C9" s="314"/>
      <c r="D9" s="318" t="s">
        <v>409</v>
      </c>
      <c r="E9" s="322" t="s">
        <v>415</v>
      </c>
      <c r="F9" s="115">
        <v>2</v>
      </c>
      <c r="G9" s="128">
        <f>$K$1+49</f>
        <v>45026</v>
      </c>
      <c r="H9" s="117"/>
      <c r="I9" s="66" t="s">
        <v>419</v>
      </c>
      <c r="J9" s="66" t="s">
        <v>28</v>
      </c>
      <c r="K9" s="66">
        <v>8</v>
      </c>
      <c r="L9" s="66"/>
      <c r="M9" s="328" t="s">
        <v>437</v>
      </c>
      <c r="N9" s="66"/>
      <c r="O9" s="68"/>
      <c r="P9" s="61"/>
    </row>
    <row r="10" spans="1:16" ht="15.75">
      <c r="A10" s="302"/>
      <c r="B10" s="306"/>
      <c r="C10" s="315"/>
      <c r="D10" s="319"/>
      <c r="E10" s="323"/>
      <c r="F10" s="297">
        <v>3</v>
      </c>
      <c r="G10" s="125">
        <f>G9+1</f>
        <v>45027</v>
      </c>
      <c r="H10" s="298" t="s">
        <v>434</v>
      </c>
      <c r="I10" s="66" t="s">
        <v>419</v>
      </c>
      <c r="J10" s="66" t="s">
        <v>28</v>
      </c>
      <c r="K10" s="66">
        <v>8</v>
      </c>
      <c r="L10" s="66"/>
      <c r="M10" s="312"/>
      <c r="N10" s="66"/>
      <c r="O10" s="68"/>
      <c r="P10" s="61"/>
    </row>
    <row r="11" spans="1:16" ht="15.75">
      <c r="A11" s="302"/>
      <c r="B11" s="306"/>
      <c r="C11" s="315"/>
      <c r="D11" s="319"/>
      <c r="E11" s="323"/>
      <c r="F11" s="116">
        <v>4</v>
      </c>
      <c r="G11" s="125">
        <f>G9+2</f>
        <v>45028</v>
      </c>
      <c r="H11" s="81"/>
      <c r="I11" s="66" t="s">
        <v>419</v>
      </c>
      <c r="J11" s="66" t="s">
        <v>28</v>
      </c>
      <c r="K11" s="66">
        <v>8</v>
      </c>
      <c r="L11" s="66"/>
      <c r="M11" s="312"/>
      <c r="N11" s="66"/>
      <c r="O11" s="68"/>
      <c r="P11" s="61"/>
    </row>
    <row r="12" spans="1:16" ht="15.75">
      <c r="A12" s="303"/>
      <c r="B12" s="307"/>
      <c r="C12" s="316"/>
      <c r="D12" s="320"/>
      <c r="E12" s="324"/>
      <c r="F12" s="297">
        <v>5</v>
      </c>
      <c r="G12" s="125">
        <f>G10+2</f>
        <v>45029</v>
      </c>
      <c r="H12" s="298" t="s">
        <v>434</v>
      </c>
      <c r="I12" s="66" t="s">
        <v>419</v>
      </c>
      <c r="J12" s="66" t="s">
        <v>28</v>
      </c>
      <c r="K12" s="66">
        <v>8</v>
      </c>
      <c r="L12" s="66"/>
      <c r="M12" s="312"/>
      <c r="N12" s="66"/>
      <c r="O12" s="68"/>
      <c r="P12" s="61"/>
    </row>
    <row r="13" spans="1:16" ht="15.75">
      <c r="A13" s="303"/>
      <c r="B13" s="307"/>
      <c r="C13" s="316"/>
      <c r="D13" s="320"/>
      <c r="E13" s="324"/>
      <c r="F13" s="116">
        <v>6</v>
      </c>
      <c r="G13" s="125">
        <f>G9+4</f>
        <v>45030</v>
      </c>
      <c r="H13" s="66"/>
      <c r="I13" s="66" t="s">
        <v>419</v>
      </c>
      <c r="J13" s="66" t="s">
        <v>28</v>
      </c>
      <c r="K13" s="66">
        <v>8</v>
      </c>
      <c r="L13" s="80"/>
      <c r="M13" s="313"/>
      <c r="N13" s="65"/>
      <c r="O13" s="100"/>
      <c r="P13" s="61"/>
    </row>
    <row r="14" spans="1:16" ht="16.5" thickBot="1">
      <c r="A14" s="304"/>
      <c r="B14" s="308"/>
      <c r="C14" s="317"/>
      <c r="D14" s="321"/>
      <c r="E14" s="325"/>
      <c r="F14" s="76"/>
      <c r="G14" s="150">
        <f>G9+5</f>
        <v>45031</v>
      </c>
      <c r="H14" s="77"/>
      <c r="I14" s="77"/>
      <c r="J14" s="77"/>
      <c r="K14" s="77"/>
      <c r="L14" s="77"/>
      <c r="M14" s="67"/>
      <c r="N14" s="67"/>
      <c r="O14" s="149"/>
      <c r="P14" s="146"/>
    </row>
    <row r="15" spans="1:16" ht="15.75" customHeight="1">
      <c r="A15" s="301">
        <v>5</v>
      </c>
      <c r="B15" s="305">
        <v>3</v>
      </c>
      <c r="C15" s="309" t="s">
        <v>417</v>
      </c>
      <c r="D15" s="318" t="s">
        <v>409</v>
      </c>
      <c r="E15" s="322" t="s">
        <v>415</v>
      </c>
      <c r="F15" s="115">
        <v>2</v>
      </c>
      <c r="G15" s="128">
        <f>$K$1+56</f>
        <v>45033</v>
      </c>
      <c r="H15" s="117"/>
      <c r="I15" s="66" t="s">
        <v>422</v>
      </c>
      <c r="J15" s="66" t="s">
        <v>28</v>
      </c>
      <c r="K15" s="66">
        <v>8</v>
      </c>
      <c r="L15" s="66"/>
      <c r="M15" s="311" t="s">
        <v>435</v>
      </c>
      <c r="N15" s="66"/>
      <c r="O15" s="68"/>
      <c r="P15" s="61"/>
    </row>
    <row r="16" spans="1:16" ht="15.75">
      <c r="A16" s="302"/>
      <c r="B16" s="306"/>
      <c r="C16" s="310"/>
      <c r="D16" s="319"/>
      <c r="E16" s="323"/>
      <c r="F16" s="297">
        <v>3</v>
      </c>
      <c r="G16" s="125">
        <f>G15+1</f>
        <v>45034</v>
      </c>
      <c r="H16" s="298" t="s">
        <v>434</v>
      </c>
      <c r="I16" s="66" t="s">
        <v>422</v>
      </c>
      <c r="J16" s="66" t="s">
        <v>28</v>
      </c>
      <c r="K16" s="66">
        <v>8</v>
      </c>
      <c r="L16" s="66"/>
      <c r="M16" s="312"/>
      <c r="N16" s="66"/>
      <c r="O16" s="68"/>
      <c r="P16" s="61"/>
    </row>
    <row r="17" spans="1:16" ht="15.75">
      <c r="A17" s="302"/>
      <c r="B17" s="306"/>
      <c r="C17" s="310"/>
      <c r="D17" s="319"/>
      <c r="E17" s="323"/>
      <c r="F17" s="116">
        <v>4</v>
      </c>
      <c r="G17" s="125">
        <f>G15+2</f>
        <v>45035</v>
      </c>
      <c r="H17" s="81"/>
      <c r="I17" s="66" t="s">
        <v>422</v>
      </c>
      <c r="J17" s="66" t="s">
        <v>28</v>
      </c>
      <c r="K17" s="66">
        <v>8</v>
      </c>
      <c r="L17" s="66"/>
      <c r="M17" s="313"/>
      <c r="N17" s="66"/>
      <c r="O17" s="68"/>
      <c r="P17" s="61"/>
    </row>
    <row r="18" spans="1:16" ht="15.75">
      <c r="A18" s="303"/>
      <c r="B18" s="307"/>
      <c r="C18" s="310"/>
      <c r="D18" s="320"/>
      <c r="E18" s="324"/>
      <c r="F18" s="297">
        <v>5</v>
      </c>
      <c r="G18" s="125">
        <f>G16+2</f>
        <v>45036</v>
      </c>
      <c r="H18" s="298" t="s">
        <v>434</v>
      </c>
      <c r="I18" s="66" t="s">
        <v>426</v>
      </c>
      <c r="J18" s="66" t="s">
        <v>28</v>
      </c>
      <c r="K18" s="66">
        <v>8</v>
      </c>
      <c r="L18" s="66"/>
      <c r="M18" s="74"/>
      <c r="N18" s="66"/>
      <c r="O18" s="68"/>
      <c r="P18" s="61"/>
    </row>
    <row r="19" spans="1:16" ht="15.75">
      <c r="A19" s="303"/>
      <c r="B19" s="307"/>
      <c r="C19" s="310"/>
      <c r="D19" s="320"/>
      <c r="E19" s="324"/>
      <c r="F19" s="116">
        <v>6</v>
      </c>
      <c r="G19" s="125">
        <f>G15+4</f>
        <v>45037</v>
      </c>
      <c r="H19" s="66"/>
      <c r="I19" s="66" t="s">
        <v>421</v>
      </c>
      <c r="J19" s="66" t="s">
        <v>28</v>
      </c>
      <c r="K19" s="66">
        <v>8</v>
      </c>
      <c r="L19" s="80"/>
      <c r="M19" s="65"/>
      <c r="N19" s="65"/>
      <c r="O19" s="100"/>
      <c r="P19" s="61"/>
    </row>
    <row r="20" spans="1:16" ht="16.5" thickBot="1">
      <c r="A20" s="304"/>
      <c r="B20" s="308"/>
      <c r="C20" s="310"/>
      <c r="D20" s="321"/>
      <c r="E20" s="325"/>
      <c r="F20" s="76"/>
      <c r="G20" s="150">
        <f>G15+5</f>
        <v>45038</v>
      </c>
      <c r="H20" s="77"/>
      <c r="J20" s="77"/>
      <c r="K20" s="77"/>
      <c r="L20" s="77"/>
      <c r="M20" s="67"/>
      <c r="N20" s="67"/>
      <c r="O20" s="149"/>
      <c r="P20" s="146"/>
    </row>
    <row r="21" spans="1:16" ht="15.75" customHeight="1">
      <c r="A21" s="301">
        <v>5</v>
      </c>
      <c r="B21" s="305">
        <v>4</v>
      </c>
      <c r="C21" s="314"/>
      <c r="D21" s="318" t="s">
        <v>409</v>
      </c>
      <c r="E21" s="322" t="s">
        <v>424</v>
      </c>
      <c r="F21" s="115">
        <v>2</v>
      </c>
      <c r="G21" s="128">
        <f>$K$1+56</f>
        <v>45033</v>
      </c>
      <c r="H21" s="117"/>
      <c r="I21" s="66" t="s">
        <v>421</v>
      </c>
      <c r="J21" s="66" t="s">
        <v>28</v>
      </c>
      <c r="K21" s="66">
        <v>8</v>
      </c>
      <c r="L21" s="66"/>
      <c r="M21" s="119"/>
      <c r="N21" s="66"/>
      <c r="O21" s="68"/>
      <c r="P21" s="61"/>
    </row>
    <row r="22" spans="1:16" ht="15.75">
      <c r="A22" s="302"/>
      <c r="B22" s="306"/>
      <c r="C22" s="315"/>
      <c r="D22" s="319"/>
      <c r="E22" s="323"/>
      <c r="F22" s="297">
        <v>3</v>
      </c>
      <c r="G22" s="125">
        <f>G21+1</f>
        <v>45034</v>
      </c>
      <c r="H22" s="298" t="s">
        <v>434</v>
      </c>
      <c r="I22" s="66" t="s">
        <v>423</v>
      </c>
      <c r="J22" s="66" t="s">
        <v>28</v>
      </c>
      <c r="K22" s="66">
        <v>8</v>
      </c>
      <c r="L22" s="66"/>
      <c r="M22" s="74"/>
      <c r="N22" s="66"/>
      <c r="O22" s="68"/>
      <c r="P22" s="61"/>
    </row>
    <row r="23" spans="1:16" ht="15.75">
      <c r="A23" s="302"/>
      <c r="B23" s="306"/>
      <c r="C23" s="315"/>
      <c r="D23" s="319"/>
      <c r="E23" s="323"/>
      <c r="F23" s="116">
        <v>4</v>
      </c>
      <c r="G23" s="125">
        <f>G21+2</f>
        <v>45035</v>
      </c>
      <c r="H23" s="81"/>
      <c r="I23" s="66" t="s">
        <v>425</v>
      </c>
      <c r="J23" s="66" t="s">
        <v>28</v>
      </c>
      <c r="K23" s="66">
        <v>8</v>
      </c>
      <c r="L23" s="66"/>
      <c r="M23" s="74"/>
      <c r="N23" s="66"/>
      <c r="O23" s="68"/>
      <c r="P23" s="61"/>
    </row>
    <row r="24" spans="1:16" ht="15.75">
      <c r="A24" s="303"/>
      <c r="B24" s="307"/>
      <c r="C24" s="316"/>
      <c r="D24" s="320"/>
      <c r="E24" s="324"/>
      <c r="F24" s="297">
        <v>5</v>
      </c>
      <c r="G24" s="125">
        <f>G22+2</f>
        <v>45036</v>
      </c>
      <c r="H24" s="298" t="s">
        <v>434</v>
      </c>
      <c r="I24" s="66" t="s">
        <v>436</v>
      </c>
      <c r="J24" s="66" t="s">
        <v>28</v>
      </c>
      <c r="K24" s="66">
        <v>8</v>
      </c>
      <c r="L24" s="66"/>
      <c r="M24" s="329"/>
      <c r="N24" s="66"/>
      <c r="O24" s="68"/>
      <c r="P24" s="61"/>
    </row>
    <row r="25" spans="1:16" ht="15.75">
      <c r="A25" s="303"/>
      <c r="B25" s="307"/>
      <c r="C25" s="316"/>
      <c r="D25" s="320"/>
      <c r="E25" s="324"/>
      <c r="F25" s="116">
        <v>6</v>
      </c>
      <c r="G25" s="125">
        <f>G21+4</f>
        <v>45037</v>
      </c>
      <c r="H25" s="66"/>
      <c r="I25" s="66" t="s">
        <v>436</v>
      </c>
      <c r="J25" s="66" t="s">
        <v>28</v>
      </c>
      <c r="K25" s="66">
        <v>8</v>
      </c>
      <c r="L25" s="80"/>
      <c r="M25" s="330"/>
      <c r="N25" s="65"/>
      <c r="O25" s="100"/>
      <c r="P25" s="61"/>
    </row>
    <row r="26" spans="1:16" ht="16.5" thickBot="1">
      <c r="A26" s="304"/>
      <c r="B26" s="308"/>
      <c r="C26" s="317"/>
      <c r="D26" s="321"/>
      <c r="E26" s="325"/>
      <c r="F26" s="76"/>
      <c r="G26" s="150">
        <f>G21+5</f>
        <v>45038</v>
      </c>
      <c r="H26" s="77"/>
      <c r="I26" s="77"/>
      <c r="J26" s="77"/>
      <c r="K26" s="77"/>
      <c r="L26" s="77"/>
      <c r="M26" s="67"/>
      <c r="N26" s="67"/>
      <c r="O26" s="149"/>
      <c r="P26" s="146"/>
    </row>
    <row r="27" spans="1:16" ht="15.75" customHeight="1">
      <c r="A27" s="301">
        <v>6</v>
      </c>
      <c r="B27" s="305">
        <v>5</v>
      </c>
      <c r="C27" s="309" t="s">
        <v>417</v>
      </c>
      <c r="D27" s="318" t="s">
        <v>409</v>
      </c>
      <c r="E27" s="322" t="s">
        <v>424</v>
      </c>
      <c r="F27" s="115">
        <v>2</v>
      </c>
      <c r="G27" s="128">
        <f>$K$1+63</f>
        <v>45040</v>
      </c>
      <c r="H27" s="117"/>
      <c r="I27" s="66" t="s">
        <v>436</v>
      </c>
      <c r="J27" s="66" t="s">
        <v>28</v>
      </c>
      <c r="K27" s="66">
        <v>8</v>
      </c>
      <c r="L27" s="66"/>
      <c r="M27" s="329"/>
      <c r="N27" s="66"/>
      <c r="O27" s="68"/>
      <c r="P27" s="61"/>
    </row>
    <row r="28" spans="1:16" ht="15.75">
      <c r="A28" s="302"/>
      <c r="B28" s="306"/>
      <c r="C28" s="310"/>
      <c r="D28" s="319"/>
      <c r="E28" s="323"/>
      <c r="F28" s="297">
        <v>3</v>
      </c>
      <c r="G28" s="125">
        <f>G27+1</f>
        <v>45041</v>
      </c>
      <c r="H28" s="298" t="s">
        <v>434</v>
      </c>
      <c r="I28" s="66" t="s">
        <v>428</v>
      </c>
      <c r="J28" s="66" t="s">
        <v>28</v>
      </c>
      <c r="K28" s="66">
        <v>8</v>
      </c>
      <c r="L28" s="66"/>
      <c r="M28" s="330"/>
      <c r="N28" s="66"/>
      <c r="O28" s="68"/>
      <c r="P28" s="61"/>
    </row>
    <row r="29" spans="1:16" ht="15.75">
      <c r="A29" s="302"/>
      <c r="B29" s="306"/>
      <c r="C29" s="310"/>
      <c r="D29" s="319"/>
      <c r="E29" s="323"/>
      <c r="F29" s="116">
        <v>4</v>
      </c>
      <c r="G29" s="125">
        <f>G27+2</f>
        <v>45042</v>
      </c>
      <c r="H29" s="81"/>
      <c r="I29" s="66" t="s">
        <v>428</v>
      </c>
      <c r="J29" s="66" t="s">
        <v>28</v>
      </c>
      <c r="K29" s="66">
        <v>8</v>
      </c>
      <c r="L29" s="66"/>
      <c r="M29" s="331"/>
      <c r="N29" s="66"/>
      <c r="O29" s="68"/>
      <c r="P29" s="61"/>
    </row>
    <row r="30" spans="1:16" ht="15.75">
      <c r="A30" s="303"/>
      <c r="B30" s="307"/>
      <c r="C30" s="310"/>
      <c r="D30" s="320"/>
      <c r="E30" s="324"/>
      <c r="F30" s="297">
        <v>5</v>
      </c>
      <c r="G30" s="125">
        <f>G28+2</f>
        <v>45043</v>
      </c>
      <c r="H30" s="298" t="s">
        <v>434</v>
      </c>
      <c r="I30" s="66" t="s">
        <v>428</v>
      </c>
      <c r="J30" s="66" t="s">
        <v>28</v>
      </c>
      <c r="K30" s="66">
        <v>8</v>
      </c>
      <c r="L30" s="66"/>
      <c r="M30" s="332"/>
      <c r="N30" s="66"/>
      <c r="O30" s="68"/>
      <c r="P30" s="61"/>
    </row>
    <row r="31" spans="1:16" ht="15.75">
      <c r="A31" s="303"/>
      <c r="B31" s="307"/>
      <c r="C31" s="310"/>
      <c r="D31" s="320"/>
      <c r="E31" s="324"/>
      <c r="F31" s="116">
        <v>6</v>
      </c>
      <c r="G31" s="125">
        <f>G27+4</f>
        <v>45044</v>
      </c>
      <c r="H31" s="66"/>
      <c r="I31" s="66" t="s">
        <v>428</v>
      </c>
      <c r="J31" s="66" t="s">
        <v>28</v>
      </c>
      <c r="K31" s="66">
        <v>8</v>
      </c>
      <c r="L31" s="80"/>
      <c r="M31" s="333"/>
      <c r="N31" s="65"/>
      <c r="O31" s="100"/>
      <c r="P31" s="61"/>
    </row>
    <row r="32" spans="1:16" ht="16.5" thickBot="1">
      <c r="A32" s="304"/>
      <c r="B32" s="308"/>
      <c r="C32" s="310"/>
      <c r="D32" s="321"/>
      <c r="E32" s="325"/>
      <c r="F32" s="76"/>
      <c r="G32" s="150">
        <f>G27+5</f>
        <v>45045</v>
      </c>
      <c r="H32" s="77"/>
      <c r="I32" s="77"/>
      <c r="J32" s="77"/>
      <c r="K32" s="77"/>
      <c r="L32" s="77"/>
      <c r="M32" s="67"/>
      <c r="N32" s="67"/>
      <c r="O32" s="149"/>
      <c r="P32" s="146"/>
    </row>
    <row r="33" spans="1:16" ht="15.75" customHeight="1" thickBot="1">
      <c r="A33" s="301">
        <v>6</v>
      </c>
      <c r="B33" s="305">
        <v>6</v>
      </c>
      <c r="C33" s="314" t="s">
        <v>433</v>
      </c>
      <c r="D33" s="318" t="s">
        <v>409</v>
      </c>
      <c r="E33" s="322" t="s">
        <v>424</v>
      </c>
      <c r="F33" s="115">
        <v>2</v>
      </c>
      <c r="G33" s="150">
        <f t="shared" ref="G33:G38" si="0">G28+5</f>
        <v>45046</v>
      </c>
      <c r="H33" s="117"/>
      <c r="I33" s="66" t="s">
        <v>428</v>
      </c>
      <c r="J33" s="66" t="s">
        <v>28</v>
      </c>
      <c r="K33" s="66">
        <v>8</v>
      </c>
      <c r="L33" s="66"/>
      <c r="M33" s="119"/>
      <c r="N33" s="66"/>
      <c r="O33" s="68"/>
      <c r="P33" s="61"/>
    </row>
    <row r="34" spans="1:16" ht="16.5" thickBot="1">
      <c r="A34" s="302"/>
      <c r="B34" s="306"/>
      <c r="C34" s="315"/>
      <c r="D34" s="319"/>
      <c r="E34" s="323"/>
      <c r="F34" s="116">
        <v>3</v>
      </c>
      <c r="G34" s="150">
        <f t="shared" si="0"/>
        <v>45047</v>
      </c>
      <c r="H34" s="81"/>
      <c r="I34" s="66" t="s">
        <v>428</v>
      </c>
      <c r="J34" s="66" t="s">
        <v>28</v>
      </c>
      <c r="K34" s="66">
        <v>8</v>
      </c>
      <c r="L34" s="66"/>
      <c r="M34" s="74"/>
      <c r="N34" s="66"/>
      <c r="O34" s="68"/>
      <c r="P34" s="61"/>
    </row>
    <row r="35" spans="1:16" ht="16.5" thickBot="1">
      <c r="A35" s="302"/>
      <c r="B35" s="306"/>
      <c r="C35" s="315"/>
      <c r="D35" s="319"/>
      <c r="E35" s="323"/>
      <c r="F35" s="116">
        <v>4</v>
      </c>
      <c r="G35" s="150">
        <f t="shared" si="0"/>
        <v>45048</v>
      </c>
      <c r="H35" s="81"/>
      <c r="I35" s="66" t="s">
        <v>428</v>
      </c>
      <c r="J35" s="66" t="s">
        <v>28</v>
      </c>
      <c r="K35" s="66">
        <v>8</v>
      </c>
      <c r="L35" s="66"/>
      <c r="M35" s="74"/>
      <c r="N35" s="66"/>
      <c r="O35" s="68"/>
      <c r="P35" s="61"/>
    </row>
    <row r="36" spans="1:16" ht="16.5" thickBot="1">
      <c r="A36" s="303"/>
      <c r="B36" s="307"/>
      <c r="C36" s="316"/>
      <c r="D36" s="320"/>
      <c r="E36" s="324"/>
      <c r="F36" s="116">
        <v>5</v>
      </c>
      <c r="G36" s="150">
        <f t="shared" si="0"/>
        <v>45049</v>
      </c>
      <c r="H36" s="75"/>
      <c r="I36" s="66" t="s">
        <v>428</v>
      </c>
      <c r="J36" s="66" t="s">
        <v>28</v>
      </c>
      <c r="K36" s="66">
        <v>8</v>
      </c>
      <c r="L36" s="66"/>
      <c r="M36" s="74"/>
      <c r="N36" s="66"/>
      <c r="O36" s="68"/>
      <c r="P36" s="61"/>
    </row>
    <row r="37" spans="1:16" ht="16.5" thickBot="1">
      <c r="A37" s="303"/>
      <c r="B37" s="307"/>
      <c r="C37" s="316"/>
      <c r="D37" s="320"/>
      <c r="E37" s="324"/>
      <c r="F37" s="116">
        <v>6</v>
      </c>
      <c r="G37" s="150">
        <f t="shared" si="0"/>
        <v>45050</v>
      </c>
      <c r="H37" s="66"/>
      <c r="I37" s="66" t="s">
        <v>428</v>
      </c>
      <c r="J37" s="66" t="s">
        <v>28</v>
      </c>
      <c r="K37" s="66">
        <v>8</v>
      </c>
      <c r="L37" s="80"/>
      <c r="M37" s="65"/>
      <c r="N37" s="65"/>
      <c r="O37" s="100"/>
      <c r="P37" s="61"/>
    </row>
    <row r="38" spans="1:16" ht="16.5" thickBot="1">
      <c r="A38" s="304"/>
      <c r="B38" s="308"/>
      <c r="C38" s="317"/>
      <c r="D38" s="321"/>
      <c r="E38" s="325"/>
      <c r="F38" s="76"/>
      <c r="G38" s="150">
        <f t="shared" si="0"/>
        <v>45051</v>
      </c>
      <c r="H38" s="77"/>
      <c r="I38" s="77"/>
      <c r="J38" s="77"/>
      <c r="K38" s="77"/>
      <c r="L38" s="77"/>
      <c r="M38" s="67"/>
      <c r="N38" s="67"/>
      <c r="O38" s="149"/>
      <c r="P38" s="146"/>
    </row>
  </sheetData>
  <autoFilter ref="A3:P38" xr:uid="{4AE30107-EDB8-4D81-98C2-B86C422E81CF}"/>
  <mergeCells count="36">
    <mergeCell ref="M24:M25"/>
    <mergeCell ref="M27:M28"/>
    <mergeCell ref="M29:M31"/>
    <mergeCell ref="A33:A38"/>
    <mergeCell ref="B33:B38"/>
    <mergeCell ref="C33:C38"/>
    <mergeCell ref="D33:D38"/>
    <mergeCell ref="E33:E38"/>
    <mergeCell ref="A27:A32"/>
    <mergeCell ref="B27:B32"/>
    <mergeCell ref="C27:C32"/>
    <mergeCell ref="D27:D32"/>
    <mergeCell ref="E27:E32"/>
    <mergeCell ref="A21:A26"/>
    <mergeCell ref="B21:B26"/>
    <mergeCell ref="C21:C26"/>
    <mergeCell ref="D21:D26"/>
    <mergeCell ref="E21:E26"/>
    <mergeCell ref="B1:I1"/>
    <mergeCell ref="A4:A8"/>
    <mergeCell ref="B4:B8"/>
    <mergeCell ref="C4:C8"/>
    <mergeCell ref="D4:D8"/>
    <mergeCell ref="E4:E8"/>
    <mergeCell ref="A15:A20"/>
    <mergeCell ref="B15:B20"/>
    <mergeCell ref="C15:C20"/>
    <mergeCell ref="M15:M17"/>
    <mergeCell ref="A9:A14"/>
    <mergeCell ref="B9:B14"/>
    <mergeCell ref="C9:C14"/>
    <mergeCell ref="D9:D14"/>
    <mergeCell ref="E9:E14"/>
    <mergeCell ref="M9:M13"/>
    <mergeCell ref="D15:D20"/>
    <mergeCell ref="E15:E20"/>
  </mergeCells>
  <pageMargins left="0.23622047244094491" right="0.23622047244094491" top="0.74803149606299213" bottom="0.74803149606299213" header="0.31496062992125984" footer="0.31496062992125984"/>
  <pageSetup paperSize="9" scale="55" fitToHeight="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87"/>
  <sheetViews>
    <sheetView topLeftCell="D1" zoomScale="70" zoomScaleNormal="70" workbookViewId="0">
      <pane ySplit="3" topLeftCell="A43" activePane="bottomLeft" state="frozen"/>
      <selection pane="bottomLeft" activeCell="I73" sqref="I73:K73"/>
    </sheetView>
  </sheetViews>
  <sheetFormatPr defaultColWidth="9.28515625" defaultRowHeight="15"/>
  <cols>
    <col min="1" max="1" width="6.7109375" style="1" bestFit="1" customWidth="1"/>
    <col min="2" max="2" width="6.28515625" style="1" bestFit="1" customWidth="1"/>
    <col min="3" max="3" width="9.5703125" style="1" bestFit="1" customWidth="1"/>
    <col min="4" max="4" width="9.7109375" style="1" bestFit="1" customWidth="1"/>
    <col min="5" max="5" width="18.28515625" style="1" customWidth="1"/>
    <col min="6" max="6" width="8" style="1" hidden="1" customWidth="1"/>
    <col min="7" max="7" width="13.28515625" style="1" customWidth="1"/>
    <col min="8" max="8" width="4.28515625" style="1" customWidth="1"/>
    <col min="9" max="9" width="82.7109375" style="1" bestFit="1" customWidth="1"/>
    <col min="10" max="10" width="18.42578125" style="1" bestFit="1" customWidth="1"/>
    <col min="11" max="11" width="14.42578125" style="1" customWidth="1"/>
    <col min="12" max="12" width="12.28515625" style="1" customWidth="1"/>
    <col min="13" max="13" width="45.42578125" style="1" customWidth="1"/>
    <col min="14" max="14" width="15.28515625" style="1" customWidth="1"/>
    <col min="15" max="15" width="9.28515625" style="1"/>
    <col min="16" max="16" width="11.28515625" style="1" bestFit="1" customWidth="1"/>
    <col min="17" max="16384" width="9.28515625" style="1"/>
  </cols>
  <sheetData>
    <row r="1" spans="1:15" ht="28.5">
      <c r="A1" s="10"/>
      <c r="B1" s="300" t="s">
        <v>113</v>
      </c>
      <c r="C1" s="300"/>
      <c r="D1" s="300"/>
      <c r="E1" s="300"/>
      <c r="F1" s="300"/>
      <c r="G1" s="300"/>
      <c r="H1" s="300"/>
      <c r="I1" s="300"/>
      <c r="J1" s="3" t="s">
        <v>117</v>
      </c>
      <c r="K1" s="93">
        <v>42807</v>
      </c>
    </row>
    <row r="2" spans="1:15" ht="15" hidden="1" customHeight="1">
      <c r="A2" s="5"/>
      <c r="B2" s="6"/>
      <c r="C2" s="6"/>
      <c r="D2" s="6"/>
      <c r="E2" s="6"/>
      <c r="F2" s="6"/>
      <c r="G2" s="6"/>
      <c r="H2" s="6"/>
      <c r="I2" s="6"/>
    </row>
    <row r="3" spans="1:15" s="2" customFormat="1" ht="15.75" thickBot="1">
      <c r="A3" s="70" t="s">
        <v>0</v>
      </c>
      <c r="B3" s="70" t="s">
        <v>1</v>
      </c>
      <c r="C3" s="70" t="s">
        <v>2</v>
      </c>
      <c r="D3" s="70" t="s">
        <v>4</v>
      </c>
      <c r="E3" s="70" t="s">
        <v>5</v>
      </c>
      <c r="F3" s="70" t="s">
        <v>10</v>
      </c>
      <c r="G3" s="70" t="s">
        <v>116</v>
      </c>
      <c r="H3" s="70"/>
      <c r="I3" s="70" t="s">
        <v>6</v>
      </c>
      <c r="J3" s="70" t="s">
        <v>11</v>
      </c>
      <c r="K3" s="70" t="s">
        <v>15</v>
      </c>
      <c r="L3" s="70" t="s">
        <v>51</v>
      </c>
      <c r="M3" s="70" t="s">
        <v>52</v>
      </c>
      <c r="N3" s="70" t="s">
        <v>38</v>
      </c>
      <c r="O3" s="70" t="s">
        <v>39</v>
      </c>
    </row>
    <row r="4" spans="1:15" s="3" customFormat="1" ht="15.75">
      <c r="A4" s="301">
        <v>1</v>
      </c>
      <c r="B4" s="305">
        <v>1</v>
      </c>
      <c r="C4" s="334" t="s">
        <v>3</v>
      </c>
      <c r="D4" s="314"/>
      <c r="E4" s="322" t="s">
        <v>66</v>
      </c>
      <c r="F4" s="305">
        <v>1</v>
      </c>
      <c r="G4" s="339">
        <f>$K$1</f>
        <v>42807</v>
      </c>
      <c r="H4" s="314" t="s">
        <v>32</v>
      </c>
      <c r="I4" s="156" t="s">
        <v>119</v>
      </c>
      <c r="J4" s="156" t="s">
        <v>19</v>
      </c>
      <c r="K4" s="156">
        <v>2</v>
      </c>
      <c r="L4" s="156" t="s">
        <v>30</v>
      </c>
      <c r="M4" s="192"/>
      <c r="N4" s="156" t="s">
        <v>295</v>
      </c>
      <c r="O4" s="193">
        <f>K4</f>
        <v>2</v>
      </c>
    </row>
    <row r="5" spans="1:15" s="3" customFormat="1" ht="15.75">
      <c r="A5" s="302"/>
      <c r="B5" s="306"/>
      <c r="C5" s="335"/>
      <c r="D5" s="315"/>
      <c r="E5" s="323"/>
      <c r="F5" s="306"/>
      <c r="G5" s="340"/>
      <c r="H5" s="315"/>
      <c r="I5" s="142" t="s">
        <v>120</v>
      </c>
      <c r="J5" s="142" t="s">
        <v>19</v>
      </c>
      <c r="K5" s="142">
        <v>2</v>
      </c>
      <c r="L5" s="142" t="s">
        <v>29</v>
      </c>
      <c r="M5" s="173"/>
      <c r="N5" s="142" t="s">
        <v>46</v>
      </c>
      <c r="O5" s="174">
        <f>K5</f>
        <v>2</v>
      </c>
    </row>
    <row r="6" spans="1:15" s="3" customFormat="1" ht="15.75">
      <c r="A6" s="302"/>
      <c r="B6" s="306"/>
      <c r="C6" s="335"/>
      <c r="D6" s="315"/>
      <c r="E6" s="323"/>
      <c r="F6" s="306"/>
      <c r="G6" s="340"/>
      <c r="H6" s="342" t="s">
        <v>33</v>
      </c>
      <c r="I6" s="142" t="s">
        <v>31</v>
      </c>
      <c r="J6" s="142" t="s">
        <v>105</v>
      </c>
      <c r="K6" s="142">
        <v>1</v>
      </c>
      <c r="L6" s="157"/>
      <c r="M6" s="142" t="s">
        <v>72</v>
      </c>
      <c r="N6" s="142" t="s">
        <v>76</v>
      </c>
      <c r="O6" s="174">
        <v>1</v>
      </c>
    </row>
    <row r="7" spans="1:15" s="3" customFormat="1" ht="15.75">
      <c r="A7" s="302"/>
      <c r="B7" s="306"/>
      <c r="C7" s="335"/>
      <c r="D7" s="315"/>
      <c r="E7" s="323"/>
      <c r="F7" s="306"/>
      <c r="G7" s="341"/>
      <c r="H7" s="343"/>
      <c r="I7" s="66" t="s">
        <v>108</v>
      </c>
      <c r="J7" s="66" t="s">
        <v>18</v>
      </c>
      <c r="K7" s="66">
        <v>3</v>
      </c>
      <c r="L7" s="80" t="s">
        <v>112</v>
      </c>
      <c r="M7" s="66"/>
      <c r="N7" s="66"/>
      <c r="O7" s="68"/>
    </row>
    <row r="8" spans="1:15" ht="15.75">
      <c r="A8" s="302"/>
      <c r="B8" s="306"/>
      <c r="C8" s="335"/>
      <c r="D8" s="315"/>
      <c r="E8" s="323"/>
      <c r="F8" s="306">
        <v>2</v>
      </c>
      <c r="G8" s="344">
        <f>G4+1</f>
        <v>42808</v>
      </c>
      <c r="H8" s="75" t="s">
        <v>32</v>
      </c>
      <c r="I8" s="66" t="s">
        <v>17</v>
      </c>
      <c r="J8" s="66" t="s">
        <v>18</v>
      </c>
      <c r="K8" s="66">
        <v>4</v>
      </c>
      <c r="L8" s="66" t="s">
        <v>22</v>
      </c>
      <c r="M8" s="66"/>
      <c r="N8" s="66"/>
      <c r="O8" s="68"/>
    </row>
    <row r="9" spans="1:15" ht="15.75">
      <c r="A9" s="302"/>
      <c r="B9" s="306"/>
      <c r="C9" s="335"/>
      <c r="D9" s="315"/>
      <c r="E9" s="323"/>
      <c r="F9" s="306"/>
      <c r="G9" s="341"/>
      <c r="H9" s="75" t="s">
        <v>33</v>
      </c>
      <c r="I9" s="66" t="s">
        <v>297</v>
      </c>
      <c r="J9" s="66" t="s">
        <v>18</v>
      </c>
      <c r="K9" s="66">
        <v>4</v>
      </c>
      <c r="L9" s="66" t="s">
        <v>330</v>
      </c>
      <c r="M9" s="119" t="s">
        <v>298</v>
      </c>
      <c r="N9" s="66"/>
      <c r="O9" s="68"/>
    </row>
    <row r="10" spans="1:15" ht="15.75" customHeight="1">
      <c r="A10" s="302"/>
      <c r="B10" s="306"/>
      <c r="C10" s="335"/>
      <c r="D10" s="315"/>
      <c r="E10" s="323"/>
      <c r="F10" s="116">
        <v>3</v>
      </c>
      <c r="G10" s="94">
        <f>G8+1</f>
        <v>42809</v>
      </c>
      <c r="H10" s="66"/>
      <c r="I10" s="66" t="s">
        <v>297</v>
      </c>
      <c r="J10" s="66" t="s">
        <v>18</v>
      </c>
      <c r="K10" s="66">
        <v>8</v>
      </c>
      <c r="L10" s="66" t="s">
        <v>330</v>
      </c>
      <c r="M10" s="119"/>
      <c r="N10" s="66"/>
      <c r="O10" s="68"/>
    </row>
    <row r="11" spans="1:15" ht="31.5">
      <c r="A11" s="302"/>
      <c r="B11" s="306"/>
      <c r="C11" s="335"/>
      <c r="D11" s="315"/>
      <c r="E11" s="323"/>
      <c r="F11" s="116"/>
      <c r="G11" s="344">
        <f>G10+1</f>
        <v>42810</v>
      </c>
      <c r="H11" s="83" t="s">
        <v>32</v>
      </c>
      <c r="I11" s="85" t="s">
        <v>299</v>
      </c>
      <c r="J11" s="85" t="s">
        <v>9</v>
      </c>
      <c r="K11" s="85">
        <v>1</v>
      </c>
      <c r="L11" s="85"/>
      <c r="M11" s="86" t="s">
        <v>300</v>
      </c>
      <c r="N11" s="85" t="s">
        <v>76</v>
      </c>
      <c r="O11" s="96">
        <v>1</v>
      </c>
    </row>
    <row r="12" spans="1:15" ht="15.75">
      <c r="A12" s="302"/>
      <c r="B12" s="306"/>
      <c r="C12" s="335"/>
      <c r="D12" s="315"/>
      <c r="E12" s="323"/>
      <c r="F12" s="116"/>
      <c r="G12" s="341"/>
      <c r="H12" s="66" t="s">
        <v>33</v>
      </c>
      <c r="I12" s="66" t="s">
        <v>297</v>
      </c>
      <c r="J12" s="66" t="s">
        <v>18</v>
      </c>
      <c r="K12" s="66">
        <v>7</v>
      </c>
      <c r="L12" s="66" t="s">
        <v>330</v>
      </c>
      <c r="N12" s="66"/>
      <c r="O12" s="68"/>
    </row>
    <row r="13" spans="1:15" ht="15.75">
      <c r="A13" s="302"/>
      <c r="B13" s="306"/>
      <c r="C13" s="335"/>
      <c r="D13" s="315"/>
      <c r="E13" s="323"/>
      <c r="F13" s="116">
        <v>5</v>
      </c>
      <c r="G13" s="94">
        <f>G11+1</f>
        <v>42811</v>
      </c>
      <c r="H13" s="66"/>
      <c r="I13" s="66" t="s">
        <v>297</v>
      </c>
      <c r="J13" s="66" t="s">
        <v>18</v>
      </c>
      <c r="K13" s="66">
        <v>8</v>
      </c>
      <c r="L13" s="66" t="s">
        <v>330</v>
      </c>
      <c r="M13" s="66"/>
      <c r="N13" s="66"/>
      <c r="O13" s="68"/>
    </row>
    <row r="14" spans="1:15" ht="16.5" thickBot="1">
      <c r="A14" s="303"/>
      <c r="B14" s="307"/>
      <c r="C14" s="335"/>
      <c r="D14" s="316"/>
      <c r="E14" s="324"/>
      <c r="F14" s="82"/>
      <c r="G14" s="95">
        <f>G13+1</f>
        <v>42812</v>
      </c>
      <c r="H14" s="194" t="s">
        <v>32</v>
      </c>
      <c r="I14" s="195" t="s">
        <v>209</v>
      </c>
      <c r="J14" s="77" t="s">
        <v>13</v>
      </c>
      <c r="K14" s="77">
        <v>0</v>
      </c>
      <c r="L14" s="77"/>
      <c r="M14" s="77"/>
      <c r="N14" s="77"/>
      <c r="O14" s="114"/>
    </row>
    <row r="15" spans="1:15" ht="15" customHeight="1">
      <c r="A15" s="301">
        <v>1</v>
      </c>
      <c r="B15" s="305">
        <v>2</v>
      </c>
      <c r="C15" s="314"/>
      <c r="D15" s="334" t="s">
        <v>9</v>
      </c>
      <c r="E15" s="322" t="s">
        <v>75</v>
      </c>
      <c r="F15" s="190">
        <v>1</v>
      </c>
      <c r="G15" s="340">
        <f>G14+2</f>
        <v>42814</v>
      </c>
      <c r="H15" s="196" t="s">
        <v>32</v>
      </c>
      <c r="I15" s="141" t="s">
        <v>297</v>
      </c>
      <c r="J15" s="141" t="s">
        <v>18</v>
      </c>
      <c r="K15" s="151">
        <v>2</v>
      </c>
      <c r="L15" s="141" t="s">
        <v>330</v>
      </c>
      <c r="M15" s="151"/>
      <c r="N15" s="151"/>
      <c r="O15" s="145"/>
    </row>
    <row r="16" spans="1:15" ht="15" customHeight="1">
      <c r="A16" s="351"/>
      <c r="B16" s="336"/>
      <c r="C16" s="337"/>
      <c r="D16" s="335"/>
      <c r="E16" s="338"/>
      <c r="F16" s="189"/>
      <c r="G16" s="341"/>
      <c r="H16" s="197" t="s">
        <v>33</v>
      </c>
      <c r="I16" s="198" t="s">
        <v>301</v>
      </c>
      <c r="J16" s="198" t="s">
        <v>28</v>
      </c>
      <c r="K16" s="65">
        <v>6</v>
      </c>
      <c r="L16" s="198" t="s">
        <v>330</v>
      </c>
      <c r="M16" s="198"/>
      <c r="N16" s="198"/>
      <c r="O16" s="68"/>
    </row>
    <row r="17" spans="1:15" ht="15" customHeight="1">
      <c r="A17" s="351"/>
      <c r="B17" s="336"/>
      <c r="C17" s="337"/>
      <c r="D17" s="335"/>
      <c r="E17" s="338"/>
      <c r="F17" s="189"/>
      <c r="G17" s="344">
        <f>G15+1</f>
        <v>42815</v>
      </c>
      <c r="H17" s="197" t="s">
        <v>32</v>
      </c>
      <c r="I17" s="198" t="s">
        <v>301</v>
      </c>
      <c r="J17" s="198" t="s">
        <v>28</v>
      </c>
      <c r="K17" s="65">
        <v>4</v>
      </c>
      <c r="L17" s="198" t="s">
        <v>330</v>
      </c>
      <c r="M17" s="198"/>
      <c r="N17" s="198"/>
      <c r="O17" s="100"/>
    </row>
    <row r="18" spans="1:15" ht="31.5">
      <c r="A18" s="351"/>
      <c r="B18" s="336"/>
      <c r="C18" s="337"/>
      <c r="D18" s="335"/>
      <c r="E18" s="338"/>
      <c r="F18" s="189"/>
      <c r="G18" s="340"/>
      <c r="H18" s="342" t="s">
        <v>33</v>
      </c>
      <c r="I18" s="85" t="s">
        <v>9</v>
      </c>
      <c r="J18" s="85" t="s">
        <v>9</v>
      </c>
      <c r="K18" s="85">
        <v>3</v>
      </c>
      <c r="L18" s="85"/>
      <c r="M18" s="86" t="s">
        <v>302</v>
      </c>
      <c r="N18" s="85" t="s">
        <v>76</v>
      </c>
      <c r="O18" s="96">
        <v>3</v>
      </c>
    </row>
    <row r="19" spans="1:15" ht="15" customHeight="1">
      <c r="A19" s="351"/>
      <c r="B19" s="336"/>
      <c r="C19" s="337"/>
      <c r="D19" s="335"/>
      <c r="E19" s="338"/>
      <c r="F19" s="189"/>
      <c r="G19" s="341"/>
      <c r="H19" s="343"/>
      <c r="I19" s="66" t="s">
        <v>104</v>
      </c>
      <c r="J19" s="66" t="s">
        <v>18</v>
      </c>
      <c r="K19" s="66">
        <v>1</v>
      </c>
      <c r="L19" s="66"/>
      <c r="M19" s="66" t="s">
        <v>303</v>
      </c>
      <c r="N19" s="66"/>
      <c r="O19" s="68"/>
    </row>
    <row r="20" spans="1:15" ht="15" customHeight="1">
      <c r="A20" s="351"/>
      <c r="B20" s="336"/>
      <c r="C20" s="337"/>
      <c r="D20" s="335"/>
      <c r="E20" s="338"/>
      <c r="F20" s="189"/>
      <c r="G20" s="340">
        <f>G17+1</f>
        <v>42816</v>
      </c>
      <c r="H20" s="199" t="s">
        <v>32</v>
      </c>
      <c r="I20" s="155" t="s">
        <v>77</v>
      </c>
      <c r="J20" s="141" t="s">
        <v>18</v>
      </c>
      <c r="K20" s="141">
        <v>7</v>
      </c>
      <c r="L20" s="141" t="s">
        <v>26</v>
      </c>
      <c r="M20" s="141"/>
      <c r="N20" s="141"/>
      <c r="O20" s="145"/>
    </row>
    <row r="21" spans="1:15" ht="15.75">
      <c r="A21" s="351"/>
      <c r="B21" s="336"/>
      <c r="C21" s="337"/>
      <c r="D21" s="335"/>
      <c r="E21" s="338"/>
      <c r="F21" s="189"/>
      <c r="G21" s="341"/>
      <c r="H21" s="200" t="s">
        <v>33</v>
      </c>
      <c r="I21" s="89" t="s">
        <v>9</v>
      </c>
      <c r="J21" s="85" t="s">
        <v>9</v>
      </c>
      <c r="K21" s="85">
        <v>1</v>
      </c>
      <c r="L21" s="85" t="s">
        <v>26</v>
      </c>
      <c r="M21" s="85" t="s">
        <v>158</v>
      </c>
      <c r="N21" s="85" t="s">
        <v>76</v>
      </c>
      <c r="O21" s="96">
        <v>1</v>
      </c>
    </row>
    <row r="22" spans="1:15" ht="15.75">
      <c r="A22" s="302"/>
      <c r="B22" s="306"/>
      <c r="C22" s="315"/>
      <c r="D22" s="335"/>
      <c r="E22" s="323"/>
      <c r="F22" s="82">
        <v>2</v>
      </c>
      <c r="G22" s="94">
        <f>G20+1</f>
        <v>42817</v>
      </c>
      <c r="H22" s="83" t="s">
        <v>33</v>
      </c>
      <c r="I22" s="80" t="s">
        <v>77</v>
      </c>
      <c r="J22" s="66" t="s">
        <v>18</v>
      </c>
      <c r="K22" s="66">
        <v>8</v>
      </c>
      <c r="L22" s="66" t="s">
        <v>26</v>
      </c>
      <c r="M22" s="66"/>
      <c r="N22" s="66"/>
      <c r="O22" s="68"/>
    </row>
    <row r="23" spans="1:15" ht="16.5" thickBot="1">
      <c r="A23" s="302"/>
      <c r="B23" s="306"/>
      <c r="C23" s="315"/>
      <c r="D23" s="335"/>
      <c r="E23" s="323"/>
      <c r="F23" s="82">
        <v>3</v>
      </c>
      <c r="G23" s="94">
        <f>G22+1</f>
        <v>42818</v>
      </c>
      <c r="H23" s="67" t="s">
        <v>32</v>
      </c>
      <c r="I23" s="80" t="s">
        <v>77</v>
      </c>
      <c r="J23" s="66" t="s">
        <v>18</v>
      </c>
      <c r="K23" s="66">
        <v>8</v>
      </c>
      <c r="L23" s="66" t="s">
        <v>26</v>
      </c>
      <c r="M23" s="66"/>
      <c r="N23" s="66"/>
      <c r="O23" s="68"/>
    </row>
    <row r="24" spans="1:15" ht="16.5" thickBot="1">
      <c r="A24" s="302"/>
      <c r="B24" s="306"/>
      <c r="C24" s="315"/>
      <c r="D24" s="335"/>
      <c r="E24" s="323"/>
      <c r="F24" s="82">
        <v>4</v>
      </c>
      <c r="G24" s="95">
        <f>G23+1</f>
        <v>42819</v>
      </c>
      <c r="H24" s="67" t="s">
        <v>32</v>
      </c>
      <c r="I24" s="195" t="s">
        <v>209</v>
      </c>
      <c r="J24" s="77"/>
      <c r="K24" s="77">
        <v>0</v>
      </c>
      <c r="L24" s="77"/>
      <c r="M24" s="77"/>
      <c r="N24" s="77"/>
      <c r="O24" s="114"/>
    </row>
    <row r="25" spans="1:15" ht="15.75">
      <c r="A25" s="326">
        <v>2</v>
      </c>
      <c r="B25" s="318">
        <v>3</v>
      </c>
      <c r="C25" s="349" t="s">
        <v>7</v>
      </c>
      <c r="D25" s="314"/>
      <c r="E25" s="322" t="s">
        <v>63</v>
      </c>
      <c r="F25" s="354">
        <v>1</v>
      </c>
      <c r="G25" s="191">
        <f>G24+2</f>
        <v>42821</v>
      </c>
      <c r="H25" s="98"/>
      <c r="I25" s="155" t="s">
        <v>77</v>
      </c>
      <c r="J25" s="141" t="s">
        <v>18</v>
      </c>
      <c r="K25" s="141">
        <v>8</v>
      </c>
      <c r="L25" s="141" t="s">
        <v>26</v>
      </c>
      <c r="M25" s="141"/>
      <c r="N25" s="141"/>
      <c r="O25" s="145"/>
    </row>
    <row r="26" spans="1:15" ht="15.75">
      <c r="A26" s="347"/>
      <c r="B26" s="348"/>
      <c r="C26" s="343"/>
      <c r="D26" s="337"/>
      <c r="E26" s="338"/>
      <c r="F26" s="345"/>
      <c r="G26" s="344">
        <f>G25+1</f>
        <v>42822</v>
      </c>
      <c r="H26" s="342" t="s">
        <v>32</v>
      </c>
      <c r="I26" s="80" t="s">
        <v>77</v>
      </c>
      <c r="J26" s="66" t="s">
        <v>18</v>
      </c>
      <c r="K26" s="66">
        <v>3</v>
      </c>
      <c r="L26" s="66" t="s">
        <v>26</v>
      </c>
      <c r="M26" s="66"/>
      <c r="N26" s="66"/>
      <c r="O26" s="68"/>
    </row>
    <row r="27" spans="1:15" ht="15.75">
      <c r="A27" s="347"/>
      <c r="B27" s="348"/>
      <c r="C27" s="343"/>
      <c r="D27" s="337"/>
      <c r="E27" s="338"/>
      <c r="F27" s="345"/>
      <c r="G27" s="340"/>
      <c r="H27" s="343"/>
      <c r="I27" s="85" t="s">
        <v>9</v>
      </c>
      <c r="J27" s="85" t="s">
        <v>9</v>
      </c>
      <c r="K27" s="85">
        <v>1</v>
      </c>
      <c r="L27" s="85"/>
      <c r="M27" s="85" t="s">
        <v>109</v>
      </c>
      <c r="N27" s="85" t="s">
        <v>76</v>
      </c>
      <c r="O27" s="201">
        <v>1</v>
      </c>
    </row>
    <row r="28" spans="1:15" ht="51" customHeight="1">
      <c r="A28" s="347"/>
      <c r="B28" s="348"/>
      <c r="C28" s="343"/>
      <c r="D28" s="337"/>
      <c r="E28" s="338"/>
      <c r="F28" s="345"/>
      <c r="G28" s="340"/>
      <c r="H28" s="356" t="s">
        <v>33</v>
      </c>
      <c r="I28" s="202" t="s">
        <v>107</v>
      </c>
      <c r="J28" s="90" t="s">
        <v>105</v>
      </c>
      <c r="K28" s="90">
        <v>1</v>
      </c>
      <c r="L28" s="90"/>
      <c r="M28" s="203" t="s">
        <v>78</v>
      </c>
      <c r="N28" s="90" t="s">
        <v>76</v>
      </c>
      <c r="O28" s="204">
        <v>1</v>
      </c>
    </row>
    <row r="29" spans="1:15" ht="15.75">
      <c r="A29" s="347"/>
      <c r="B29" s="348"/>
      <c r="C29" s="343"/>
      <c r="D29" s="337"/>
      <c r="E29" s="338"/>
      <c r="F29" s="345"/>
      <c r="G29" s="341"/>
      <c r="H29" s="357"/>
      <c r="I29" s="66" t="s">
        <v>100</v>
      </c>
      <c r="J29" s="66" t="s">
        <v>18</v>
      </c>
      <c r="K29" s="66">
        <v>3</v>
      </c>
      <c r="L29" s="66" t="s">
        <v>60</v>
      </c>
      <c r="M29" s="87"/>
      <c r="N29" s="66"/>
      <c r="O29" s="68"/>
    </row>
    <row r="30" spans="1:15" ht="15.75">
      <c r="A30" s="347"/>
      <c r="B30" s="348"/>
      <c r="C30" s="343"/>
      <c r="D30" s="337"/>
      <c r="E30" s="338"/>
      <c r="F30" s="345"/>
      <c r="G30" s="205">
        <f>G26+1</f>
        <v>42823</v>
      </c>
      <c r="H30" s="75"/>
      <c r="I30" s="66" t="s">
        <v>304</v>
      </c>
      <c r="J30" s="66" t="s">
        <v>18</v>
      </c>
      <c r="K30" s="66">
        <v>8</v>
      </c>
      <c r="L30" s="66" t="s">
        <v>60</v>
      </c>
      <c r="M30" s="80" t="s">
        <v>268</v>
      </c>
      <c r="N30" s="66"/>
      <c r="O30" s="68"/>
    </row>
    <row r="31" spans="1:15" ht="15.75">
      <c r="A31" s="327"/>
      <c r="B31" s="319"/>
      <c r="C31" s="350"/>
      <c r="D31" s="315"/>
      <c r="E31" s="323"/>
      <c r="F31" s="307">
        <v>2</v>
      </c>
      <c r="G31" s="344">
        <f>G30+1</f>
        <v>42824</v>
      </c>
      <c r="H31" s="66" t="s">
        <v>32</v>
      </c>
      <c r="I31" s="85" t="s">
        <v>9</v>
      </c>
      <c r="J31" s="85" t="s">
        <v>9</v>
      </c>
      <c r="K31" s="85">
        <v>4</v>
      </c>
      <c r="L31" s="85"/>
      <c r="M31" s="89" t="s">
        <v>84</v>
      </c>
      <c r="N31" s="85" t="s">
        <v>76</v>
      </c>
      <c r="O31" s="96">
        <v>4</v>
      </c>
    </row>
    <row r="32" spans="1:15" ht="15.75">
      <c r="A32" s="327"/>
      <c r="B32" s="319"/>
      <c r="C32" s="350"/>
      <c r="D32" s="315"/>
      <c r="E32" s="323"/>
      <c r="F32" s="345"/>
      <c r="G32" s="346"/>
      <c r="H32" s="66" t="s">
        <v>33</v>
      </c>
      <c r="I32" s="66" t="s">
        <v>58</v>
      </c>
      <c r="J32" s="66" t="s">
        <v>18</v>
      </c>
      <c r="K32" s="66">
        <v>4</v>
      </c>
      <c r="L32" s="66" t="s">
        <v>62</v>
      </c>
      <c r="M32" s="352" t="s">
        <v>305</v>
      </c>
      <c r="N32" s="66"/>
      <c r="O32" s="68"/>
    </row>
    <row r="33" spans="1:15" ht="15.75">
      <c r="A33" s="327"/>
      <c r="B33" s="319"/>
      <c r="C33" s="350"/>
      <c r="D33" s="315"/>
      <c r="E33" s="323"/>
      <c r="F33" s="82">
        <v>3</v>
      </c>
      <c r="G33" s="344">
        <f>G31+1</f>
        <v>42825</v>
      </c>
      <c r="H33" s="75" t="s">
        <v>32</v>
      </c>
      <c r="I33" s="66" t="s">
        <v>58</v>
      </c>
      <c r="J33" s="66" t="s">
        <v>18</v>
      </c>
      <c r="K33" s="66">
        <v>6</v>
      </c>
      <c r="L33" s="66" t="s">
        <v>62</v>
      </c>
      <c r="M33" s="353"/>
      <c r="N33" s="66"/>
      <c r="O33" s="68"/>
    </row>
    <row r="34" spans="1:15" ht="15.75">
      <c r="A34" s="327"/>
      <c r="B34" s="319"/>
      <c r="C34" s="350"/>
      <c r="D34" s="315"/>
      <c r="E34" s="323"/>
      <c r="F34" s="82"/>
      <c r="G34" s="341"/>
      <c r="H34" s="75" t="s">
        <v>33</v>
      </c>
      <c r="I34" s="66" t="s">
        <v>73</v>
      </c>
      <c r="J34" s="66" t="s">
        <v>18</v>
      </c>
      <c r="K34" s="66">
        <v>2</v>
      </c>
      <c r="L34" s="66" t="s">
        <v>25</v>
      </c>
      <c r="M34" s="148" t="s">
        <v>306</v>
      </c>
      <c r="N34" s="66"/>
      <c r="O34" s="68"/>
    </row>
    <row r="35" spans="1:15" ht="16.5" thickBot="1">
      <c r="A35" s="327"/>
      <c r="B35" s="319"/>
      <c r="C35" s="350"/>
      <c r="D35" s="315"/>
      <c r="E35" s="323"/>
      <c r="F35" s="82">
        <v>6</v>
      </c>
      <c r="G35" s="94">
        <f>G33+1</f>
        <v>42826</v>
      </c>
      <c r="H35" s="67" t="s">
        <v>32</v>
      </c>
      <c r="I35" s="77" t="s">
        <v>209</v>
      </c>
      <c r="J35" s="77"/>
      <c r="K35" s="77">
        <v>0</v>
      </c>
      <c r="L35" s="77"/>
      <c r="M35" s="77"/>
      <c r="N35" s="77"/>
      <c r="O35" s="77"/>
    </row>
    <row r="36" spans="1:15" ht="15.75">
      <c r="A36" s="301">
        <v>2</v>
      </c>
      <c r="B36" s="305">
        <v>4</v>
      </c>
      <c r="C36" s="314"/>
      <c r="D36" s="349" t="s">
        <v>9</v>
      </c>
      <c r="E36" s="322" t="s">
        <v>65</v>
      </c>
      <c r="F36" s="354">
        <v>1</v>
      </c>
      <c r="G36" s="339">
        <f>G35 +2</f>
        <v>42828</v>
      </c>
      <c r="H36" s="75" t="s">
        <v>32</v>
      </c>
      <c r="I36" s="66" t="s">
        <v>73</v>
      </c>
      <c r="J36" s="66" t="s">
        <v>18</v>
      </c>
      <c r="K36" s="66">
        <v>7</v>
      </c>
      <c r="L36" s="66" t="s">
        <v>25</v>
      </c>
      <c r="M36" s="148"/>
      <c r="N36" s="66"/>
      <c r="O36" s="68"/>
    </row>
    <row r="37" spans="1:15" ht="15.75">
      <c r="A37" s="351"/>
      <c r="B37" s="336"/>
      <c r="C37" s="337"/>
      <c r="D37" s="343"/>
      <c r="E37" s="338"/>
      <c r="F37" s="345"/>
      <c r="G37" s="341"/>
      <c r="H37" s="81" t="s">
        <v>33</v>
      </c>
      <c r="I37" s="85" t="s">
        <v>9</v>
      </c>
      <c r="J37" s="85" t="s">
        <v>9</v>
      </c>
      <c r="K37" s="85">
        <v>1</v>
      </c>
      <c r="L37" s="85"/>
      <c r="M37" s="206" t="s">
        <v>307</v>
      </c>
      <c r="N37" s="85" t="s">
        <v>76</v>
      </c>
      <c r="O37" s="96">
        <v>1</v>
      </c>
    </row>
    <row r="38" spans="1:15" ht="141.75">
      <c r="A38" s="351"/>
      <c r="B38" s="336"/>
      <c r="C38" s="337"/>
      <c r="D38" s="343"/>
      <c r="E38" s="338"/>
      <c r="F38" s="345"/>
      <c r="G38" s="344">
        <f>G36+1</f>
        <v>42829</v>
      </c>
      <c r="H38" s="342" t="s">
        <v>32</v>
      </c>
      <c r="I38" s="66" t="s">
        <v>57</v>
      </c>
      <c r="J38" s="66" t="s">
        <v>70</v>
      </c>
      <c r="K38" s="66">
        <v>2</v>
      </c>
      <c r="L38" s="87"/>
      <c r="M38" s="111" t="s">
        <v>267</v>
      </c>
      <c r="N38" s="66" t="s">
        <v>42</v>
      </c>
      <c r="O38" s="68">
        <v>2</v>
      </c>
    </row>
    <row r="39" spans="1:15" ht="15.75">
      <c r="A39" s="302"/>
      <c r="B39" s="306"/>
      <c r="C39" s="315"/>
      <c r="D39" s="350"/>
      <c r="E39" s="323"/>
      <c r="F39" s="345"/>
      <c r="G39" s="340"/>
      <c r="H39" s="343"/>
      <c r="I39" s="66" t="s">
        <v>86</v>
      </c>
      <c r="J39" s="66" t="s">
        <v>28</v>
      </c>
      <c r="K39" s="66">
        <v>2</v>
      </c>
      <c r="L39" s="66"/>
      <c r="M39" s="66" t="s">
        <v>85</v>
      </c>
      <c r="N39" s="66" t="s">
        <v>42</v>
      </c>
      <c r="O39" s="68">
        <v>2</v>
      </c>
    </row>
    <row r="40" spans="1:15" ht="19.5" customHeight="1">
      <c r="A40" s="302"/>
      <c r="B40" s="306"/>
      <c r="C40" s="315"/>
      <c r="D40" s="350"/>
      <c r="E40" s="323"/>
      <c r="F40" s="345"/>
      <c r="G40" s="341"/>
      <c r="H40" s="75" t="s">
        <v>33</v>
      </c>
      <c r="I40" s="66" t="s">
        <v>87</v>
      </c>
      <c r="J40" s="66" t="s">
        <v>28</v>
      </c>
      <c r="K40" s="66">
        <v>4</v>
      </c>
      <c r="L40" s="66"/>
      <c r="M40" s="66"/>
      <c r="N40" s="66"/>
      <c r="O40" s="68"/>
    </row>
    <row r="41" spans="1:15" ht="15.75">
      <c r="A41" s="302"/>
      <c r="B41" s="306"/>
      <c r="C41" s="315"/>
      <c r="D41" s="350"/>
      <c r="E41" s="323"/>
      <c r="F41" s="82">
        <v>2</v>
      </c>
      <c r="G41" s="94">
        <f>G38+1</f>
        <v>42830</v>
      </c>
      <c r="H41" s="75"/>
      <c r="I41" s="66" t="s">
        <v>87</v>
      </c>
      <c r="J41" s="66" t="s">
        <v>28</v>
      </c>
      <c r="K41" s="66">
        <v>8</v>
      </c>
      <c r="L41" s="66"/>
      <c r="M41" s="66"/>
      <c r="N41" s="66"/>
      <c r="O41" s="68"/>
    </row>
    <row r="42" spans="1:15" ht="15.75">
      <c r="A42" s="302"/>
      <c r="B42" s="306"/>
      <c r="C42" s="315"/>
      <c r="D42" s="350"/>
      <c r="E42" s="323"/>
      <c r="F42" s="307">
        <v>3</v>
      </c>
      <c r="G42" s="344">
        <f>G41+1</f>
        <v>42831</v>
      </c>
      <c r="H42" s="75" t="s">
        <v>32</v>
      </c>
      <c r="I42" s="66" t="s">
        <v>87</v>
      </c>
      <c r="J42" s="66" t="s">
        <v>28</v>
      </c>
      <c r="K42" s="66">
        <v>4</v>
      </c>
      <c r="L42" s="66"/>
      <c r="M42" s="80"/>
      <c r="N42" s="66"/>
      <c r="O42" s="68"/>
    </row>
    <row r="43" spans="1:15" ht="15.75">
      <c r="A43" s="302"/>
      <c r="B43" s="306"/>
      <c r="C43" s="315"/>
      <c r="D43" s="350"/>
      <c r="E43" s="323"/>
      <c r="F43" s="345"/>
      <c r="G43" s="358"/>
      <c r="H43" s="316" t="s">
        <v>33</v>
      </c>
      <c r="I43" s="66" t="s">
        <v>88</v>
      </c>
      <c r="J43" s="66" t="s">
        <v>70</v>
      </c>
      <c r="K43" s="66">
        <v>2</v>
      </c>
      <c r="L43" s="80"/>
      <c r="M43" s="80" t="s">
        <v>70</v>
      </c>
      <c r="N43" s="66"/>
      <c r="O43" s="68"/>
    </row>
    <row r="44" spans="1:15" ht="15.75">
      <c r="A44" s="302"/>
      <c r="B44" s="306"/>
      <c r="C44" s="315"/>
      <c r="D44" s="350"/>
      <c r="E44" s="323"/>
      <c r="F44" s="336"/>
      <c r="G44" s="346"/>
      <c r="H44" s="337"/>
      <c r="I44" s="66" t="s">
        <v>69</v>
      </c>
      <c r="J44" s="66" t="s">
        <v>28</v>
      </c>
      <c r="K44" s="66">
        <v>2</v>
      </c>
      <c r="L44" s="80"/>
      <c r="M44" s="80"/>
      <c r="N44" s="66"/>
      <c r="O44" s="68"/>
    </row>
    <row r="45" spans="1:15" ht="15.75">
      <c r="A45" s="302"/>
      <c r="B45" s="306"/>
      <c r="C45" s="315"/>
      <c r="D45" s="350"/>
      <c r="E45" s="323"/>
      <c r="F45" s="307">
        <v>4</v>
      </c>
      <c r="G45" s="344">
        <f>G42+1</f>
        <v>42832</v>
      </c>
      <c r="H45" s="359" t="s">
        <v>32</v>
      </c>
      <c r="I45" s="89" t="s">
        <v>9</v>
      </c>
      <c r="J45" s="85" t="s">
        <v>9</v>
      </c>
      <c r="K45" s="85">
        <v>2</v>
      </c>
      <c r="L45" s="89"/>
      <c r="M45" s="85" t="s">
        <v>121</v>
      </c>
      <c r="N45" s="85" t="s">
        <v>76</v>
      </c>
      <c r="O45" s="96">
        <v>2</v>
      </c>
    </row>
    <row r="46" spans="1:15" ht="15.75">
      <c r="A46" s="302"/>
      <c r="B46" s="306"/>
      <c r="C46" s="315"/>
      <c r="D46" s="350"/>
      <c r="E46" s="323"/>
      <c r="F46" s="345"/>
      <c r="G46" s="340"/>
      <c r="H46" s="360"/>
      <c r="I46" s="80" t="s">
        <v>89</v>
      </c>
      <c r="J46" s="66" t="s">
        <v>28</v>
      </c>
      <c r="K46" s="66">
        <v>2</v>
      </c>
      <c r="L46" s="80"/>
      <c r="M46" s="66"/>
      <c r="N46" s="66"/>
      <c r="O46" s="68"/>
    </row>
    <row r="47" spans="1:15" ht="15.75">
      <c r="A47" s="302"/>
      <c r="B47" s="306"/>
      <c r="C47" s="315"/>
      <c r="D47" s="350"/>
      <c r="E47" s="323"/>
      <c r="F47" s="345"/>
      <c r="G47" s="340"/>
      <c r="H47" s="342" t="s">
        <v>33</v>
      </c>
      <c r="I47" s="80" t="s">
        <v>89</v>
      </c>
      <c r="J47" s="66" t="s">
        <v>28</v>
      </c>
      <c r="K47" s="66">
        <v>2</v>
      </c>
      <c r="L47" s="80"/>
      <c r="M47" s="80"/>
      <c r="N47" s="66"/>
      <c r="O47" s="68"/>
    </row>
    <row r="48" spans="1:15" ht="47.25">
      <c r="A48" s="302"/>
      <c r="B48" s="306"/>
      <c r="C48" s="315"/>
      <c r="D48" s="350"/>
      <c r="E48" s="323"/>
      <c r="F48" s="345"/>
      <c r="G48" s="340"/>
      <c r="H48" s="335"/>
      <c r="I48" s="112" t="s">
        <v>106</v>
      </c>
      <c r="J48" s="85" t="s">
        <v>105</v>
      </c>
      <c r="K48" s="85">
        <v>1</v>
      </c>
      <c r="L48" s="85"/>
      <c r="M48" s="113" t="s">
        <v>78</v>
      </c>
      <c r="N48" s="85" t="s">
        <v>76</v>
      </c>
      <c r="O48" s="96">
        <v>1</v>
      </c>
    </row>
    <row r="49" spans="1:15" ht="15.75">
      <c r="A49" s="303"/>
      <c r="B49" s="307"/>
      <c r="C49" s="316"/>
      <c r="D49" s="342"/>
      <c r="E49" s="324"/>
      <c r="F49" s="189"/>
      <c r="G49" s="341"/>
      <c r="H49" s="343"/>
      <c r="I49" s="66" t="s">
        <v>90</v>
      </c>
      <c r="J49" s="66" t="s">
        <v>18</v>
      </c>
      <c r="K49" s="66">
        <v>1</v>
      </c>
      <c r="L49" s="66" t="s">
        <v>60</v>
      </c>
      <c r="M49" s="66"/>
      <c r="N49" s="66"/>
      <c r="O49" s="68"/>
    </row>
    <row r="50" spans="1:15" ht="16.5" thickBot="1">
      <c r="A50" s="304"/>
      <c r="B50" s="308"/>
      <c r="C50" s="317"/>
      <c r="D50" s="355"/>
      <c r="E50" s="325"/>
      <c r="F50" s="76">
        <v>6</v>
      </c>
      <c r="G50" s="95">
        <f>G45+1</f>
        <v>42833</v>
      </c>
      <c r="H50" s="67" t="s">
        <v>32</v>
      </c>
      <c r="I50" s="77" t="s">
        <v>209</v>
      </c>
      <c r="J50" s="77" t="s">
        <v>13</v>
      </c>
      <c r="K50" s="77">
        <v>0</v>
      </c>
      <c r="L50" s="77"/>
      <c r="M50" s="77"/>
      <c r="N50" s="77"/>
      <c r="O50" s="114"/>
    </row>
    <row r="51" spans="1:15" ht="15.75">
      <c r="A51" s="301">
        <v>3</v>
      </c>
      <c r="B51" s="305">
        <v>5</v>
      </c>
      <c r="C51" s="349" t="s">
        <v>8</v>
      </c>
      <c r="D51" s="314"/>
      <c r="E51" s="322" t="s">
        <v>67</v>
      </c>
      <c r="F51" s="354">
        <v>1</v>
      </c>
      <c r="G51" s="339">
        <f>G50 +2</f>
        <v>42835</v>
      </c>
      <c r="H51" s="361" t="s">
        <v>32</v>
      </c>
      <c r="I51" s="66" t="s">
        <v>90</v>
      </c>
      <c r="J51" s="66" t="s">
        <v>18</v>
      </c>
      <c r="K51" s="66">
        <v>1</v>
      </c>
      <c r="L51" s="66" t="s">
        <v>60</v>
      </c>
      <c r="M51" s="66"/>
      <c r="N51" s="66"/>
      <c r="O51" s="68"/>
    </row>
    <row r="52" spans="1:15" ht="15.75">
      <c r="A52" s="351"/>
      <c r="B52" s="336"/>
      <c r="C52" s="343"/>
      <c r="D52" s="337"/>
      <c r="E52" s="338"/>
      <c r="F52" s="345"/>
      <c r="G52" s="340"/>
      <c r="H52" s="357"/>
      <c r="I52" s="66" t="s">
        <v>91</v>
      </c>
      <c r="J52" s="66" t="s">
        <v>18</v>
      </c>
      <c r="K52" s="66">
        <v>2</v>
      </c>
      <c r="L52" s="66" t="s">
        <v>60</v>
      </c>
      <c r="M52" s="66"/>
      <c r="N52" s="66"/>
      <c r="O52" s="68"/>
    </row>
    <row r="53" spans="1:15" ht="15.75">
      <c r="A53" s="351"/>
      <c r="B53" s="336"/>
      <c r="C53" s="343"/>
      <c r="D53" s="337"/>
      <c r="E53" s="338"/>
      <c r="F53" s="345"/>
      <c r="G53" s="340"/>
      <c r="H53" s="342" t="s">
        <v>33</v>
      </c>
      <c r="I53" s="12" t="s">
        <v>53</v>
      </c>
      <c r="J53" s="12" t="s">
        <v>18</v>
      </c>
      <c r="K53" s="12">
        <v>4</v>
      </c>
      <c r="L53" s="207" t="s">
        <v>93</v>
      </c>
      <c r="M53" s="87"/>
      <c r="N53" s="66"/>
      <c r="O53" s="68"/>
    </row>
    <row r="54" spans="1:15" ht="15.75">
      <c r="A54" s="351"/>
      <c r="B54" s="336"/>
      <c r="C54" s="343"/>
      <c r="D54" s="337"/>
      <c r="E54" s="338"/>
      <c r="F54" s="345"/>
      <c r="G54" s="341"/>
      <c r="H54" s="343"/>
      <c r="I54" s="66" t="s">
        <v>74</v>
      </c>
      <c r="J54" s="66" t="s">
        <v>18</v>
      </c>
      <c r="K54" s="66">
        <v>1</v>
      </c>
      <c r="L54" s="66" t="s">
        <v>59</v>
      </c>
      <c r="M54" s="92" t="s">
        <v>115</v>
      </c>
      <c r="N54" s="66"/>
      <c r="O54" s="68"/>
    </row>
    <row r="55" spans="1:15" ht="15.75">
      <c r="A55" s="351"/>
      <c r="B55" s="336"/>
      <c r="C55" s="343"/>
      <c r="D55" s="337"/>
      <c r="E55" s="338"/>
      <c r="F55" s="345"/>
      <c r="G55" s="344">
        <f xml:space="preserve"> G51 + 1</f>
        <v>42836</v>
      </c>
      <c r="H55" s="342" t="s">
        <v>32</v>
      </c>
      <c r="I55" s="66" t="s">
        <v>74</v>
      </c>
      <c r="J55" s="66" t="s">
        <v>18</v>
      </c>
      <c r="K55" s="66">
        <v>2</v>
      </c>
      <c r="L55" s="66" t="s">
        <v>59</v>
      </c>
      <c r="M55" s="92" t="s">
        <v>115</v>
      </c>
      <c r="N55" s="66"/>
      <c r="O55" s="68"/>
    </row>
    <row r="56" spans="1:15" ht="31.5">
      <c r="A56" s="351"/>
      <c r="B56" s="336"/>
      <c r="C56" s="343"/>
      <c r="D56" s="337"/>
      <c r="E56" s="338"/>
      <c r="F56" s="189"/>
      <c r="G56" s="340"/>
      <c r="H56" s="343"/>
      <c r="I56" s="112" t="s">
        <v>332</v>
      </c>
      <c r="J56" s="85" t="s">
        <v>105</v>
      </c>
      <c r="K56" s="85">
        <v>1</v>
      </c>
      <c r="L56" s="85" t="s">
        <v>27</v>
      </c>
      <c r="M56" s="86" t="s">
        <v>331</v>
      </c>
      <c r="N56" s="85" t="s">
        <v>76</v>
      </c>
      <c r="O56" s="96">
        <v>1</v>
      </c>
    </row>
    <row r="57" spans="1:15" ht="15.75">
      <c r="A57" s="302"/>
      <c r="B57" s="306"/>
      <c r="C57" s="350"/>
      <c r="D57" s="315"/>
      <c r="E57" s="323"/>
      <c r="F57" s="307">
        <v>2</v>
      </c>
      <c r="G57" s="341"/>
      <c r="H57" s="75" t="s">
        <v>33</v>
      </c>
      <c r="I57" s="80" t="s">
        <v>98</v>
      </c>
      <c r="J57" s="66" t="s">
        <v>18</v>
      </c>
      <c r="K57" s="66">
        <v>5</v>
      </c>
      <c r="L57" s="66" t="s">
        <v>27</v>
      </c>
      <c r="M57" s="66"/>
      <c r="N57" s="66"/>
      <c r="O57" s="68"/>
    </row>
    <row r="58" spans="1:15" ht="15.75" customHeight="1">
      <c r="A58" s="302"/>
      <c r="B58" s="306"/>
      <c r="C58" s="350"/>
      <c r="D58" s="315"/>
      <c r="E58" s="323"/>
      <c r="F58" s="345"/>
      <c r="G58" s="344">
        <f>G55+1</f>
        <v>42837</v>
      </c>
      <c r="H58" s="342" t="s">
        <v>32</v>
      </c>
      <c r="I58" s="80" t="s">
        <v>98</v>
      </c>
      <c r="J58" s="66" t="s">
        <v>18</v>
      </c>
      <c r="K58" s="66">
        <v>2</v>
      </c>
      <c r="L58" s="66" t="s">
        <v>27</v>
      </c>
      <c r="M58" s="66"/>
      <c r="N58" s="66"/>
      <c r="O58" s="68"/>
    </row>
    <row r="59" spans="1:15" ht="15.75" customHeight="1">
      <c r="A59" s="302"/>
      <c r="B59" s="306"/>
      <c r="C59" s="350"/>
      <c r="D59" s="315"/>
      <c r="E59" s="323"/>
      <c r="F59" s="345"/>
      <c r="G59" s="340"/>
      <c r="H59" s="343"/>
      <c r="I59" s="89" t="s">
        <v>9</v>
      </c>
      <c r="J59" s="85" t="s">
        <v>9</v>
      </c>
      <c r="K59" s="85">
        <v>2</v>
      </c>
      <c r="L59" s="89"/>
      <c r="M59" s="85" t="s">
        <v>99</v>
      </c>
      <c r="N59" s="85" t="s">
        <v>76</v>
      </c>
      <c r="O59" s="96">
        <v>2</v>
      </c>
    </row>
    <row r="60" spans="1:15" ht="15.75" customHeight="1">
      <c r="A60" s="302"/>
      <c r="B60" s="306"/>
      <c r="C60" s="350"/>
      <c r="D60" s="315"/>
      <c r="E60" s="323"/>
      <c r="F60" s="336"/>
      <c r="G60" s="341"/>
      <c r="H60" s="65" t="s">
        <v>33</v>
      </c>
      <c r="I60" s="80" t="s">
        <v>98</v>
      </c>
      <c r="J60" s="66" t="s">
        <v>18</v>
      </c>
      <c r="K60" s="66">
        <v>4</v>
      </c>
      <c r="L60" s="66" t="s">
        <v>27</v>
      </c>
      <c r="M60" s="66"/>
      <c r="N60" s="66"/>
      <c r="O60" s="68"/>
    </row>
    <row r="61" spans="1:15" ht="15.75">
      <c r="A61" s="302"/>
      <c r="B61" s="306"/>
      <c r="C61" s="350"/>
      <c r="D61" s="315"/>
      <c r="E61" s="323"/>
      <c r="F61" s="82">
        <v>3</v>
      </c>
      <c r="G61" s="94">
        <f>G58+1</f>
        <v>42838</v>
      </c>
      <c r="H61" s="75"/>
      <c r="I61" s="80" t="s">
        <v>98</v>
      </c>
      <c r="J61" s="66" t="s">
        <v>18</v>
      </c>
      <c r="K61" s="66">
        <v>8</v>
      </c>
      <c r="L61" s="66" t="s">
        <v>27</v>
      </c>
      <c r="M61" s="66"/>
      <c r="N61" s="66"/>
      <c r="O61" s="68"/>
    </row>
    <row r="62" spans="1:15" ht="15.75">
      <c r="A62" s="302"/>
      <c r="B62" s="306"/>
      <c r="C62" s="350"/>
      <c r="D62" s="315"/>
      <c r="E62" s="323"/>
      <c r="F62" s="82">
        <v>4</v>
      </c>
      <c r="G62" s="94">
        <f>G61+1</f>
        <v>42839</v>
      </c>
      <c r="H62" s="83"/>
      <c r="I62" s="80" t="s">
        <v>98</v>
      </c>
      <c r="J62" s="66" t="s">
        <v>18</v>
      </c>
      <c r="K62" s="66">
        <v>8</v>
      </c>
      <c r="L62" s="66" t="s">
        <v>27</v>
      </c>
      <c r="M62" s="66"/>
      <c r="N62" s="66"/>
      <c r="O62" s="68"/>
    </row>
    <row r="63" spans="1:15" ht="16.5" thickBot="1">
      <c r="A63" s="304"/>
      <c r="B63" s="308"/>
      <c r="C63" s="355"/>
      <c r="D63" s="317"/>
      <c r="E63" s="325"/>
      <c r="F63" s="76">
        <v>6</v>
      </c>
      <c r="G63" s="95">
        <f>G62+1</f>
        <v>42840</v>
      </c>
      <c r="H63" s="67" t="s">
        <v>32</v>
      </c>
      <c r="I63" s="77" t="s">
        <v>209</v>
      </c>
      <c r="J63" s="77" t="s">
        <v>13</v>
      </c>
      <c r="K63" s="77">
        <v>0</v>
      </c>
      <c r="L63" s="77"/>
      <c r="M63" s="77"/>
      <c r="N63" s="77"/>
      <c r="O63" s="114"/>
    </row>
    <row r="64" spans="1:15" ht="15.75">
      <c r="A64" s="301">
        <v>3</v>
      </c>
      <c r="B64" s="305">
        <v>6</v>
      </c>
      <c r="C64" s="314"/>
      <c r="D64" s="334" t="s">
        <v>64</v>
      </c>
      <c r="E64" s="322" t="s">
        <v>68</v>
      </c>
      <c r="F64" s="354">
        <v>1</v>
      </c>
      <c r="G64" s="339">
        <f>G63+2</f>
        <v>42842</v>
      </c>
      <c r="H64" s="363" t="s">
        <v>32</v>
      </c>
      <c r="I64" s="80" t="s">
        <v>98</v>
      </c>
      <c r="J64" s="66" t="s">
        <v>18</v>
      </c>
      <c r="K64" s="66">
        <v>2</v>
      </c>
      <c r="L64" s="66" t="s">
        <v>27</v>
      </c>
      <c r="M64" s="66"/>
      <c r="N64" s="66"/>
      <c r="O64" s="68"/>
    </row>
    <row r="65" spans="1:15" ht="15.75">
      <c r="A65" s="351"/>
      <c r="B65" s="336"/>
      <c r="C65" s="337"/>
      <c r="D65" s="335"/>
      <c r="E65" s="338"/>
      <c r="F65" s="345"/>
      <c r="G65" s="340"/>
      <c r="H65" s="364"/>
      <c r="I65" s="89" t="s">
        <v>9</v>
      </c>
      <c r="J65" s="85" t="s">
        <v>9</v>
      </c>
      <c r="K65" s="85">
        <v>2</v>
      </c>
      <c r="L65" s="85"/>
      <c r="M65" s="90" t="s">
        <v>101</v>
      </c>
      <c r="N65" s="85" t="s">
        <v>76</v>
      </c>
      <c r="O65" s="96">
        <v>2</v>
      </c>
    </row>
    <row r="66" spans="1:15" ht="15.75">
      <c r="A66" s="351"/>
      <c r="B66" s="336"/>
      <c r="C66" s="337"/>
      <c r="D66" s="335"/>
      <c r="E66" s="338"/>
      <c r="F66" s="345"/>
      <c r="G66" s="358"/>
      <c r="H66" s="360"/>
      <c r="I66" s="66" t="s">
        <v>71</v>
      </c>
      <c r="J66" s="66" t="s">
        <v>28</v>
      </c>
      <c r="K66" s="66">
        <v>2</v>
      </c>
      <c r="L66" s="87"/>
      <c r="M66" s="66" t="s">
        <v>70</v>
      </c>
      <c r="N66" s="66"/>
      <c r="O66" s="68"/>
    </row>
    <row r="67" spans="1:15" ht="15.75">
      <c r="A67" s="351"/>
      <c r="B67" s="336"/>
      <c r="C67" s="337"/>
      <c r="D67" s="335"/>
      <c r="E67" s="338"/>
      <c r="F67" s="345"/>
      <c r="G67" s="358"/>
      <c r="H67" s="75" t="s">
        <v>33</v>
      </c>
      <c r="I67" s="66" t="s">
        <v>95</v>
      </c>
      <c r="J67" s="66" t="s">
        <v>28</v>
      </c>
      <c r="K67" s="66">
        <v>2</v>
      </c>
      <c r="L67" s="66"/>
      <c r="M67" s="66"/>
      <c r="N67" s="66"/>
      <c r="O67" s="68"/>
    </row>
    <row r="68" spans="1:15" ht="15.75">
      <c r="A68" s="302"/>
      <c r="B68" s="306"/>
      <c r="C68" s="315"/>
      <c r="D68" s="335"/>
      <c r="E68" s="323"/>
      <c r="F68" s="82">
        <v>2</v>
      </c>
      <c r="G68" s="94">
        <f>G64+1</f>
        <v>42843</v>
      </c>
      <c r="H68" s="75"/>
      <c r="I68" s="66" t="s">
        <v>96</v>
      </c>
      <c r="J68" s="66" t="s">
        <v>28</v>
      </c>
      <c r="K68" s="66">
        <v>8</v>
      </c>
      <c r="L68" s="66"/>
      <c r="M68" s="66"/>
      <c r="N68" s="66"/>
      <c r="O68" s="68"/>
    </row>
    <row r="69" spans="1:15" ht="15.75">
      <c r="A69" s="302"/>
      <c r="B69" s="306"/>
      <c r="C69" s="315"/>
      <c r="D69" s="335"/>
      <c r="E69" s="323"/>
      <c r="F69" s="82">
        <v>3</v>
      </c>
      <c r="G69" s="94">
        <f>G68+1</f>
        <v>42844</v>
      </c>
      <c r="H69" s="75"/>
      <c r="I69" s="66" t="s">
        <v>96</v>
      </c>
      <c r="J69" s="66" t="s">
        <v>28</v>
      </c>
      <c r="K69" s="66">
        <v>8</v>
      </c>
      <c r="L69" s="66"/>
      <c r="M69" s="66"/>
      <c r="N69" s="66"/>
      <c r="O69" s="68"/>
    </row>
    <row r="70" spans="1:15" ht="15.75">
      <c r="A70" s="302"/>
      <c r="B70" s="306"/>
      <c r="C70" s="315"/>
      <c r="D70" s="335"/>
      <c r="E70" s="323"/>
      <c r="F70" s="307">
        <v>4</v>
      </c>
      <c r="G70" s="344">
        <f>G69+1</f>
        <v>42845</v>
      </c>
      <c r="H70" s="359" t="s">
        <v>32</v>
      </c>
      <c r="I70" s="66" t="s">
        <v>96</v>
      </c>
      <c r="J70" s="66" t="s">
        <v>28</v>
      </c>
      <c r="K70" s="66">
        <v>2</v>
      </c>
      <c r="L70" s="66"/>
      <c r="N70" s="66"/>
      <c r="O70" s="68"/>
    </row>
    <row r="71" spans="1:15" ht="15.75">
      <c r="A71" s="302"/>
      <c r="B71" s="306"/>
      <c r="C71" s="315"/>
      <c r="D71" s="335"/>
      <c r="E71" s="323"/>
      <c r="F71" s="345"/>
      <c r="G71" s="340"/>
      <c r="H71" s="360"/>
      <c r="I71" s="89" t="s">
        <v>103</v>
      </c>
      <c r="J71" s="85" t="s">
        <v>9</v>
      </c>
      <c r="K71" s="85">
        <v>2</v>
      </c>
      <c r="L71" s="89"/>
      <c r="M71" s="85" t="s">
        <v>97</v>
      </c>
      <c r="N71" s="85" t="s">
        <v>76</v>
      </c>
      <c r="O71" s="96">
        <v>2</v>
      </c>
    </row>
    <row r="72" spans="1:15" ht="15.75">
      <c r="A72" s="302"/>
      <c r="B72" s="306"/>
      <c r="C72" s="315"/>
      <c r="D72" s="335"/>
      <c r="E72" s="323"/>
      <c r="F72" s="336"/>
      <c r="G72" s="346"/>
      <c r="H72" s="75" t="s">
        <v>33</v>
      </c>
      <c r="I72" s="80" t="s">
        <v>94</v>
      </c>
      <c r="J72" s="66" t="s">
        <v>28</v>
      </c>
      <c r="K72" s="66">
        <v>4</v>
      </c>
      <c r="L72" s="80"/>
      <c r="M72" s="66"/>
      <c r="N72" s="66"/>
      <c r="O72" s="68"/>
    </row>
    <row r="73" spans="1:15" ht="15.75">
      <c r="A73" s="302"/>
      <c r="B73" s="306"/>
      <c r="C73" s="315"/>
      <c r="D73" s="335"/>
      <c r="E73" s="323"/>
      <c r="F73" s="307">
        <v>5</v>
      </c>
      <c r="G73" s="365">
        <f>G70+1</f>
        <v>42846</v>
      </c>
      <c r="H73" s="81" t="s">
        <v>32</v>
      </c>
      <c r="I73" s="154" t="s">
        <v>37</v>
      </c>
      <c r="J73" s="154" t="s">
        <v>34</v>
      </c>
      <c r="K73" s="154">
        <v>4</v>
      </c>
      <c r="L73" s="154"/>
      <c r="M73" s="154"/>
      <c r="N73" s="154"/>
      <c r="O73" s="154"/>
    </row>
    <row r="74" spans="1:15" ht="15.75">
      <c r="A74" s="302"/>
      <c r="B74" s="306"/>
      <c r="C74" s="315"/>
      <c r="D74" s="335"/>
      <c r="E74" s="323"/>
      <c r="F74" s="336"/>
      <c r="G74" s="366"/>
      <c r="H74" s="81" t="s">
        <v>33</v>
      </c>
      <c r="I74" s="154" t="s">
        <v>35</v>
      </c>
      <c r="J74" s="154" t="s">
        <v>34</v>
      </c>
      <c r="K74" s="154">
        <v>4</v>
      </c>
      <c r="L74" s="154"/>
      <c r="M74" s="154"/>
      <c r="N74" s="154"/>
      <c r="O74" s="154"/>
    </row>
    <row r="75" spans="1:15" ht="16.5" thickBot="1">
      <c r="A75" s="304"/>
      <c r="B75" s="308"/>
      <c r="C75" s="317"/>
      <c r="D75" s="362"/>
      <c r="E75" s="325"/>
      <c r="F75" s="76">
        <v>6</v>
      </c>
      <c r="G75" s="95">
        <f>G73+1</f>
        <v>42847</v>
      </c>
      <c r="H75" s="152"/>
      <c r="I75" s="67"/>
      <c r="J75" s="67"/>
      <c r="K75" s="67"/>
      <c r="L75" s="67"/>
      <c r="M75" s="67"/>
      <c r="N75" s="67"/>
      <c r="O75" s="78"/>
    </row>
    <row r="76" spans="1:15">
      <c r="E76" s="3"/>
      <c r="I76" s="3"/>
      <c r="K76" s="4"/>
      <c r="M76" s="3"/>
    </row>
    <row r="77" spans="1:15" hidden="1">
      <c r="I77" s="130" t="s">
        <v>47</v>
      </c>
      <c r="J77" s="10"/>
      <c r="K77" s="8">
        <f>SUM(K4:K75)</f>
        <v>240</v>
      </c>
    </row>
    <row r="78" spans="1:15" hidden="1">
      <c r="I78" s="7" t="s">
        <v>48</v>
      </c>
      <c r="J78" s="10"/>
      <c r="K78" s="8">
        <f ca="1">SUM(K79:K85)</f>
        <v>6</v>
      </c>
    </row>
    <row r="79" spans="1:15" hidden="1">
      <c r="I79" s="9" t="s">
        <v>44</v>
      </c>
      <c r="J79" s="10"/>
      <c r="K79" s="10">
        <f t="shared" ref="K79:K86" ca="1" si="0">SUMIF($N$4:$O$75,I79,$O$4:$O$75)</f>
        <v>0</v>
      </c>
    </row>
    <row r="80" spans="1:15" hidden="1">
      <c r="I80" s="9" t="s">
        <v>42</v>
      </c>
      <c r="J80" s="10"/>
      <c r="K80" s="10">
        <f t="shared" ca="1" si="0"/>
        <v>4</v>
      </c>
    </row>
    <row r="81" spans="9:13" hidden="1">
      <c r="I81" s="9" t="s">
        <v>40</v>
      </c>
      <c r="J81" s="10" t="s">
        <v>49</v>
      </c>
      <c r="K81" s="10">
        <f t="shared" ca="1" si="0"/>
        <v>0</v>
      </c>
    </row>
    <row r="82" spans="9:13" hidden="1">
      <c r="I82" s="9" t="s">
        <v>41</v>
      </c>
      <c r="J82" s="10" t="s">
        <v>50</v>
      </c>
      <c r="K82" s="10">
        <f t="shared" ca="1" si="0"/>
        <v>0</v>
      </c>
    </row>
    <row r="83" spans="9:13" hidden="1">
      <c r="I83" s="9" t="s">
        <v>43</v>
      </c>
      <c r="J83" s="10"/>
      <c r="K83" s="10">
        <f t="shared" ca="1" si="0"/>
        <v>0</v>
      </c>
    </row>
    <row r="84" spans="9:13" hidden="1">
      <c r="I84" s="9" t="s">
        <v>46</v>
      </c>
      <c r="J84" s="10"/>
      <c r="K84" s="10">
        <f t="shared" ca="1" si="0"/>
        <v>2</v>
      </c>
    </row>
    <row r="85" spans="9:13" hidden="1">
      <c r="I85" s="9" t="s">
        <v>45</v>
      </c>
      <c r="J85" s="10"/>
      <c r="K85" s="10">
        <f t="shared" ca="1" si="0"/>
        <v>0</v>
      </c>
    </row>
    <row r="86" spans="9:13" hidden="1">
      <c r="I86" s="159" t="s">
        <v>76</v>
      </c>
      <c r="J86" s="11"/>
      <c r="K86" s="7">
        <f t="shared" ca="1" si="0"/>
        <v>23</v>
      </c>
    </row>
    <row r="87" spans="9:13">
      <c r="M87" s="1" t="s">
        <v>61</v>
      </c>
    </row>
  </sheetData>
  <autoFilter ref="A3:O75" xr:uid="{00000000-0009-0000-0000-000001000000}"/>
  <mergeCells count="78">
    <mergeCell ref="H64:H66"/>
    <mergeCell ref="F70:F72"/>
    <mergeCell ref="G70:G72"/>
    <mergeCell ref="H70:H71"/>
    <mergeCell ref="F73:F74"/>
    <mergeCell ref="G73:G74"/>
    <mergeCell ref="F64:F67"/>
    <mergeCell ref="G64:G67"/>
    <mergeCell ref="A64:A75"/>
    <mergeCell ref="B64:B75"/>
    <mergeCell ref="C64:C75"/>
    <mergeCell ref="D64:D75"/>
    <mergeCell ref="E64:E75"/>
    <mergeCell ref="G51:G54"/>
    <mergeCell ref="H51:H52"/>
    <mergeCell ref="H53:H54"/>
    <mergeCell ref="G55:G57"/>
    <mergeCell ref="F57:F60"/>
    <mergeCell ref="G58:G60"/>
    <mergeCell ref="H58:H59"/>
    <mergeCell ref="F51:F55"/>
    <mergeCell ref="H55:H56"/>
    <mergeCell ref="A51:A63"/>
    <mergeCell ref="B51:B63"/>
    <mergeCell ref="C51:C63"/>
    <mergeCell ref="D51:D63"/>
    <mergeCell ref="E51:E63"/>
    <mergeCell ref="F42:F44"/>
    <mergeCell ref="G42:G44"/>
    <mergeCell ref="H43:H44"/>
    <mergeCell ref="F45:F48"/>
    <mergeCell ref="G45:G49"/>
    <mergeCell ref="H45:H46"/>
    <mergeCell ref="H47:H49"/>
    <mergeCell ref="A15:A24"/>
    <mergeCell ref="M32:M33"/>
    <mergeCell ref="G33:G34"/>
    <mergeCell ref="F36:F40"/>
    <mergeCell ref="G36:G37"/>
    <mergeCell ref="G38:G40"/>
    <mergeCell ref="H38:H39"/>
    <mergeCell ref="A36:A50"/>
    <mergeCell ref="B36:B50"/>
    <mergeCell ref="C36:C50"/>
    <mergeCell ref="D36:D50"/>
    <mergeCell ref="E36:E50"/>
    <mergeCell ref="F25:F30"/>
    <mergeCell ref="G26:G29"/>
    <mergeCell ref="H26:H27"/>
    <mergeCell ref="H28:H29"/>
    <mergeCell ref="F31:F32"/>
    <mergeCell ref="G31:G32"/>
    <mergeCell ref="A25:A35"/>
    <mergeCell ref="B25:B35"/>
    <mergeCell ref="C25:C35"/>
    <mergeCell ref="D25:D35"/>
    <mergeCell ref="E25:E35"/>
    <mergeCell ref="B15:B24"/>
    <mergeCell ref="C15:C24"/>
    <mergeCell ref="D15:D24"/>
    <mergeCell ref="E15:E24"/>
    <mergeCell ref="B1:I1"/>
    <mergeCell ref="F4:F7"/>
    <mergeCell ref="G4:G7"/>
    <mergeCell ref="H4:H5"/>
    <mergeCell ref="H6:H7"/>
    <mergeCell ref="F8:F9"/>
    <mergeCell ref="G8:G9"/>
    <mergeCell ref="G11:G12"/>
    <mergeCell ref="G15:G16"/>
    <mergeCell ref="G17:G19"/>
    <mergeCell ref="H18:H19"/>
    <mergeCell ref="G20:G21"/>
    <mergeCell ref="A4:A14"/>
    <mergeCell ref="B4:B14"/>
    <mergeCell ref="C4:C14"/>
    <mergeCell ref="D4:D14"/>
    <mergeCell ref="E4:E14"/>
  </mergeCells>
  <pageMargins left="0.23622047244094491" right="0.23622047244094491" top="0.74803149606299213" bottom="0.74803149606299213" header="0.31496062992125984" footer="0.31496062992125984"/>
  <pageSetup paperSize="9" scale="53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workbookViewId="0">
      <selection activeCell="H14" sqref="H14"/>
    </sheetView>
  </sheetViews>
  <sheetFormatPr defaultRowHeight="15"/>
  <cols>
    <col min="7" max="7" width="19.42578125" customWidth="1"/>
    <col min="8" max="8" width="46.140625" customWidth="1"/>
    <col min="13" max="13" width="11.42578125" bestFit="1" customWidth="1"/>
    <col min="14" max="14" width="21.7109375" bestFit="1" customWidth="1"/>
    <col min="15" max="15" width="11.42578125" customWidth="1"/>
  </cols>
  <sheetData>
    <row r="1" spans="1:15" ht="24" thickBot="1">
      <c r="A1" t="s">
        <v>374</v>
      </c>
      <c r="E1" s="235"/>
      <c r="F1" s="369" t="s">
        <v>124</v>
      </c>
      <c r="G1" s="369"/>
      <c r="H1" s="369"/>
      <c r="I1" s="370"/>
      <c r="K1" s="380" t="s">
        <v>127</v>
      </c>
      <c r="L1" s="369"/>
      <c r="M1" s="369"/>
      <c r="N1" s="369"/>
      <c r="O1" s="370"/>
    </row>
    <row r="2" spans="1:15" ht="15.75" thickTop="1">
      <c r="E2" s="236" t="s">
        <v>365</v>
      </c>
      <c r="F2" s="236" t="s">
        <v>366</v>
      </c>
      <c r="G2" s="236" t="s">
        <v>367</v>
      </c>
      <c r="H2" s="236" t="s">
        <v>5</v>
      </c>
      <c r="I2" s="236" t="s">
        <v>368</v>
      </c>
      <c r="K2" s="244" t="s">
        <v>365</v>
      </c>
      <c r="L2" s="244" t="s">
        <v>366</v>
      </c>
      <c r="M2" s="244" t="s">
        <v>367</v>
      </c>
      <c r="N2" s="244" t="s">
        <v>5</v>
      </c>
      <c r="O2" s="244" t="s">
        <v>368</v>
      </c>
    </row>
    <row r="3" spans="1:15">
      <c r="E3" s="371">
        <v>1</v>
      </c>
      <c r="F3" s="238">
        <v>1</v>
      </c>
      <c r="G3" s="371" t="s">
        <v>3</v>
      </c>
      <c r="H3" s="237" t="s">
        <v>407</v>
      </c>
      <c r="I3" s="371" t="s">
        <v>9</v>
      </c>
      <c r="K3" s="371">
        <v>1</v>
      </c>
      <c r="L3" s="238">
        <v>1</v>
      </c>
      <c r="M3" s="371" t="s">
        <v>152</v>
      </c>
      <c r="N3" s="237" t="s">
        <v>3</v>
      </c>
      <c r="O3" s="371" t="s">
        <v>9</v>
      </c>
    </row>
    <row r="4" spans="1:15">
      <c r="E4" s="372"/>
      <c r="F4" s="238">
        <v>2</v>
      </c>
      <c r="G4" s="372"/>
      <c r="H4" s="238" t="s">
        <v>413</v>
      </c>
      <c r="I4" s="372"/>
      <c r="K4" s="381"/>
      <c r="L4" s="238">
        <v>2</v>
      </c>
      <c r="M4" s="381"/>
      <c r="N4" s="245" t="s">
        <v>410</v>
      </c>
      <c r="O4" s="381"/>
    </row>
    <row r="5" spans="1:15" ht="28.5">
      <c r="E5" s="371">
        <v>2</v>
      </c>
      <c r="F5" s="238">
        <v>3</v>
      </c>
      <c r="G5" s="371" t="s">
        <v>410</v>
      </c>
      <c r="H5" s="371" t="s">
        <v>414</v>
      </c>
      <c r="I5" s="371" t="s">
        <v>9</v>
      </c>
      <c r="K5" s="372"/>
      <c r="L5" s="238">
        <v>3</v>
      </c>
      <c r="M5" s="372"/>
      <c r="N5" s="243" t="s">
        <v>411</v>
      </c>
      <c r="O5" s="372"/>
    </row>
    <row r="6" spans="1:15">
      <c r="E6" s="372"/>
      <c r="F6" s="238">
        <v>4</v>
      </c>
      <c r="G6" s="372"/>
      <c r="H6" s="372"/>
      <c r="I6" s="372"/>
      <c r="K6" s="367">
        <v>2</v>
      </c>
      <c r="L6" s="246">
        <v>4</v>
      </c>
      <c r="M6" s="367" t="s">
        <v>153</v>
      </c>
      <c r="N6" s="292" t="s">
        <v>131</v>
      </c>
      <c r="O6" s="240" t="s">
        <v>9</v>
      </c>
    </row>
    <row r="7" spans="1:15">
      <c r="E7" s="371">
        <v>3</v>
      </c>
      <c r="F7" s="238">
        <v>5</v>
      </c>
      <c r="G7" s="371" t="s">
        <v>411</v>
      </c>
      <c r="H7" s="371" t="s">
        <v>414</v>
      </c>
      <c r="I7" s="237" t="s">
        <v>9</v>
      </c>
      <c r="K7" s="373"/>
      <c r="L7" s="248">
        <v>5</v>
      </c>
      <c r="M7" s="373"/>
      <c r="N7" s="293" t="s">
        <v>132</v>
      </c>
      <c r="O7" s="242" t="s">
        <v>134</v>
      </c>
    </row>
    <row r="8" spans="1:15">
      <c r="E8" s="372"/>
      <c r="F8" s="238">
        <v>6</v>
      </c>
      <c r="G8" s="372"/>
      <c r="H8" s="372"/>
      <c r="I8" s="239" t="s">
        <v>64</v>
      </c>
      <c r="K8" s="368"/>
      <c r="L8" s="248">
        <v>6</v>
      </c>
      <c r="M8" s="368"/>
      <c r="N8" s="294" t="s">
        <v>156</v>
      </c>
      <c r="O8" s="247" t="s">
        <v>373</v>
      </c>
    </row>
    <row r="9" spans="1:15">
      <c r="E9" s="367">
        <v>4</v>
      </c>
      <c r="F9" s="241">
        <v>7</v>
      </c>
      <c r="G9" s="367" t="s">
        <v>131</v>
      </c>
      <c r="H9" s="292" t="s">
        <v>140</v>
      </c>
      <c r="I9" s="367" t="s">
        <v>9</v>
      </c>
      <c r="K9" s="374">
        <v>3</v>
      </c>
      <c r="L9" s="248">
        <v>7</v>
      </c>
      <c r="M9" s="367" t="s">
        <v>133</v>
      </c>
      <c r="N9" s="377" t="s">
        <v>371</v>
      </c>
      <c r="O9" s="367" t="s">
        <v>135</v>
      </c>
    </row>
    <row r="10" spans="1:15">
      <c r="E10" s="368"/>
      <c r="F10" s="241">
        <v>8</v>
      </c>
      <c r="G10" s="368"/>
      <c r="H10" s="294" t="s">
        <v>369</v>
      </c>
      <c r="I10" s="368"/>
      <c r="K10" s="375"/>
      <c r="L10" s="248">
        <v>8</v>
      </c>
      <c r="M10" s="373"/>
      <c r="N10" s="378"/>
      <c r="O10" s="373"/>
    </row>
    <row r="11" spans="1:15">
      <c r="E11" s="367">
        <v>5</v>
      </c>
      <c r="F11" s="367">
        <v>9</v>
      </c>
      <c r="G11" s="367" t="s">
        <v>132</v>
      </c>
      <c r="H11" s="292" t="s">
        <v>142</v>
      </c>
      <c r="I11" s="367" t="s">
        <v>134</v>
      </c>
      <c r="K11" s="376"/>
      <c r="L11" s="248">
        <v>9</v>
      </c>
      <c r="M11" s="368"/>
      <c r="N11" s="379"/>
      <c r="O11" s="368"/>
    </row>
    <row r="12" spans="1:15">
      <c r="E12" s="373"/>
      <c r="F12" s="368"/>
      <c r="G12" s="373"/>
      <c r="H12" s="293" t="s">
        <v>143</v>
      </c>
      <c r="I12" s="373"/>
    </row>
    <row r="13" spans="1:15">
      <c r="E13" s="368"/>
      <c r="F13" s="241">
        <v>10</v>
      </c>
      <c r="G13" s="368"/>
      <c r="H13" s="294" t="s">
        <v>370</v>
      </c>
      <c r="I13" s="368"/>
    </row>
    <row r="14" spans="1:15">
      <c r="E14" s="367">
        <v>6</v>
      </c>
      <c r="F14" s="241">
        <v>11</v>
      </c>
      <c r="G14" s="367" t="s">
        <v>156</v>
      </c>
      <c r="H14" s="292" t="s">
        <v>371</v>
      </c>
      <c r="I14" s="367" t="s">
        <v>135</v>
      </c>
    </row>
    <row r="15" spans="1:15">
      <c r="E15" s="368"/>
      <c r="F15" s="241">
        <v>12</v>
      </c>
      <c r="G15" s="368"/>
      <c r="H15" s="294" t="s">
        <v>372</v>
      </c>
      <c r="I15" s="368"/>
    </row>
    <row r="18" spans="1:1">
      <c r="A18" t="s">
        <v>375</v>
      </c>
    </row>
    <row r="19" spans="1:1">
      <c r="A19" t="s">
        <v>376</v>
      </c>
    </row>
    <row r="22" spans="1:1">
      <c r="A22" t="s">
        <v>377</v>
      </c>
    </row>
    <row r="25" spans="1:1" ht="56.25" customHeight="1"/>
    <row r="27" spans="1:1" ht="56.25" customHeight="1"/>
  </sheetData>
  <mergeCells count="31">
    <mergeCell ref="K9:K11"/>
    <mergeCell ref="M9:M11"/>
    <mergeCell ref="N9:N11"/>
    <mergeCell ref="O9:O11"/>
    <mergeCell ref="K1:O1"/>
    <mergeCell ref="K3:K5"/>
    <mergeCell ref="M3:M5"/>
    <mergeCell ref="O3:O5"/>
    <mergeCell ref="K6:K8"/>
    <mergeCell ref="M6:M8"/>
    <mergeCell ref="E11:E13"/>
    <mergeCell ref="F11:F12"/>
    <mergeCell ref="G11:G13"/>
    <mergeCell ref="I11:I13"/>
    <mergeCell ref="E14:E15"/>
    <mergeCell ref="G14:G15"/>
    <mergeCell ref="I14:I15"/>
    <mergeCell ref="I9:I10"/>
    <mergeCell ref="F1:I1"/>
    <mergeCell ref="E3:E4"/>
    <mergeCell ref="G3:G4"/>
    <mergeCell ref="I3:I4"/>
    <mergeCell ref="E5:E6"/>
    <mergeCell ref="G5:G6"/>
    <mergeCell ref="H5:H6"/>
    <mergeCell ref="I5:I6"/>
    <mergeCell ref="E7:E8"/>
    <mergeCell ref="G7:G8"/>
    <mergeCell ref="H7:H8"/>
    <mergeCell ref="E9:E10"/>
    <mergeCell ref="G9:G1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87"/>
  <sheetViews>
    <sheetView zoomScale="70" zoomScaleNormal="70" workbookViewId="0">
      <selection activeCell="K20" sqref="K20"/>
    </sheetView>
  </sheetViews>
  <sheetFormatPr defaultRowHeight="15"/>
  <cols>
    <col min="1" max="1" width="6.7109375" bestFit="1" customWidth="1"/>
    <col min="2" max="2" width="6.28515625" bestFit="1" customWidth="1"/>
    <col min="3" max="3" width="9.5703125" bestFit="1" customWidth="1"/>
    <col min="4" max="4" width="9.7109375" bestFit="1" customWidth="1"/>
    <col min="5" max="5" width="18.28515625" customWidth="1"/>
    <col min="6" max="6" width="9.28515625" hidden="1" customWidth="1"/>
    <col min="7" max="7" width="13.28515625" customWidth="1"/>
    <col min="8" max="8" width="4" bestFit="1" customWidth="1"/>
    <col min="9" max="9" width="82.7109375" bestFit="1" customWidth="1"/>
    <col min="10" max="10" width="18.42578125" bestFit="1" customWidth="1"/>
    <col min="11" max="11" width="14.28515625" customWidth="1"/>
    <col min="12" max="12" width="12.28515625" customWidth="1"/>
    <col min="13" max="13" width="45.42578125" customWidth="1"/>
  </cols>
  <sheetData>
    <row r="1" spans="1:15" ht="28.5">
      <c r="A1" s="10"/>
      <c r="B1" s="300" t="s">
        <v>113</v>
      </c>
      <c r="C1" s="300"/>
      <c r="D1" s="300"/>
      <c r="E1" s="300"/>
      <c r="F1" s="300"/>
      <c r="G1" s="300"/>
      <c r="H1" s="300"/>
      <c r="I1" s="300"/>
      <c r="J1" s="3" t="s">
        <v>117</v>
      </c>
      <c r="K1" s="93">
        <v>42352</v>
      </c>
    </row>
    <row r="2" spans="1:15" ht="28.5" hidden="1">
      <c r="A2" s="5"/>
      <c r="B2" s="6"/>
      <c r="C2" s="6"/>
      <c r="D2" s="6"/>
      <c r="E2" s="6"/>
      <c r="F2" s="6"/>
      <c r="G2" s="6"/>
      <c r="H2" s="6"/>
      <c r="I2" s="6"/>
    </row>
    <row r="3" spans="1:15" ht="15.75" thickBot="1">
      <c r="A3" s="70" t="s">
        <v>0</v>
      </c>
      <c r="B3" s="70" t="s">
        <v>1</v>
      </c>
      <c r="C3" s="70" t="s">
        <v>2</v>
      </c>
      <c r="D3" s="70" t="s">
        <v>4</v>
      </c>
      <c r="E3" s="70" t="s">
        <v>5</v>
      </c>
      <c r="F3" s="70" t="s">
        <v>10</v>
      </c>
      <c r="G3" s="70" t="s">
        <v>116</v>
      </c>
      <c r="H3" s="70"/>
      <c r="I3" s="70" t="s">
        <v>6</v>
      </c>
      <c r="J3" s="70" t="s">
        <v>11</v>
      </c>
      <c r="K3" s="70" t="s">
        <v>15</v>
      </c>
      <c r="L3" s="70" t="s">
        <v>51</v>
      </c>
      <c r="M3" s="70" t="s">
        <v>52</v>
      </c>
      <c r="N3" s="70" t="s">
        <v>38</v>
      </c>
      <c r="O3" s="70" t="s">
        <v>39</v>
      </c>
    </row>
    <row r="4" spans="1:15" ht="15.75">
      <c r="A4" s="301">
        <v>1</v>
      </c>
      <c r="B4" s="305">
        <v>1</v>
      </c>
      <c r="C4" s="314" t="s">
        <v>3</v>
      </c>
      <c r="D4" s="314"/>
      <c r="E4" s="322" t="s">
        <v>66</v>
      </c>
      <c r="F4" s="305">
        <v>1</v>
      </c>
      <c r="G4" s="339">
        <f>$K$1</f>
        <v>42352</v>
      </c>
      <c r="H4" s="314" t="s">
        <v>32</v>
      </c>
      <c r="I4" s="71" t="s">
        <v>119</v>
      </c>
      <c r="J4" s="71" t="s">
        <v>19</v>
      </c>
      <c r="K4" s="71">
        <v>2</v>
      </c>
      <c r="L4" s="71" t="s">
        <v>30</v>
      </c>
      <c r="M4" s="72"/>
      <c r="N4" s="71" t="s">
        <v>40</v>
      </c>
      <c r="O4" s="73">
        <v>2</v>
      </c>
    </row>
    <row r="5" spans="1:15" ht="15.75">
      <c r="A5" s="302"/>
      <c r="B5" s="306"/>
      <c r="C5" s="315"/>
      <c r="D5" s="315"/>
      <c r="E5" s="323"/>
      <c r="F5" s="306"/>
      <c r="G5" s="340"/>
      <c r="H5" s="315"/>
      <c r="I5" s="66" t="s">
        <v>120</v>
      </c>
      <c r="J5" s="66" t="s">
        <v>19</v>
      </c>
      <c r="K5" s="66">
        <v>2</v>
      </c>
      <c r="L5" s="66" t="s">
        <v>29</v>
      </c>
      <c r="M5" s="74"/>
      <c r="N5" s="66" t="s">
        <v>41</v>
      </c>
      <c r="O5" s="68">
        <v>2</v>
      </c>
    </row>
    <row r="6" spans="1:15" ht="15.75">
      <c r="A6" s="302"/>
      <c r="B6" s="306"/>
      <c r="C6" s="315"/>
      <c r="D6" s="315"/>
      <c r="E6" s="323"/>
      <c r="F6" s="306"/>
      <c r="G6" s="340"/>
      <c r="H6" s="315" t="s">
        <v>33</v>
      </c>
      <c r="I6" s="66" t="s">
        <v>31</v>
      </c>
      <c r="J6" s="66" t="s">
        <v>105</v>
      </c>
      <c r="K6" s="66">
        <v>1</v>
      </c>
      <c r="L6" s="87"/>
      <c r="M6" s="66" t="s">
        <v>72</v>
      </c>
      <c r="N6" s="66" t="s">
        <v>76</v>
      </c>
      <c r="O6" s="68">
        <v>1</v>
      </c>
    </row>
    <row r="7" spans="1:15" ht="15.75">
      <c r="A7" s="302"/>
      <c r="B7" s="306"/>
      <c r="C7" s="315"/>
      <c r="D7" s="315"/>
      <c r="E7" s="323"/>
      <c r="F7" s="306"/>
      <c r="G7" s="341"/>
      <c r="H7" s="315"/>
      <c r="I7" s="66" t="s">
        <v>108</v>
      </c>
      <c r="J7" s="66" t="s">
        <v>18</v>
      </c>
      <c r="K7" s="66">
        <v>3</v>
      </c>
      <c r="L7" s="80" t="s">
        <v>112</v>
      </c>
      <c r="M7" s="66"/>
      <c r="N7" s="66"/>
      <c r="O7" s="68"/>
    </row>
    <row r="8" spans="1:15" ht="15.75">
      <c r="A8" s="302"/>
      <c r="B8" s="306"/>
      <c r="C8" s="315"/>
      <c r="D8" s="315"/>
      <c r="E8" s="323"/>
      <c r="F8" s="306">
        <v>2</v>
      </c>
      <c r="G8" s="344">
        <f>$K$1+1</f>
        <v>42353</v>
      </c>
      <c r="H8" s="75" t="s">
        <v>32</v>
      </c>
      <c r="I8" s="66" t="s">
        <v>17</v>
      </c>
      <c r="J8" s="66" t="s">
        <v>18</v>
      </c>
      <c r="K8" s="66">
        <v>4</v>
      </c>
      <c r="L8" s="66" t="s">
        <v>22</v>
      </c>
      <c r="M8" s="66"/>
      <c r="N8" s="66"/>
      <c r="O8" s="68"/>
    </row>
    <row r="9" spans="1:15" ht="31.5">
      <c r="A9" s="302"/>
      <c r="B9" s="306"/>
      <c r="C9" s="315"/>
      <c r="D9" s="315"/>
      <c r="E9" s="323"/>
      <c r="F9" s="306"/>
      <c r="G9" s="341"/>
      <c r="H9" s="75" t="s">
        <v>33</v>
      </c>
      <c r="I9" s="66" t="s">
        <v>55</v>
      </c>
      <c r="J9" s="66" t="s">
        <v>18</v>
      </c>
      <c r="K9" s="66">
        <v>4</v>
      </c>
      <c r="L9" s="66" t="s">
        <v>23</v>
      </c>
      <c r="M9" s="120" t="s">
        <v>123</v>
      </c>
      <c r="N9" s="66"/>
      <c r="O9" s="68"/>
    </row>
    <row r="10" spans="1:15" ht="15.75" customHeight="1">
      <c r="A10" s="302"/>
      <c r="B10" s="306"/>
      <c r="C10" s="315"/>
      <c r="D10" s="315"/>
      <c r="E10" s="323"/>
      <c r="F10" s="306">
        <v>3</v>
      </c>
      <c r="G10" s="344">
        <f>$K$1+2</f>
        <v>42354</v>
      </c>
      <c r="H10" s="66" t="s">
        <v>32</v>
      </c>
      <c r="I10" s="66" t="s">
        <v>55</v>
      </c>
      <c r="J10" s="66" t="s">
        <v>18</v>
      </c>
      <c r="K10" s="66">
        <v>4</v>
      </c>
      <c r="L10" s="66" t="s">
        <v>23</v>
      </c>
      <c r="M10" s="121"/>
      <c r="N10" s="66"/>
      <c r="O10" s="68"/>
    </row>
    <row r="11" spans="1:15" ht="15.75">
      <c r="A11" s="302"/>
      <c r="B11" s="306"/>
      <c r="C11" s="315"/>
      <c r="D11" s="315"/>
      <c r="E11" s="323"/>
      <c r="F11" s="306"/>
      <c r="G11" s="341"/>
      <c r="H11" s="66" t="s">
        <v>33</v>
      </c>
      <c r="I11" s="66" t="s">
        <v>55</v>
      </c>
      <c r="J11" s="66" t="s">
        <v>18</v>
      </c>
      <c r="K11" s="66">
        <v>4</v>
      </c>
      <c r="L11" s="66" t="s">
        <v>23</v>
      </c>
      <c r="M11" s="122"/>
      <c r="N11" s="66"/>
      <c r="O11" s="68"/>
    </row>
    <row r="12" spans="1:15" ht="15.75">
      <c r="A12" s="302"/>
      <c r="B12" s="306"/>
      <c r="C12" s="315"/>
      <c r="D12" s="315"/>
      <c r="E12" s="323"/>
      <c r="F12" s="306">
        <v>4</v>
      </c>
      <c r="G12" s="344">
        <f>$K$1+3</f>
        <v>42355</v>
      </c>
      <c r="H12" s="66" t="s">
        <v>32</v>
      </c>
      <c r="I12" s="66" t="s">
        <v>79</v>
      </c>
      <c r="J12" s="66" t="s">
        <v>18</v>
      </c>
      <c r="K12" s="66">
        <v>4</v>
      </c>
      <c r="L12" s="66" t="s">
        <v>56</v>
      </c>
      <c r="M12" s="10"/>
      <c r="N12" s="66"/>
      <c r="O12" s="68"/>
    </row>
    <row r="13" spans="1:15" ht="15.75">
      <c r="A13" s="302"/>
      <c r="B13" s="306"/>
      <c r="C13" s="315"/>
      <c r="D13" s="315"/>
      <c r="E13" s="323"/>
      <c r="F13" s="306"/>
      <c r="G13" s="341"/>
      <c r="H13" s="66" t="s">
        <v>33</v>
      </c>
      <c r="I13" s="66" t="s">
        <v>79</v>
      </c>
      <c r="J13" s="66" t="s">
        <v>18</v>
      </c>
      <c r="K13" s="66">
        <v>4</v>
      </c>
      <c r="L13" s="66" t="s">
        <v>56</v>
      </c>
      <c r="N13" s="66"/>
      <c r="O13" s="68"/>
    </row>
    <row r="14" spans="1:15" ht="15.75">
      <c r="A14" s="302"/>
      <c r="B14" s="306"/>
      <c r="C14" s="315"/>
      <c r="D14" s="315"/>
      <c r="E14" s="323"/>
      <c r="F14" s="306">
        <v>5</v>
      </c>
      <c r="G14" s="344">
        <f>$K$1+4</f>
        <v>42356</v>
      </c>
      <c r="H14" s="66" t="s">
        <v>32</v>
      </c>
      <c r="I14" s="66" t="s">
        <v>122</v>
      </c>
      <c r="J14" s="66" t="s">
        <v>70</v>
      </c>
      <c r="K14" s="66">
        <v>1</v>
      </c>
      <c r="L14" s="66" t="s">
        <v>24</v>
      </c>
      <c r="M14" s="66"/>
      <c r="N14" s="66"/>
      <c r="O14" s="68"/>
    </row>
    <row r="15" spans="1:15" ht="15.75">
      <c r="A15" s="302"/>
      <c r="B15" s="306"/>
      <c r="C15" s="315"/>
      <c r="D15" s="315"/>
      <c r="E15" s="323"/>
      <c r="F15" s="306"/>
      <c r="G15" s="340"/>
      <c r="H15" s="342" t="s">
        <v>33</v>
      </c>
      <c r="I15" s="66" t="s">
        <v>80</v>
      </c>
      <c r="J15" s="66" t="s">
        <v>18</v>
      </c>
      <c r="K15" s="66">
        <v>3</v>
      </c>
      <c r="L15" s="66" t="s">
        <v>24</v>
      </c>
      <c r="M15" s="66"/>
      <c r="N15" s="66"/>
      <c r="O15" s="68"/>
    </row>
    <row r="16" spans="1:15" ht="16.5" thickBot="1">
      <c r="A16" s="302"/>
      <c r="B16" s="306"/>
      <c r="C16" s="315"/>
      <c r="D16" s="315"/>
      <c r="E16" s="323"/>
      <c r="F16" s="306"/>
      <c r="G16" s="341"/>
      <c r="H16" s="343"/>
      <c r="I16" s="67" t="s">
        <v>80</v>
      </c>
      <c r="J16" s="67" t="s">
        <v>18</v>
      </c>
      <c r="K16" s="67">
        <v>4</v>
      </c>
      <c r="L16" s="67" t="s">
        <v>24</v>
      </c>
      <c r="M16" s="67"/>
      <c r="N16" s="66"/>
      <c r="O16" s="68"/>
    </row>
    <row r="17" spans="1:15" ht="16.5" thickBot="1">
      <c r="A17" s="304"/>
      <c r="B17" s="308"/>
      <c r="C17" s="317"/>
      <c r="D17" s="317"/>
      <c r="E17" s="325"/>
      <c r="F17" s="76">
        <v>6</v>
      </c>
      <c r="G17" s="95">
        <f>$K$1+5</f>
        <v>42357</v>
      </c>
      <c r="H17" s="77" t="s">
        <v>32</v>
      </c>
      <c r="I17" s="77" t="s">
        <v>13</v>
      </c>
      <c r="J17" s="77" t="s">
        <v>13</v>
      </c>
      <c r="K17" s="77">
        <v>0</v>
      </c>
      <c r="L17" s="67"/>
      <c r="M17" s="67"/>
      <c r="N17" s="67"/>
      <c r="O17" s="78"/>
    </row>
    <row r="18" spans="1:15" ht="15.75">
      <c r="A18" s="301">
        <v>1</v>
      </c>
      <c r="B18" s="305">
        <v>2</v>
      </c>
      <c r="C18" s="314"/>
      <c r="D18" s="314" t="s">
        <v>9</v>
      </c>
      <c r="E18" s="322" t="s">
        <v>75</v>
      </c>
      <c r="F18" s="354">
        <v>1</v>
      </c>
      <c r="G18" s="344">
        <f>$K$1+7</f>
        <v>42359</v>
      </c>
      <c r="H18" s="79" t="s">
        <v>32</v>
      </c>
      <c r="I18" s="80" t="s">
        <v>104</v>
      </c>
      <c r="J18" s="66" t="s">
        <v>18</v>
      </c>
      <c r="K18" s="66">
        <v>1</v>
      </c>
      <c r="L18" s="87"/>
      <c r="M18" s="66" t="s">
        <v>70</v>
      </c>
      <c r="N18" s="71"/>
      <c r="O18" s="73"/>
    </row>
    <row r="19" spans="1:15" ht="31.5">
      <c r="A19" s="351"/>
      <c r="B19" s="336"/>
      <c r="C19" s="337"/>
      <c r="D19" s="337"/>
      <c r="E19" s="338"/>
      <c r="F19" s="345"/>
      <c r="G19" s="340"/>
      <c r="H19" s="98"/>
      <c r="I19" s="85" t="s">
        <v>9</v>
      </c>
      <c r="J19" s="85" t="s">
        <v>9</v>
      </c>
      <c r="K19" s="85">
        <v>2</v>
      </c>
      <c r="L19" s="85"/>
      <c r="M19" s="86" t="s">
        <v>83</v>
      </c>
      <c r="N19" s="85" t="s">
        <v>76</v>
      </c>
      <c r="O19" s="96">
        <v>2</v>
      </c>
    </row>
    <row r="20" spans="1:15" ht="15.75">
      <c r="A20" s="351"/>
      <c r="B20" s="336"/>
      <c r="C20" s="337"/>
      <c r="D20" s="337"/>
      <c r="E20" s="338"/>
      <c r="F20" s="345"/>
      <c r="G20" s="340"/>
      <c r="H20" s="98"/>
      <c r="I20" s="80" t="s">
        <v>77</v>
      </c>
      <c r="J20" s="66" t="s">
        <v>18</v>
      </c>
      <c r="K20" s="66">
        <v>1</v>
      </c>
      <c r="L20" s="66" t="s">
        <v>26</v>
      </c>
      <c r="M20" s="80"/>
      <c r="N20" s="80"/>
      <c r="O20" s="68"/>
    </row>
    <row r="21" spans="1:15" ht="15.75">
      <c r="A21" s="351"/>
      <c r="B21" s="336"/>
      <c r="C21" s="337"/>
      <c r="D21" s="337"/>
      <c r="E21" s="338"/>
      <c r="F21" s="345"/>
      <c r="G21" s="340"/>
      <c r="H21" s="75" t="s">
        <v>33</v>
      </c>
      <c r="I21" s="80" t="s">
        <v>77</v>
      </c>
      <c r="J21" s="66" t="s">
        <v>18</v>
      </c>
      <c r="K21" s="66">
        <v>4</v>
      </c>
      <c r="L21" s="66" t="s">
        <v>26</v>
      </c>
      <c r="M21" s="80"/>
      <c r="N21" s="80"/>
      <c r="O21" s="68"/>
    </row>
    <row r="22" spans="1:15" ht="15.75">
      <c r="A22" s="302"/>
      <c r="B22" s="306"/>
      <c r="C22" s="315"/>
      <c r="D22" s="315"/>
      <c r="E22" s="323"/>
      <c r="F22" s="307">
        <v>2</v>
      </c>
      <c r="G22" s="344">
        <f>$K$1+8</f>
        <v>42360</v>
      </c>
      <c r="H22" s="75" t="s">
        <v>32</v>
      </c>
      <c r="I22" s="80" t="s">
        <v>77</v>
      </c>
      <c r="J22" s="66" t="s">
        <v>18</v>
      </c>
      <c r="K22" s="66">
        <v>4</v>
      </c>
      <c r="L22" s="66" t="s">
        <v>26</v>
      </c>
      <c r="M22" s="66"/>
      <c r="N22" s="66"/>
      <c r="O22" s="68"/>
    </row>
    <row r="23" spans="1:15" ht="15.75">
      <c r="A23" s="302"/>
      <c r="B23" s="306"/>
      <c r="C23" s="315"/>
      <c r="D23" s="315"/>
      <c r="E23" s="323"/>
      <c r="F23" s="345"/>
      <c r="G23" s="340"/>
      <c r="H23" s="83" t="s">
        <v>33</v>
      </c>
      <c r="I23" s="80" t="s">
        <v>77</v>
      </c>
      <c r="J23" s="66" t="s">
        <v>18</v>
      </c>
      <c r="K23" s="66">
        <v>4</v>
      </c>
      <c r="L23" s="66" t="s">
        <v>26</v>
      </c>
      <c r="M23" s="66"/>
      <c r="N23" s="66"/>
      <c r="O23" s="68"/>
    </row>
    <row r="24" spans="1:15" ht="15.75">
      <c r="A24" s="302"/>
      <c r="B24" s="306"/>
      <c r="C24" s="315"/>
      <c r="D24" s="315"/>
      <c r="E24" s="323"/>
      <c r="F24" s="307">
        <v>3</v>
      </c>
      <c r="G24" s="344">
        <f>$K$1+9</f>
        <v>42361</v>
      </c>
      <c r="H24" s="316" t="s">
        <v>32</v>
      </c>
      <c r="I24" s="80" t="s">
        <v>77</v>
      </c>
      <c r="J24" s="66" t="s">
        <v>18</v>
      </c>
      <c r="K24" s="66">
        <v>3</v>
      </c>
      <c r="L24" s="66" t="s">
        <v>26</v>
      </c>
      <c r="M24" s="66"/>
      <c r="N24" s="66"/>
      <c r="O24" s="68"/>
    </row>
    <row r="25" spans="1:15" ht="15.75">
      <c r="A25" s="302"/>
      <c r="B25" s="306"/>
      <c r="C25" s="315"/>
      <c r="D25" s="315"/>
      <c r="E25" s="323"/>
      <c r="F25" s="345"/>
      <c r="G25" s="340"/>
      <c r="H25" s="337"/>
      <c r="I25" s="89" t="s">
        <v>9</v>
      </c>
      <c r="J25" s="85" t="s">
        <v>9</v>
      </c>
      <c r="K25" s="85">
        <v>1</v>
      </c>
      <c r="L25" s="85" t="s">
        <v>26</v>
      </c>
      <c r="M25" s="85" t="s">
        <v>158</v>
      </c>
      <c r="N25" s="85" t="s">
        <v>76</v>
      </c>
      <c r="O25" s="96">
        <v>1</v>
      </c>
    </row>
    <row r="26" spans="1:15" ht="15.75">
      <c r="A26" s="302"/>
      <c r="B26" s="306"/>
      <c r="C26" s="315"/>
      <c r="D26" s="315"/>
      <c r="E26" s="323"/>
      <c r="F26" s="336"/>
      <c r="G26" s="346"/>
      <c r="H26" s="81" t="s">
        <v>33</v>
      </c>
      <c r="I26" s="80" t="s">
        <v>77</v>
      </c>
      <c r="J26" s="66" t="s">
        <v>18</v>
      </c>
      <c r="K26" s="66">
        <v>4</v>
      </c>
      <c r="L26" s="66" t="s">
        <v>26</v>
      </c>
      <c r="M26" s="66"/>
      <c r="N26" s="66"/>
      <c r="O26" s="68"/>
    </row>
    <row r="27" spans="1:15" ht="15.75">
      <c r="A27" s="302"/>
      <c r="B27" s="306"/>
      <c r="C27" s="315"/>
      <c r="D27" s="315"/>
      <c r="E27" s="323"/>
      <c r="F27" s="307">
        <v>4</v>
      </c>
      <c r="G27" s="344">
        <f>$K$1+10</f>
        <v>42362</v>
      </c>
      <c r="H27" s="81" t="s">
        <v>32</v>
      </c>
      <c r="I27" s="80" t="s">
        <v>77</v>
      </c>
      <c r="J27" s="66" t="s">
        <v>18</v>
      </c>
      <c r="K27" s="66">
        <v>4</v>
      </c>
      <c r="L27" s="66" t="s">
        <v>26</v>
      </c>
      <c r="M27" s="66"/>
      <c r="N27" s="66"/>
      <c r="O27" s="68"/>
    </row>
    <row r="28" spans="1:15" ht="15.75">
      <c r="A28" s="302"/>
      <c r="B28" s="306"/>
      <c r="C28" s="315"/>
      <c r="D28" s="315"/>
      <c r="E28" s="323"/>
      <c r="F28" s="336"/>
      <c r="G28" s="346"/>
      <c r="H28" s="81" t="s">
        <v>33</v>
      </c>
      <c r="I28" s="80" t="s">
        <v>77</v>
      </c>
      <c r="J28" s="66" t="s">
        <v>18</v>
      </c>
      <c r="K28" s="66">
        <v>4</v>
      </c>
      <c r="L28" s="66" t="s">
        <v>26</v>
      </c>
      <c r="M28" s="66"/>
      <c r="N28" s="66"/>
      <c r="O28" s="68"/>
    </row>
    <row r="29" spans="1:15" ht="15.75">
      <c r="A29" s="302"/>
      <c r="B29" s="306"/>
      <c r="C29" s="315"/>
      <c r="D29" s="315"/>
      <c r="E29" s="323"/>
      <c r="F29" s="307">
        <v>5</v>
      </c>
      <c r="G29" s="344">
        <f>$K$1+11</f>
        <v>42363</v>
      </c>
      <c r="H29" s="75" t="s">
        <v>32</v>
      </c>
      <c r="I29" s="80" t="s">
        <v>77</v>
      </c>
      <c r="J29" s="66" t="s">
        <v>18</v>
      </c>
      <c r="K29" s="66">
        <v>4</v>
      </c>
      <c r="L29" s="66" t="s">
        <v>26</v>
      </c>
      <c r="M29" s="66"/>
      <c r="N29" s="66"/>
      <c r="O29" s="68"/>
    </row>
    <row r="30" spans="1:15" ht="15.75">
      <c r="A30" s="302"/>
      <c r="B30" s="306"/>
      <c r="C30" s="315"/>
      <c r="D30" s="315"/>
      <c r="E30" s="323"/>
      <c r="F30" s="345"/>
      <c r="G30" s="358"/>
      <c r="H30" s="316" t="s">
        <v>33</v>
      </c>
      <c r="I30" s="80" t="s">
        <v>77</v>
      </c>
      <c r="J30" s="66" t="s">
        <v>18</v>
      </c>
      <c r="K30" s="66">
        <v>3</v>
      </c>
      <c r="L30" s="66" t="s">
        <v>26</v>
      </c>
      <c r="M30" s="66"/>
      <c r="N30" s="66"/>
      <c r="O30" s="68"/>
    </row>
    <row r="31" spans="1:15" ht="15.75">
      <c r="A31" s="302"/>
      <c r="B31" s="306"/>
      <c r="C31" s="315"/>
      <c r="D31" s="315"/>
      <c r="E31" s="323"/>
      <c r="F31" s="336"/>
      <c r="G31" s="346"/>
      <c r="H31" s="337"/>
      <c r="I31" s="85" t="s">
        <v>9</v>
      </c>
      <c r="J31" s="85" t="s">
        <v>9</v>
      </c>
      <c r="K31" s="85">
        <v>1</v>
      </c>
      <c r="L31" s="85"/>
      <c r="M31" s="85" t="s">
        <v>109</v>
      </c>
      <c r="N31" s="85" t="s">
        <v>76</v>
      </c>
      <c r="O31" s="96">
        <v>1</v>
      </c>
    </row>
    <row r="32" spans="1:15" ht="16.5" thickBot="1">
      <c r="A32" s="304"/>
      <c r="B32" s="308"/>
      <c r="C32" s="317"/>
      <c r="D32" s="317"/>
      <c r="E32" s="325"/>
      <c r="F32" s="76">
        <v>6</v>
      </c>
      <c r="G32" s="95">
        <f>$K$1+12</f>
        <v>42364</v>
      </c>
      <c r="H32" s="77" t="s">
        <v>32</v>
      </c>
      <c r="I32" s="77" t="s">
        <v>13</v>
      </c>
      <c r="J32" s="77" t="s">
        <v>13</v>
      </c>
      <c r="K32" s="77">
        <v>0</v>
      </c>
      <c r="L32" s="67"/>
      <c r="M32" s="67"/>
      <c r="N32" s="67"/>
      <c r="O32" s="78"/>
    </row>
    <row r="33" spans="1:15" ht="63">
      <c r="A33" s="326">
        <v>2</v>
      </c>
      <c r="B33" s="318">
        <v>3</v>
      </c>
      <c r="C33" s="349" t="s">
        <v>7</v>
      </c>
      <c r="D33" s="314"/>
      <c r="E33" s="322" t="s">
        <v>63</v>
      </c>
      <c r="F33" s="354">
        <v>1</v>
      </c>
      <c r="G33" s="339">
        <f>$K$1+14</f>
        <v>42366</v>
      </c>
      <c r="H33" s="382" t="s">
        <v>32</v>
      </c>
      <c r="I33" s="88" t="s">
        <v>107</v>
      </c>
      <c r="J33" s="66" t="s">
        <v>105</v>
      </c>
      <c r="K33" s="66">
        <v>1</v>
      </c>
      <c r="L33" s="66"/>
      <c r="M33" s="92" t="s">
        <v>78</v>
      </c>
      <c r="N33" s="66" t="s">
        <v>76</v>
      </c>
      <c r="O33" s="68">
        <v>1</v>
      </c>
    </row>
    <row r="34" spans="1:15" ht="15.75">
      <c r="A34" s="347"/>
      <c r="B34" s="348"/>
      <c r="C34" s="343"/>
      <c r="D34" s="337"/>
      <c r="E34" s="338"/>
      <c r="F34" s="345"/>
      <c r="G34" s="358"/>
      <c r="H34" s="337"/>
      <c r="I34" s="66" t="s">
        <v>100</v>
      </c>
      <c r="J34" s="66" t="s">
        <v>18</v>
      </c>
      <c r="K34" s="66">
        <v>3</v>
      </c>
      <c r="L34" s="66" t="s">
        <v>60</v>
      </c>
      <c r="M34" s="87"/>
      <c r="N34" s="66" t="s">
        <v>43</v>
      </c>
      <c r="O34" s="68">
        <v>1.5</v>
      </c>
    </row>
    <row r="35" spans="1:15" ht="15.75">
      <c r="A35" s="347"/>
      <c r="B35" s="348"/>
      <c r="C35" s="343"/>
      <c r="D35" s="337"/>
      <c r="E35" s="338"/>
      <c r="F35" s="345"/>
      <c r="G35" s="346"/>
      <c r="H35" s="75" t="s">
        <v>33</v>
      </c>
      <c r="I35" s="66" t="s">
        <v>92</v>
      </c>
      <c r="J35" s="66" t="s">
        <v>18</v>
      </c>
      <c r="K35" s="66">
        <v>4</v>
      </c>
      <c r="L35" s="66" t="s">
        <v>60</v>
      </c>
      <c r="M35" s="87"/>
      <c r="N35" s="66" t="s">
        <v>44</v>
      </c>
      <c r="O35" s="68">
        <v>0.5</v>
      </c>
    </row>
    <row r="36" spans="1:15" ht="15.75">
      <c r="A36" s="327"/>
      <c r="B36" s="319"/>
      <c r="C36" s="350"/>
      <c r="D36" s="315"/>
      <c r="E36" s="323"/>
      <c r="F36" s="307">
        <v>2</v>
      </c>
      <c r="G36" s="344">
        <f>$K$1+15</f>
        <v>42367</v>
      </c>
      <c r="H36" s="75" t="s">
        <v>32</v>
      </c>
      <c r="I36" s="66" t="s">
        <v>81</v>
      </c>
      <c r="J36" s="66" t="s">
        <v>18</v>
      </c>
      <c r="K36" s="66">
        <v>6</v>
      </c>
      <c r="L36" s="66" t="s">
        <v>59</v>
      </c>
      <c r="M36" s="80" t="s">
        <v>114</v>
      </c>
      <c r="N36" s="66" t="s">
        <v>45</v>
      </c>
      <c r="O36" s="68">
        <v>0.5</v>
      </c>
    </row>
    <row r="37" spans="1:15" ht="15.75">
      <c r="A37" s="327"/>
      <c r="B37" s="319"/>
      <c r="C37" s="350"/>
      <c r="D37" s="315"/>
      <c r="E37" s="323"/>
      <c r="F37" s="345"/>
      <c r="G37" s="346"/>
      <c r="H37" s="66" t="s">
        <v>33</v>
      </c>
      <c r="I37" s="66" t="s">
        <v>82</v>
      </c>
      <c r="J37" s="66" t="s">
        <v>18</v>
      </c>
      <c r="K37" s="66">
        <v>2</v>
      </c>
      <c r="L37" s="66" t="s">
        <v>59</v>
      </c>
      <c r="M37" s="87"/>
      <c r="N37" s="66" t="s">
        <v>42</v>
      </c>
      <c r="O37" s="68">
        <v>0.5</v>
      </c>
    </row>
    <row r="38" spans="1:15" ht="15.75">
      <c r="A38" s="327"/>
      <c r="B38" s="319"/>
      <c r="C38" s="350"/>
      <c r="D38" s="315"/>
      <c r="E38" s="323"/>
      <c r="F38" s="307">
        <v>3</v>
      </c>
      <c r="G38" s="344">
        <f>$K$1+16</f>
        <v>42368</v>
      </c>
      <c r="H38" s="75" t="s">
        <v>32</v>
      </c>
      <c r="I38" s="66" t="s">
        <v>118</v>
      </c>
      <c r="J38" s="66" t="s">
        <v>19</v>
      </c>
      <c r="K38" s="66">
        <v>4</v>
      </c>
      <c r="L38" s="87"/>
      <c r="M38" s="87"/>
      <c r="N38" s="66" t="s">
        <v>46</v>
      </c>
      <c r="O38" s="68">
        <v>0.5</v>
      </c>
    </row>
    <row r="39" spans="1:15" ht="15.75">
      <c r="A39" s="327"/>
      <c r="B39" s="319"/>
      <c r="C39" s="350"/>
      <c r="D39" s="315"/>
      <c r="E39" s="323"/>
      <c r="F39" s="345"/>
      <c r="G39" s="358"/>
      <c r="H39" s="316" t="s">
        <v>33</v>
      </c>
      <c r="I39" s="85" t="s">
        <v>9</v>
      </c>
      <c r="J39" s="85" t="s">
        <v>9</v>
      </c>
      <c r="K39" s="85">
        <v>2</v>
      </c>
      <c r="L39" s="85"/>
      <c r="M39" s="89" t="s">
        <v>84</v>
      </c>
      <c r="N39" s="85" t="s">
        <v>76</v>
      </c>
      <c r="O39" s="96">
        <v>2</v>
      </c>
    </row>
    <row r="40" spans="1:15" ht="15.75">
      <c r="A40" s="327"/>
      <c r="B40" s="319"/>
      <c r="C40" s="350"/>
      <c r="D40" s="315"/>
      <c r="E40" s="323"/>
      <c r="F40" s="345"/>
      <c r="G40" s="346"/>
      <c r="H40" s="337"/>
      <c r="I40" s="66" t="s">
        <v>58</v>
      </c>
      <c r="J40" s="66" t="s">
        <v>18</v>
      </c>
      <c r="K40" s="66">
        <v>2</v>
      </c>
      <c r="L40" s="66" t="s">
        <v>62</v>
      </c>
      <c r="M40" s="383" t="s">
        <v>110</v>
      </c>
      <c r="N40" s="66"/>
      <c r="O40" s="68"/>
    </row>
    <row r="41" spans="1:15" ht="15.75">
      <c r="A41" s="327"/>
      <c r="B41" s="319"/>
      <c r="C41" s="350"/>
      <c r="D41" s="315"/>
      <c r="E41" s="323"/>
      <c r="F41" s="307">
        <v>4</v>
      </c>
      <c r="G41" s="344">
        <f>$K$1+17</f>
        <v>42369</v>
      </c>
      <c r="H41" s="66" t="s">
        <v>32</v>
      </c>
      <c r="I41" s="66" t="s">
        <v>58</v>
      </c>
      <c r="J41" s="66" t="s">
        <v>18</v>
      </c>
      <c r="K41" s="66">
        <v>4</v>
      </c>
      <c r="L41" s="66" t="s">
        <v>62</v>
      </c>
      <c r="M41" s="384"/>
      <c r="N41" s="66"/>
      <c r="O41" s="68"/>
    </row>
    <row r="42" spans="1:15" ht="15.75">
      <c r="A42" s="327"/>
      <c r="B42" s="319"/>
      <c r="C42" s="350"/>
      <c r="D42" s="315"/>
      <c r="E42" s="323"/>
      <c r="F42" s="345"/>
      <c r="G42" s="346"/>
      <c r="H42" s="75" t="s">
        <v>33</v>
      </c>
      <c r="I42" s="66" t="s">
        <v>58</v>
      </c>
      <c r="J42" s="66" t="s">
        <v>18</v>
      </c>
      <c r="K42" s="66">
        <v>4</v>
      </c>
      <c r="L42" s="66" t="s">
        <v>62</v>
      </c>
      <c r="M42" s="385"/>
      <c r="N42" s="66"/>
      <c r="O42" s="68"/>
    </row>
    <row r="43" spans="1:15" ht="15.75">
      <c r="A43" s="327"/>
      <c r="B43" s="319"/>
      <c r="C43" s="350"/>
      <c r="D43" s="315"/>
      <c r="E43" s="323"/>
      <c r="F43" s="307">
        <v>5</v>
      </c>
      <c r="G43" s="344">
        <f>$K$1+18</f>
        <v>42370</v>
      </c>
      <c r="H43" s="75" t="s">
        <v>32</v>
      </c>
      <c r="I43" s="66" t="s">
        <v>73</v>
      </c>
      <c r="J43" s="66" t="s">
        <v>18</v>
      </c>
      <c r="K43" s="66">
        <v>4</v>
      </c>
      <c r="L43" s="66" t="s">
        <v>25</v>
      </c>
      <c r="M43" s="383" t="s">
        <v>111</v>
      </c>
      <c r="N43" s="66"/>
      <c r="O43" s="68"/>
    </row>
    <row r="44" spans="1:15" ht="15.75">
      <c r="A44" s="327"/>
      <c r="B44" s="319"/>
      <c r="C44" s="350"/>
      <c r="D44" s="315"/>
      <c r="E44" s="323"/>
      <c r="F44" s="345"/>
      <c r="G44" s="346"/>
      <c r="H44" s="75" t="s">
        <v>33</v>
      </c>
      <c r="I44" s="66" t="s">
        <v>73</v>
      </c>
      <c r="J44" s="66" t="s">
        <v>18</v>
      </c>
      <c r="K44" s="66">
        <v>4</v>
      </c>
      <c r="L44" s="66" t="s">
        <v>25</v>
      </c>
      <c r="M44" s="384"/>
      <c r="N44" s="66"/>
      <c r="O44" s="68"/>
    </row>
    <row r="45" spans="1:15" ht="16.5" thickBot="1">
      <c r="A45" s="327"/>
      <c r="B45" s="319"/>
      <c r="C45" s="350"/>
      <c r="D45" s="315"/>
      <c r="E45" s="323"/>
      <c r="F45" s="82">
        <v>6</v>
      </c>
      <c r="G45" s="94">
        <f>$K$1+19</f>
        <v>42371</v>
      </c>
      <c r="H45" s="75" t="s">
        <v>32</v>
      </c>
      <c r="I45" s="66" t="s">
        <v>73</v>
      </c>
      <c r="J45" s="66" t="s">
        <v>18</v>
      </c>
      <c r="K45" s="66">
        <v>4</v>
      </c>
      <c r="L45" s="66" t="s">
        <v>25</v>
      </c>
      <c r="M45" s="385"/>
      <c r="N45" s="67"/>
      <c r="O45" s="78"/>
    </row>
    <row r="46" spans="1:15" ht="15.75">
      <c r="A46" s="301">
        <v>2</v>
      </c>
      <c r="B46" s="305">
        <v>4</v>
      </c>
      <c r="C46" s="314"/>
      <c r="D46" s="349" t="s">
        <v>9</v>
      </c>
      <c r="E46" s="322" t="s">
        <v>65</v>
      </c>
      <c r="F46" s="354">
        <v>1</v>
      </c>
      <c r="G46" s="339">
        <f>$K$1+21</f>
        <v>42373</v>
      </c>
      <c r="H46" s="382" t="s">
        <v>32</v>
      </c>
      <c r="I46" s="71" t="s">
        <v>14</v>
      </c>
      <c r="J46" s="71" t="s">
        <v>19</v>
      </c>
      <c r="K46" s="71">
        <v>2</v>
      </c>
      <c r="L46" s="71" t="s">
        <v>20</v>
      </c>
      <c r="M46" s="72"/>
      <c r="N46" s="66" t="s">
        <v>42</v>
      </c>
      <c r="O46" s="68">
        <v>2</v>
      </c>
    </row>
    <row r="47" spans="1:15" ht="15.75">
      <c r="A47" s="302"/>
      <c r="B47" s="306"/>
      <c r="C47" s="315"/>
      <c r="D47" s="350"/>
      <c r="E47" s="323"/>
      <c r="F47" s="345"/>
      <c r="G47" s="358"/>
      <c r="H47" s="386"/>
      <c r="I47" s="66" t="s">
        <v>16</v>
      </c>
      <c r="J47" s="66" t="s">
        <v>19</v>
      </c>
      <c r="K47" s="66">
        <v>2</v>
      </c>
      <c r="L47" s="66" t="s">
        <v>21</v>
      </c>
      <c r="M47" s="66"/>
      <c r="N47" s="66" t="s">
        <v>42</v>
      </c>
      <c r="O47" s="68">
        <v>2</v>
      </c>
    </row>
    <row r="48" spans="1:15" ht="15.75">
      <c r="A48" s="302"/>
      <c r="B48" s="306"/>
      <c r="C48" s="315"/>
      <c r="D48" s="350"/>
      <c r="E48" s="323"/>
      <c r="F48" s="345"/>
      <c r="G48" s="358"/>
      <c r="H48" s="75" t="s">
        <v>33</v>
      </c>
      <c r="I48" s="66" t="s">
        <v>36</v>
      </c>
      <c r="J48" s="66" t="s">
        <v>12</v>
      </c>
      <c r="K48" s="66">
        <v>4</v>
      </c>
      <c r="L48" s="87"/>
      <c r="M48" s="66"/>
      <c r="N48" s="66"/>
      <c r="O48" s="68"/>
    </row>
    <row r="49" spans="1:15" ht="145.5" customHeight="1">
      <c r="A49" s="302"/>
      <c r="B49" s="306"/>
      <c r="C49" s="315"/>
      <c r="D49" s="350"/>
      <c r="E49" s="323"/>
      <c r="F49" s="307">
        <v>2</v>
      </c>
      <c r="G49" s="387">
        <f>$K$1+22</f>
        <v>42374</v>
      </c>
      <c r="H49" s="75" t="s">
        <v>32</v>
      </c>
      <c r="I49" s="99" t="s">
        <v>57</v>
      </c>
      <c r="J49" s="66" t="s">
        <v>70</v>
      </c>
      <c r="K49" s="66">
        <v>2</v>
      </c>
      <c r="L49" s="87"/>
      <c r="M49" s="111" t="s">
        <v>267</v>
      </c>
      <c r="N49" s="66"/>
      <c r="O49" s="68"/>
    </row>
    <row r="50" spans="1:15" ht="15.75">
      <c r="A50" s="302"/>
      <c r="B50" s="306"/>
      <c r="C50" s="315"/>
      <c r="D50" s="350"/>
      <c r="E50" s="323"/>
      <c r="F50" s="345"/>
      <c r="G50" s="388"/>
      <c r="H50" s="97"/>
      <c r="I50" s="99" t="s">
        <v>86</v>
      </c>
      <c r="J50" s="66" t="s">
        <v>28</v>
      </c>
      <c r="K50" s="66">
        <v>2</v>
      </c>
      <c r="L50" s="66"/>
      <c r="M50" s="66" t="s">
        <v>85</v>
      </c>
      <c r="N50" s="66"/>
      <c r="O50" s="68"/>
    </row>
    <row r="51" spans="1:15" ht="15.75">
      <c r="A51" s="302"/>
      <c r="B51" s="306"/>
      <c r="C51" s="315"/>
      <c r="D51" s="350"/>
      <c r="E51" s="323"/>
      <c r="F51" s="345"/>
      <c r="G51" s="346"/>
      <c r="H51" s="98" t="s">
        <v>33</v>
      </c>
      <c r="I51" s="66" t="s">
        <v>87</v>
      </c>
      <c r="J51" s="66" t="s">
        <v>28</v>
      </c>
      <c r="K51" s="66">
        <v>4</v>
      </c>
      <c r="L51" s="66"/>
      <c r="M51" s="80"/>
      <c r="N51" s="66"/>
      <c r="O51" s="68"/>
    </row>
    <row r="52" spans="1:15" ht="15.75">
      <c r="A52" s="302"/>
      <c r="B52" s="306"/>
      <c r="C52" s="315"/>
      <c r="D52" s="350"/>
      <c r="E52" s="323"/>
      <c r="F52" s="307">
        <v>3</v>
      </c>
      <c r="G52" s="344">
        <f>$K$1+23</f>
        <v>42375</v>
      </c>
      <c r="H52" s="75" t="s">
        <v>32</v>
      </c>
      <c r="I52" s="66" t="s">
        <v>87</v>
      </c>
      <c r="J52" s="66" t="s">
        <v>28</v>
      </c>
      <c r="K52" s="66">
        <v>4</v>
      </c>
      <c r="L52" s="66"/>
      <c r="M52" s="80"/>
      <c r="N52" s="66"/>
      <c r="O52" s="68"/>
    </row>
    <row r="53" spans="1:15" ht="15.75">
      <c r="A53" s="302"/>
      <c r="B53" s="306"/>
      <c r="C53" s="315"/>
      <c r="D53" s="350"/>
      <c r="E53" s="323"/>
      <c r="F53" s="345"/>
      <c r="G53" s="358"/>
      <c r="H53" s="75" t="s">
        <v>33</v>
      </c>
      <c r="I53" s="66" t="s">
        <v>87</v>
      </c>
      <c r="J53" s="66" t="s">
        <v>28</v>
      </c>
      <c r="K53" s="66">
        <v>4</v>
      </c>
      <c r="L53" s="80"/>
      <c r="M53" s="80"/>
      <c r="N53" s="66"/>
      <c r="O53" s="68"/>
    </row>
    <row r="54" spans="1:15" ht="15.75">
      <c r="A54" s="302"/>
      <c r="B54" s="306"/>
      <c r="C54" s="315"/>
      <c r="D54" s="350"/>
      <c r="E54" s="323"/>
      <c r="F54" s="307">
        <v>4</v>
      </c>
      <c r="G54" s="344">
        <f>$K$1+24</f>
        <v>42376</v>
      </c>
      <c r="H54" s="316" t="s">
        <v>32</v>
      </c>
      <c r="I54" s="66" t="s">
        <v>88</v>
      </c>
      <c r="J54" s="66" t="s">
        <v>70</v>
      </c>
      <c r="K54" s="66">
        <v>2</v>
      </c>
      <c r="L54" s="80"/>
      <c r="M54" s="80" t="s">
        <v>70</v>
      </c>
      <c r="N54" s="66"/>
      <c r="O54" s="68"/>
    </row>
    <row r="55" spans="1:15" ht="15.75">
      <c r="A55" s="302"/>
      <c r="B55" s="306"/>
      <c r="C55" s="315"/>
      <c r="D55" s="350"/>
      <c r="E55" s="323"/>
      <c r="F55" s="345"/>
      <c r="G55" s="358"/>
      <c r="H55" s="337"/>
      <c r="I55" s="66" t="s">
        <v>69</v>
      </c>
      <c r="J55" s="66" t="s">
        <v>28</v>
      </c>
      <c r="K55" s="66">
        <v>2</v>
      </c>
      <c r="L55" s="80"/>
      <c r="M55" s="80"/>
      <c r="N55" s="66"/>
      <c r="O55" s="68"/>
    </row>
    <row r="56" spans="1:15" ht="15.75">
      <c r="A56" s="302"/>
      <c r="B56" s="306"/>
      <c r="C56" s="315"/>
      <c r="D56" s="350"/>
      <c r="E56" s="323"/>
      <c r="F56" s="345"/>
      <c r="G56" s="358"/>
      <c r="H56" s="75" t="s">
        <v>33</v>
      </c>
      <c r="I56" s="89" t="s">
        <v>9</v>
      </c>
      <c r="J56" s="85" t="s">
        <v>9</v>
      </c>
      <c r="K56" s="85">
        <v>2</v>
      </c>
      <c r="L56" s="89"/>
      <c r="M56" s="85" t="s">
        <v>121</v>
      </c>
      <c r="N56" s="85" t="s">
        <v>76</v>
      </c>
      <c r="O56" s="96">
        <v>2</v>
      </c>
    </row>
    <row r="57" spans="1:15" ht="15.75">
      <c r="A57" s="302"/>
      <c r="B57" s="306"/>
      <c r="C57" s="315"/>
      <c r="D57" s="350"/>
      <c r="E57" s="323"/>
      <c r="F57" s="345"/>
      <c r="G57" s="346"/>
      <c r="H57" s="97"/>
      <c r="I57" s="80" t="s">
        <v>89</v>
      </c>
      <c r="J57" s="66" t="s">
        <v>28</v>
      </c>
      <c r="K57" s="66">
        <v>2</v>
      </c>
      <c r="L57" s="80"/>
      <c r="M57" s="66"/>
      <c r="N57" s="66"/>
      <c r="O57" s="68"/>
    </row>
    <row r="58" spans="1:15" ht="15.75">
      <c r="A58" s="302"/>
      <c r="B58" s="306"/>
      <c r="C58" s="315"/>
      <c r="D58" s="350"/>
      <c r="E58" s="323"/>
      <c r="F58" s="307">
        <v>5</v>
      </c>
      <c r="G58" s="344">
        <f>$K$1+25</f>
        <v>42377</v>
      </c>
      <c r="H58" s="75" t="s">
        <v>32</v>
      </c>
      <c r="I58" s="80" t="s">
        <v>89</v>
      </c>
      <c r="J58" s="66" t="s">
        <v>28</v>
      </c>
      <c r="K58" s="66">
        <v>4</v>
      </c>
      <c r="L58" s="66"/>
      <c r="M58" s="92"/>
      <c r="N58" s="66"/>
      <c r="O58" s="68"/>
    </row>
    <row r="59" spans="1:15" ht="47.25">
      <c r="A59" s="302"/>
      <c r="B59" s="306"/>
      <c r="C59" s="315"/>
      <c r="D59" s="350"/>
      <c r="E59" s="323"/>
      <c r="F59" s="345"/>
      <c r="G59" s="358"/>
      <c r="H59" s="342" t="s">
        <v>33</v>
      </c>
      <c r="I59" s="88" t="s">
        <v>106</v>
      </c>
      <c r="J59" s="66" t="s">
        <v>105</v>
      </c>
      <c r="K59" s="66">
        <v>1</v>
      </c>
      <c r="L59" s="66"/>
      <c r="M59" s="92" t="s">
        <v>78</v>
      </c>
      <c r="N59" s="66" t="s">
        <v>76</v>
      </c>
      <c r="O59" s="68">
        <v>1</v>
      </c>
    </row>
    <row r="60" spans="1:15" ht="15.75">
      <c r="A60" s="302"/>
      <c r="B60" s="306"/>
      <c r="C60" s="315"/>
      <c r="D60" s="350"/>
      <c r="E60" s="323"/>
      <c r="F60" s="345"/>
      <c r="G60" s="346"/>
      <c r="H60" s="343"/>
      <c r="I60" s="66" t="s">
        <v>90</v>
      </c>
      <c r="J60" s="66" t="s">
        <v>18</v>
      </c>
      <c r="K60" s="66">
        <v>3</v>
      </c>
      <c r="L60" s="66" t="s">
        <v>60</v>
      </c>
      <c r="M60" s="87"/>
      <c r="N60" s="66"/>
      <c r="O60" s="68"/>
    </row>
    <row r="61" spans="1:15" ht="16.5" thickBot="1">
      <c r="A61" s="303"/>
      <c r="B61" s="307"/>
      <c r="C61" s="316"/>
      <c r="D61" s="342"/>
      <c r="E61" s="324"/>
      <c r="F61" s="76">
        <v>6</v>
      </c>
      <c r="G61" s="94">
        <f>$K$1+26</f>
        <v>42378</v>
      </c>
      <c r="H61" s="65" t="s">
        <v>32</v>
      </c>
      <c r="I61" s="66" t="s">
        <v>91</v>
      </c>
      <c r="J61" s="66" t="s">
        <v>18</v>
      </c>
      <c r="K61" s="66">
        <v>2</v>
      </c>
      <c r="L61" s="66" t="s">
        <v>60</v>
      </c>
      <c r="M61" s="65"/>
      <c r="N61" s="65"/>
      <c r="O61" s="100"/>
    </row>
    <row r="62" spans="1:15" ht="16.5" thickBot="1">
      <c r="A62" s="304"/>
      <c r="B62" s="308"/>
      <c r="C62" s="317"/>
      <c r="D62" s="355"/>
      <c r="E62" s="325"/>
      <c r="F62" s="101">
        <v>6</v>
      </c>
      <c r="G62" s="102"/>
      <c r="H62" s="103"/>
      <c r="I62" s="91" t="s">
        <v>53</v>
      </c>
      <c r="J62" s="91" t="s">
        <v>18</v>
      </c>
      <c r="K62" s="91">
        <v>2</v>
      </c>
      <c r="L62" s="91" t="s">
        <v>93</v>
      </c>
      <c r="M62" s="67"/>
      <c r="N62" s="67"/>
      <c r="O62" s="78"/>
    </row>
    <row r="63" spans="1:15" ht="15.75">
      <c r="A63" s="301">
        <v>3</v>
      </c>
      <c r="B63" s="305">
        <v>5</v>
      </c>
      <c r="C63" s="349" t="s">
        <v>8</v>
      </c>
      <c r="D63" s="314"/>
      <c r="E63" s="322" t="s">
        <v>67</v>
      </c>
      <c r="F63" s="354">
        <v>1</v>
      </c>
      <c r="G63" s="340">
        <f>$K$1+28</f>
        <v>42380</v>
      </c>
      <c r="H63" s="98" t="s">
        <v>32</v>
      </c>
      <c r="I63" s="104" t="s">
        <v>53</v>
      </c>
      <c r="J63" s="104" t="s">
        <v>18</v>
      </c>
      <c r="K63" s="104">
        <v>4</v>
      </c>
      <c r="L63" s="104" t="s">
        <v>93</v>
      </c>
      <c r="M63" s="92"/>
      <c r="N63" s="66"/>
      <c r="O63" s="68"/>
    </row>
    <row r="64" spans="1:15" ht="15.75">
      <c r="A64" s="351"/>
      <c r="B64" s="336"/>
      <c r="C64" s="343"/>
      <c r="D64" s="337"/>
      <c r="E64" s="338"/>
      <c r="F64" s="345"/>
      <c r="G64" s="346"/>
      <c r="H64" s="75" t="s">
        <v>33</v>
      </c>
      <c r="I64" s="66" t="s">
        <v>74</v>
      </c>
      <c r="J64" s="66" t="s">
        <v>18</v>
      </c>
      <c r="K64" s="66">
        <v>4</v>
      </c>
      <c r="L64" s="66"/>
      <c r="M64" s="92" t="s">
        <v>115</v>
      </c>
      <c r="N64" s="66"/>
      <c r="O64" s="68"/>
    </row>
    <row r="65" spans="1:15" ht="15.75">
      <c r="A65" s="302"/>
      <c r="B65" s="306"/>
      <c r="C65" s="350"/>
      <c r="D65" s="315"/>
      <c r="E65" s="323"/>
      <c r="F65" s="307">
        <v>2</v>
      </c>
      <c r="G65" s="344">
        <f>$K$1+29</f>
        <v>42381</v>
      </c>
      <c r="H65" s="75" t="s">
        <v>32</v>
      </c>
      <c r="I65" s="80" t="s">
        <v>98</v>
      </c>
      <c r="J65" s="66" t="s">
        <v>18</v>
      </c>
      <c r="K65" s="66">
        <v>4</v>
      </c>
      <c r="L65" s="66" t="s">
        <v>27</v>
      </c>
      <c r="M65" s="66"/>
      <c r="N65" s="66"/>
      <c r="O65" s="68"/>
    </row>
    <row r="66" spans="1:15" ht="15.75">
      <c r="A66" s="302"/>
      <c r="B66" s="306"/>
      <c r="C66" s="350"/>
      <c r="D66" s="315"/>
      <c r="E66" s="323"/>
      <c r="F66" s="345"/>
      <c r="G66" s="358"/>
      <c r="H66" s="316" t="s">
        <v>33</v>
      </c>
      <c r="I66" s="80" t="s">
        <v>98</v>
      </c>
      <c r="J66" s="66" t="s">
        <v>18</v>
      </c>
      <c r="K66" s="66">
        <v>2</v>
      </c>
      <c r="L66" s="66" t="s">
        <v>27</v>
      </c>
      <c r="M66" s="66"/>
      <c r="N66" s="66"/>
      <c r="O66" s="68"/>
    </row>
    <row r="67" spans="1:15" ht="15.75">
      <c r="A67" s="302"/>
      <c r="B67" s="306"/>
      <c r="C67" s="350"/>
      <c r="D67" s="315"/>
      <c r="E67" s="323"/>
      <c r="F67" s="336"/>
      <c r="G67" s="346"/>
      <c r="H67" s="337"/>
      <c r="I67" s="89" t="s">
        <v>9</v>
      </c>
      <c r="J67" s="85" t="s">
        <v>9</v>
      </c>
      <c r="K67" s="85">
        <v>2</v>
      </c>
      <c r="L67" s="89"/>
      <c r="M67" s="85" t="s">
        <v>99</v>
      </c>
      <c r="N67" s="85" t="s">
        <v>76</v>
      </c>
      <c r="O67" s="96">
        <v>2</v>
      </c>
    </row>
    <row r="68" spans="1:15" ht="15.75">
      <c r="A68" s="302"/>
      <c r="B68" s="306"/>
      <c r="C68" s="350"/>
      <c r="D68" s="315"/>
      <c r="E68" s="323"/>
      <c r="F68" s="307">
        <v>3</v>
      </c>
      <c r="G68" s="344">
        <f>$K$1+30</f>
        <v>42382</v>
      </c>
      <c r="H68" s="75" t="s">
        <v>32</v>
      </c>
      <c r="I68" s="80" t="s">
        <v>98</v>
      </c>
      <c r="J68" s="66" t="s">
        <v>18</v>
      </c>
      <c r="K68" s="66">
        <v>4</v>
      </c>
      <c r="L68" s="66" t="s">
        <v>27</v>
      </c>
      <c r="M68" s="66"/>
      <c r="N68" s="66"/>
      <c r="O68" s="68"/>
    </row>
    <row r="69" spans="1:15" ht="15.75">
      <c r="A69" s="302"/>
      <c r="B69" s="306"/>
      <c r="C69" s="350"/>
      <c r="D69" s="315"/>
      <c r="E69" s="323"/>
      <c r="F69" s="336"/>
      <c r="G69" s="346"/>
      <c r="H69" s="66" t="s">
        <v>33</v>
      </c>
      <c r="I69" s="80" t="s">
        <v>98</v>
      </c>
      <c r="J69" s="66" t="s">
        <v>18</v>
      </c>
      <c r="K69" s="66">
        <v>4</v>
      </c>
      <c r="L69" s="66" t="s">
        <v>27</v>
      </c>
      <c r="M69" s="66"/>
      <c r="N69" s="66"/>
      <c r="O69" s="68"/>
    </row>
    <row r="70" spans="1:15" ht="15.75">
      <c r="A70" s="302"/>
      <c r="B70" s="306"/>
      <c r="C70" s="350"/>
      <c r="D70" s="315"/>
      <c r="E70" s="323"/>
      <c r="F70" s="307">
        <v>4</v>
      </c>
      <c r="G70" s="344">
        <f>$K$1+31</f>
        <v>42383</v>
      </c>
      <c r="H70" s="83" t="s">
        <v>32</v>
      </c>
      <c r="I70" s="80" t="s">
        <v>98</v>
      </c>
      <c r="J70" s="66" t="s">
        <v>18</v>
      </c>
      <c r="K70" s="66">
        <v>4</v>
      </c>
      <c r="L70" s="66" t="s">
        <v>27</v>
      </c>
      <c r="M70" s="66"/>
      <c r="N70" s="66"/>
      <c r="O70" s="68"/>
    </row>
    <row r="71" spans="1:15" ht="15.75">
      <c r="A71" s="302"/>
      <c r="B71" s="306"/>
      <c r="C71" s="350"/>
      <c r="D71" s="315"/>
      <c r="E71" s="323"/>
      <c r="F71" s="345"/>
      <c r="G71" s="346"/>
      <c r="H71" s="75" t="s">
        <v>33</v>
      </c>
      <c r="I71" s="80" t="s">
        <v>98</v>
      </c>
      <c r="J71" s="66" t="s">
        <v>18</v>
      </c>
      <c r="K71" s="66">
        <v>4</v>
      </c>
      <c r="L71" s="66" t="s">
        <v>27</v>
      </c>
      <c r="M71" s="66"/>
      <c r="N71" s="66"/>
      <c r="O71" s="68"/>
    </row>
    <row r="72" spans="1:15" ht="15.75">
      <c r="A72" s="302"/>
      <c r="B72" s="306"/>
      <c r="C72" s="350"/>
      <c r="D72" s="315"/>
      <c r="E72" s="323"/>
      <c r="F72" s="307">
        <v>5</v>
      </c>
      <c r="G72" s="344">
        <f>$K$1+32</f>
        <v>42384</v>
      </c>
      <c r="H72" s="75" t="s">
        <v>32</v>
      </c>
      <c r="I72" s="80" t="s">
        <v>98</v>
      </c>
      <c r="J72" s="66" t="s">
        <v>18</v>
      </c>
      <c r="K72" s="66">
        <v>4</v>
      </c>
      <c r="L72" s="66" t="s">
        <v>27</v>
      </c>
      <c r="M72" s="66"/>
      <c r="N72" s="66"/>
      <c r="O72" s="68"/>
    </row>
    <row r="73" spans="1:15" ht="15.75">
      <c r="A73" s="302"/>
      <c r="B73" s="306"/>
      <c r="C73" s="350"/>
      <c r="D73" s="315"/>
      <c r="E73" s="323"/>
      <c r="F73" s="336"/>
      <c r="G73" s="346"/>
      <c r="H73" s="66" t="s">
        <v>33</v>
      </c>
      <c r="I73" s="80" t="s">
        <v>98</v>
      </c>
      <c r="J73" s="66" t="s">
        <v>18</v>
      </c>
      <c r="K73" s="66">
        <v>4</v>
      </c>
      <c r="L73" s="66" t="s">
        <v>27</v>
      </c>
      <c r="M73" s="66"/>
      <c r="N73" s="66"/>
      <c r="O73" s="68"/>
    </row>
    <row r="74" spans="1:15" ht="16.5" thickBot="1">
      <c r="A74" s="304"/>
      <c r="B74" s="308"/>
      <c r="C74" s="355"/>
      <c r="D74" s="317"/>
      <c r="E74" s="325"/>
      <c r="F74" s="76">
        <v>6</v>
      </c>
      <c r="G74" s="95">
        <f>$K$1+33</f>
        <v>42385</v>
      </c>
      <c r="H74" s="67" t="s">
        <v>32</v>
      </c>
      <c r="I74" s="67" t="s">
        <v>98</v>
      </c>
      <c r="J74" s="67" t="s">
        <v>18</v>
      </c>
      <c r="K74" s="67">
        <v>4</v>
      </c>
      <c r="L74" s="67" t="s">
        <v>27</v>
      </c>
      <c r="M74" s="67"/>
      <c r="N74" s="67"/>
      <c r="O74" s="78"/>
    </row>
    <row r="75" spans="1:15" ht="15.75">
      <c r="A75" s="301">
        <v>3</v>
      </c>
      <c r="B75" s="305">
        <v>6</v>
      </c>
      <c r="C75" s="314"/>
      <c r="D75" s="314" t="s">
        <v>64</v>
      </c>
      <c r="E75" s="322" t="s">
        <v>68</v>
      </c>
      <c r="F75" s="354">
        <v>1</v>
      </c>
      <c r="G75" s="339">
        <f>$K$1+35</f>
        <v>42387</v>
      </c>
      <c r="H75" s="382" t="s">
        <v>32</v>
      </c>
      <c r="I75" s="89" t="s">
        <v>9</v>
      </c>
      <c r="J75" s="85" t="s">
        <v>9</v>
      </c>
      <c r="K75" s="85">
        <v>2</v>
      </c>
      <c r="L75" s="85"/>
      <c r="M75" s="90" t="s">
        <v>101</v>
      </c>
      <c r="N75" s="85" t="s">
        <v>76</v>
      </c>
      <c r="O75" s="96">
        <v>2</v>
      </c>
    </row>
    <row r="76" spans="1:15" ht="15.75">
      <c r="A76" s="351"/>
      <c r="B76" s="336"/>
      <c r="C76" s="337"/>
      <c r="D76" s="337"/>
      <c r="E76" s="338"/>
      <c r="F76" s="345"/>
      <c r="G76" s="358"/>
      <c r="H76" s="337"/>
      <c r="I76" s="66" t="s">
        <v>71</v>
      </c>
      <c r="J76" s="66" t="s">
        <v>28</v>
      </c>
      <c r="K76" s="66">
        <v>2</v>
      </c>
      <c r="L76" s="87"/>
      <c r="M76" s="66" t="s">
        <v>70</v>
      </c>
      <c r="N76" s="66"/>
      <c r="O76" s="68"/>
    </row>
    <row r="77" spans="1:15" ht="15.75">
      <c r="A77" s="351"/>
      <c r="B77" s="336"/>
      <c r="C77" s="337"/>
      <c r="D77" s="337"/>
      <c r="E77" s="338"/>
      <c r="F77" s="345"/>
      <c r="G77" s="358"/>
      <c r="H77" s="316" t="s">
        <v>33</v>
      </c>
      <c r="I77" s="66" t="s">
        <v>95</v>
      </c>
      <c r="J77" s="66" t="s">
        <v>28</v>
      </c>
      <c r="K77" s="66">
        <v>2</v>
      </c>
      <c r="L77" s="66"/>
      <c r="M77" s="66"/>
      <c r="N77" s="66"/>
      <c r="O77" s="68"/>
    </row>
    <row r="78" spans="1:15" ht="15.75">
      <c r="A78" s="351"/>
      <c r="B78" s="336"/>
      <c r="C78" s="337"/>
      <c r="D78" s="337"/>
      <c r="E78" s="338"/>
      <c r="F78" s="345"/>
      <c r="G78" s="346"/>
      <c r="H78" s="337"/>
      <c r="I78" s="66" t="s">
        <v>96</v>
      </c>
      <c r="J78" s="66" t="s">
        <v>28</v>
      </c>
      <c r="K78" s="66">
        <v>2</v>
      </c>
      <c r="L78" s="66"/>
      <c r="N78" s="66"/>
      <c r="O78" s="68"/>
    </row>
    <row r="79" spans="1:15" ht="15.75">
      <c r="A79" s="302"/>
      <c r="B79" s="306"/>
      <c r="C79" s="315"/>
      <c r="D79" s="315"/>
      <c r="E79" s="323"/>
      <c r="F79" s="307">
        <v>2</v>
      </c>
      <c r="G79" s="344">
        <f>$K$1+36</f>
        <v>42388</v>
      </c>
      <c r="H79" s="75" t="s">
        <v>32</v>
      </c>
      <c r="I79" s="66" t="s">
        <v>96</v>
      </c>
      <c r="J79" s="66" t="s">
        <v>28</v>
      </c>
      <c r="K79" s="66">
        <v>4</v>
      </c>
      <c r="L79" s="66"/>
      <c r="M79" s="66"/>
      <c r="N79" s="66"/>
      <c r="O79" s="68"/>
    </row>
    <row r="80" spans="1:15" ht="15.75">
      <c r="A80" s="302"/>
      <c r="B80" s="306"/>
      <c r="C80" s="315"/>
      <c r="D80" s="315"/>
      <c r="E80" s="323"/>
      <c r="F80" s="345"/>
      <c r="G80" s="346"/>
      <c r="H80" s="75" t="s">
        <v>33</v>
      </c>
      <c r="I80" s="66" t="s">
        <v>96</v>
      </c>
      <c r="J80" s="66" t="s">
        <v>28</v>
      </c>
      <c r="K80" s="66">
        <v>4</v>
      </c>
      <c r="L80" s="66"/>
      <c r="M80" s="66"/>
      <c r="N80" s="66"/>
      <c r="O80" s="68"/>
    </row>
    <row r="81" spans="1:15" ht="15.75">
      <c r="A81" s="302"/>
      <c r="B81" s="306"/>
      <c r="C81" s="315"/>
      <c r="D81" s="315"/>
      <c r="E81" s="323"/>
      <c r="F81" s="307">
        <v>3</v>
      </c>
      <c r="G81" s="344">
        <f>$K$1+37</f>
        <v>42389</v>
      </c>
      <c r="H81" s="75" t="s">
        <v>32</v>
      </c>
      <c r="I81" s="66" t="s">
        <v>96</v>
      </c>
      <c r="J81" s="66" t="s">
        <v>28</v>
      </c>
      <c r="K81" s="66">
        <v>4</v>
      </c>
      <c r="L81" s="66"/>
      <c r="M81" s="66"/>
      <c r="N81" s="66"/>
      <c r="O81" s="68"/>
    </row>
    <row r="82" spans="1:15" ht="15.75">
      <c r="A82" s="302"/>
      <c r="B82" s="306"/>
      <c r="C82" s="315"/>
      <c r="D82" s="315"/>
      <c r="E82" s="323"/>
      <c r="F82" s="345"/>
      <c r="G82" s="346"/>
      <c r="H82" s="75" t="s">
        <v>33</v>
      </c>
      <c r="I82" s="66" t="s">
        <v>102</v>
      </c>
      <c r="J82" s="66" t="s">
        <v>28</v>
      </c>
      <c r="K82" s="66">
        <v>4</v>
      </c>
      <c r="L82" s="66"/>
      <c r="M82" s="66"/>
      <c r="N82" s="66"/>
      <c r="O82" s="68"/>
    </row>
    <row r="83" spans="1:15" ht="15.75">
      <c r="A83" s="302"/>
      <c r="B83" s="306"/>
      <c r="C83" s="315"/>
      <c r="D83" s="315"/>
      <c r="E83" s="323"/>
      <c r="F83" s="307">
        <v>4</v>
      </c>
      <c r="G83" s="344">
        <f>$K$1+38</f>
        <v>42390</v>
      </c>
      <c r="H83" s="81" t="s">
        <v>32</v>
      </c>
      <c r="I83" s="89" t="s">
        <v>103</v>
      </c>
      <c r="J83" s="85" t="s">
        <v>9</v>
      </c>
      <c r="K83" s="85">
        <v>2</v>
      </c>
      <c r="L83" s="89"/>
      <c r="M83" s="85" t="s">
        <v>97</v>
      </c>
      <c r="N83" s="85" t="s">
        <v>76</v>
      </c>
      <c r="O83" s="96">
        <v>2</v>
      </c>
    </row>
    <row r="84" spans="1:15" ht="15.75">
      <c r="A84" s="302"/>
      <c r="B84" s="306"/>
      <c r="C84" s="315"/>
      <c r="D84" s="315"/>
      <c r="E84" s="323"/>
      <c r="F84" s="336"/>
      <c r="G84" s="346"/>
      <c r="H84" s="75" t="s">
        <v>33</v>
      </c>
      <c r="I84" s="80" t="s">
        <v>94</v>
      </c>
      <c r="J84" s="66" t="s">
        <v>28</v>
      </c>
      <c r="K84" s="66">
        <v>6</v>
      </c>
      <c r="L84" s="80"/>
      <c r="M84" s="66"/>
      <c r="N84" s="66"/>
      <c r="O84" s="68"/>
    </row>
    <row r="85" spans="1:15" ht="15.75">
      <c r="A85" s="302"/>
      <c r="B85" s="306"/>
      <c r="C85" s="315"/>
      <c r="D85" s="315"/>
      <c r="E85" s="323"/>
      <c r="F85" s="307">
        <v>5</v>
      </c>
      <c r="G85" s="344">
        <f>$K$1+39</f>
        <v>42391</v>
      </c>
      <c r="H85" s="81" t="s">
        <v>32</v>
      </c>
      <c r="I85" s="66" t="s">
        <v>37</v>
      </c>
      <c r="J85" s="66" t="s">
        <v>34</v>
      </c>
      <c r="K85" s="66">
        <v>4</v>
      </c>
      <c r="L85" s="66"/>
      <c r="M85" s="66"/>
      <c r="N85" s="66"/>
      <c r="O85" s="68"/>
    </row>
    <row r="86" spans="1:15" ht="15.75">
      <c r="A86" s="302"/>
      <c r="B86" s="306"/>
      <c r="C86" s="315"/>
      <c r="D86" s="315"/>
      <c r="E86" s="323"/>
      <c r="F86" s="336"/>
      <c r="G86" s="346"/>
      <c r="H86" s="81" t="s">
        <v>33</v>
      </c>
      <c r="I86" s="66" t="s">
        <v>35</v>
      </c>
      <c r="J86" s="66" t="s">
        <v>34</v>
      </c>
      <c r="K86" s="66">
        <v>4</v>
      </c>
      <c r="L86" s="66"/>
      <c r="M86" s="66"/>
      <c r="N86" s="66"/>
      <c r="O86" s="68"/>
    </row>
    <row r="87" spans="1:15" ht="16.5" thickBot="1">
      <c r="A87" s="304"/>
      <c r="B87" s="308"/>
      <c r="C87" s="317"/>
      <c r="D87" s="317"/>
      <c r="E87" s="325"/>
      <c r="F87" s="76">
        <v>6</v>
      </c>
      <c r="G87" s="95">
        <f>$K$1+40</f>
        <v>42392</v>
      </c>
      <c r="H87" s="84" t="s">
        <v>32</v>
      </c>
      <c r="I87" s="77" t="s">
        <v>13</v>
      </c>
      <c r="J87" s="77" t="s">
        <v>13</v>
      </c>
      <c r="K87" s="77">
        <v>0</v>
      </c>
      <c r="L87" s="67"/>
      <c r="M87" s="67"/>
      <c r="N87" s="67"/>
      <c r="O87" s="78"/>
    </row>
  </sheetData>
  <customSheetViews>
    <customSheetView guid="{CF8F5655-32C7-42AF-BCA2-09FDF785A9BE}" scale="70" hiddenRows="1" hiddenColumns="1">
      <selection activeCell="E4" sqref="E4:E17"/>
      <pageMargins left="0.7" right="0.7" top="0.75" bottom="0.75" header="0.3" footer="0.3"/>
      <pageSetup paperSize="9" orientation="portrait" r:id="rId1"/>
    </customSheetView>
    <customSheetView guid="{B0D103FE-5C5A-4435-8857-3BF24A277D37}" scale="70" hiddenRows="1" hiddenColumns="1">
      <selection activeCell="E4" sqref="E4:E17"/>
      <pageMargins left="0.7" right="0.7" top="0.75" bottom="0.75" header="0.3" footer="0.3"/>
      <pageSetup paperSize="9" orientation="portrait" r:id="rId2"/>
    </customSheetView>
  </customSheetViews>
  <mergeCells count="106">
    <mergeCell ref="G81:G82"/>
    <mergeCell ref="G83:G84"/>
    <mergeCell ref="G85:G86"/>
    <mergeCell ref="G68:G69"/>
    <mergeCell ref="G70:G71"/>
    <mergeCell ref="G72:G73"/>
    <mergeCell ref="G75:G78"/>
    <mergeCell ref="G79:G80"/>
    <mergeCell ref="G52:G53"/>
    <mergeCell ref="G54:G57"/>
    <mergeCell ref="G58:G60"/>
    <mergeCell ref="G63:G64"/>
    <mergeCell ref="G65:G67"/>
    <mergeCell ref="H75:H76"/>
    <mergeCell ref="H66:H67"/>
    <mergeCell ref="H30:H31"/>
    <mergeCell ref="H54:H55"/>
    <mergeCell ref="H15:H16"/>
    <mergeCell ref="H24:H25"/>
    <mergeCell ref="M43:M45"/>
    <mergeCell ref="G36:G37"/>
    <mergeCell ref="G38:G40"/>
    <mergeCell ref="G41:G42"/>
    <mergeCell ref="G43:G44"/>
    <mergeCell ref="G46:G48"/>
    <mergeCell ref="G22:G23"/>
    <mergeCell ref="G24:G26"/>
    <mergeCell ref="G27:G28"/>
    <mergeCell ref="G29:G31"/>
    <mergeCell ref="G33:G35"/>
    <mergeCell ref="F85:F86"/>
    <mergeCell ref="A75:A87"/>
    <mergeCell ref="B75:B87"/>
    <mergeCell ref="C75:C87"/>
    <mergeCell ref="D75:D87"/>
    <mergeCell ref="E75:E87"/>
    <mergeCell ref="A46:A62"/>
    <mergeCell ref="B46:B62"/>
    <mergeCell ref="C46:C62"/>
    <mergeCell ref="D46:D62"/>
    <mergeCell ref="E46:E62"/>
    <mergeCell ref="A63:A74"/>
    <mergeCell ref="B63:B74"/>
    <mergeCell ref="C63:C74"/>
    <mergeCell ref="D63:D74"/>
    <mergeCell ref="E63:E74"/>
    <mergeCell ref="F75:F78"/>
    <mergeCell ref="F79:F80"/>
    <mergeCell ref="F81:F82"/>
    <mergeCell ref="F83:F84"/>
    <mergeCell ref="F70:F71"/>
    <mergeCell ref="F54:F57"/>
    <mergeCell ref="F58:F60"/>
    <mergeCell ref="F63:F64"/>
    <mergeCell ref="A18:A32"/>
    <mergeCell ref="B18:B32"/>
    <mergeCell ref="C18:C32"/>
    <mergeCell ref="D18:D32"/>
    <mergeCell ref="E18:E32"/>
    <mergeCell ref="A33:A45"/>
    <mergeCell ref="B33:B45"/>
    <mergeCell ref="C33:C45"/>
    <mergeCell ref="D33:D45"/>
    <mergeCell ref="E33:E45"/>
    <mergeCell ref="B1:I1"/>
    <mergeCell ref="A4:A17"/>
    <mergeCell ref="B4:B17"/>
    <mergeCell ref="C4:C17"/>
    <mergeCell ref="D4:D17"/>
    <mergeCell ref="E4:E17"/>
    <mergeCell ref="F4:F7"/>
    <mergeCell ref="H4:H5"/>
    <mergeCell ref="H6:H7"/>
    <mergeCell ref="F8:F9"/>
    <mergeCell ref="F10:F11"/>
    <mergeCell ref="F12:F13"/>
    <mergeCell ref="F14:F16"/>
    <mergeCell ref="G4:G7"/>
    <mergeCell ref="G8:G9"/>
    <mergeCell ref="G10:G11"/>
    <mergeCell ref="G12:G13"/>
    <mergeCell ref="G14:G16"/>
    <mergeCell ref="H77:H78"/>
    <mergeCell ref="F36:F37"/>
    <mergeCell ref="H33:H34"/>
    <mergeCell ref="H39:H40"/>
    <mergeCell ref="M40:M42"/>
    <mergeCell ref="F18:F21"/>
    <mergeCell ref="F33:F35"/>
    <mergeCell ref="F22:F23"/>
    <mergeCell ref="F24:F26"/>
    <mergeCell ref="F27:F28"/>
    <mergeCell ref="F29:F31"/>
    <mergeCell ref="F52:F53"/>
    <mergeCell ref="F38:F40"/>
    <mergeCell ref="F41:F42"/>
    <mergeCell ref="F72:F73"/>
    <mergeCell ref="F65:F67"/>
    <mergeCell ref="F68:F69"/>
    <mergeCell ref="F43:F44"/>
    <mergeCell ref="F46:F48"/>
    <mergeCell ref="H46:H47"/>
    <mergeCell ref="F49:F51"/>
    <mergeCell ref="H59:H60"/>
    <mergeCell ref="G49:G51"/>
    <mergeCell ref="G18:G21"/>
  </mergeCells>
  <pageMargins left="0.7" right="0.7" top="0.75" bottom="0.75" header="0.3" footer="0.3"/>
  <pageSetup paperSize="9" scale="50" fitToHeight="0" orientation="landscape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P80"/>
  <sheetViews>
    <sheetView topLeftCell="A60" zoomScale="70" zoomScaleNormal="70" workbookViewId="0">
      <selection activeCell="I91" sqref="I91"/>
    </sheetView>
  </sheetViews>
  <sheetFormatPr defaultColWidth="9.28515625" defaultRowHeight="15"/>
  <cols>
    <col min="1" max="1" width="6.7109375" bestFit="1" customWidth="1"/>
    <col min="2" max="2" width="6.28515625" bestFit="1" customWidth="1"/>
    <col min="3" max="3" width="9.5703125" bestFit="1" customWidth="1"/>
    <col min="4" max="4" width="9.7109375" bestFit="1" customWidth="1"/>
    <col min="5" max="5" width="18.28515625" customWidth="1"/>
    <col min="6" max="6" width="9.28515625" hidden="1" customWidth="1"/>
    <col min="7" max="8" width="13.28515625" customWidth="1"/>
    <col min="9" max="9" width="4" bestFit="1" customWidth="1"/>
    <col min="10" max="10" width="82.7109375" bestFit="1" customWidth="1"/>
    <col min="11" max="11" width="18.42578125" bestFit="1" customWidth="1"/>
    <col min="12" max="12" width="14.28515625" customWidth="1"/>
    <col min="13" max="13" width="12.28515625" customWidth="1"/>
    <col min="14" max="14" width="137.28515625" bestFit="1" customWidth="1"/>
  </cols>
  <sheetData>
    <row r="1" spans="1:16" ht="28.5">
      <c r="A1" s="10"/>
      <c r="B1" s="300" t="s">
        <v>308</v>
      </c>
      <c r="C1" s="300"/>
      <c r="D1" s="300"/>
      <c r="E1" s="300"/>
      <c r="F1" s="300"/>
      <c r="G1" s="300"/>
      <c r="H1" s="300"/>
      <c r="I1" s="300"/>
      <c r="J1" s="300"/>
      <c r="K1" s="3" t="s">
        <v>117</v>
      </c>
      <c r="L1" s="93">
        <v>42839</v>
      </c>
    </row>
    <row r="2" spans="1:16" ht="28.5">
      <c r="A2" s="5"/>
      <c r="B2" s="6"/>
      <c r="C2" s="6"/>
      <c r="D2" s="6"/>
      <c r="E2" s="6"/>
      <c r="F2" s="6"/>
      <c r="G2" s="6"/>
      <c r="H2" s="6"/>
      <c r="I2" s="6"/>
      <c r="J2" s="6"/>
    </row>
    <row r="3" spans="1:16" ht="15.75" thickBot="1">
      <c r="A3" s="70" t="s">
        <v>0</v>
      </c>
      <c r="B3" s="70" t="s">
        <v>1</v>
      </c>
      <c r="C3" s="70" t="s">
        <v>2</v>
      </c>
      <c r="D3" s="70" t="s">
        <v>4</v>
      </c>
      <c r="E3" s="70" t="s">
        <v>5</v>
      </c>
      <c r="F3" s="70" t="s">
        <v>10</v>
      </c>
      <c r="G3" s="70" t="s">
        <v>10</v>
      </c>
      <c r="H3" s="70" t="s">
        <v>116</v>
      </c>
      <c r="I3" s="70"/>
      <c r="J3" s="70" t="s">
        <v>6</v>
      </c>
      <c r="K3" s="70" t="s">
        <v>11</v>
      </c>
      <c r="L3" s="70" t="s">
        <v>15</v>
      </c>
      <c r="M3" s="70" t="s">
        <v>51</v>
      </c>
      <c r="N3" s="70" t="s">
        <v>52</v>
      </c>
      <c r="O3" s="70" t="s">
        <v>38</v>
      </c>
      <c r="P3" s="70" t="s">
        <v>39</v>
      </c>
    </row>
    <row r="4" spans="1:16" ht="15.75">
      <c r="A4" s="301">
        <v>1</v>
      </c>
      <c r="B4" s="305">
        <v>1</v>
      </c>
      <c r="C4" s="314" t="s">
        <v>3</v>
      </c>
      <c r="D4" s="314"/>
      <c r="E4" s="322" t="s">
        <v>66</v>
      </c>
      <c r="F4" s="305">
        <v>1</v>
      </c>
      <c r="G4" s="396">
        <v>1</v>
      </c>
      <c r="H4" s="339">
        <f ca="1">$L$1+(INDIRECT(ADDRESS(ROW(), COLUMN()-1))-1)</f>
        <v>42839</v>
      </c>
      <c r="I4" s="314" t="s">
        <v>32</v>
      </c>
      <c r="J4" s="156" t="s">
        <v>119</v>
      </c>
      <c r="K4" s="156" t="s">
        <v>19</v>
      </c>
      <c r="L4" s="156">
        <v>2</v>
      </c>
      <c r="M4" s="156" t="s">
        <v>30</v>
      </c>
      <c r="N4" s="192"/>
      <c r="O4" s="156" t="s">
        <v>295</v>
      </c>
      <c r="P4" s="193">
        <v>2</v>
      </c>
    </row>
    <row r="5" spans="1:16" ht="15.75">
      <c r="A5" s="302"/>
      <c r="B5" s="306"/>
      <c r="C5" s="315"/>
      <c r="D5" s="315"/>
      <c r="E5" s="323"/>
      <c r="F5" s="306"/>
      <c r="G5" s="358"/>
      <c r="H5" s="340"/>
      <c r="I5" s="315"/>
      <c r="J5" s="142" t="s">
        <v>120</v>
      </c>
      <c r="K5" s="142" t="s">
        <v>19</v>
      </c>
      <c r="L5" s="142">
        <v>2</v>
      </c>
      <c r="M5" s="142" t="s">
        <v>29</v>
      </c>
      <c r="N5" s="173"/>
      <c r="O5" s="142" t="s">
        <v>46</v>
      </c>
      <c r="P5" s="174">
        <v>2</v>
      </c>
    </row>
    <row r="6" spans="1:16" ht="15.75">
      <c r="A6" s="302"/>
      <c r="B6" s="306"/>
      <c r="C6" s="315"/>
      <c r="D6" s="315"/>
      <c r="E6" s="323"/>
      <c r="F6" s="306"/>
      <c r="G6" s="358"/>
      <c r="H6" s="340"/>
      <c r="I6" s="315" t="s">
        <v>33</v>
      </c>
      <c r="J6" s="142" t="s">
        <v>31</v>
      </c>
      <c r="K6" s="142" t="s">
        <v>105</v>
      </c>
      <c r="L6" s="142">
        <v>1</v>
      </c>
      <c r="M6" s="157"/>
      <c r="N6" s="142" t="s">
        <v>72</v>
      </c>
      <c r="O6" s="142" t="s">
        <v>76</v>
      </c>
      <c r="P6" s="174">
        <v>1</v>
      </c>
    </row>
    <row r="7" spans="1:16" ht="15.75">
      <c r="A7" s="302"/>
      <c r="B7" s="306"/>
      <c r="C7" s="315"/>
      <c r="D7" s="315"/>
      <c r="E7" s="323"/>
      <c r="F7" s="306"/>
      <c r="G7" s="358"/>
      <c r="H7" s="341"/>
      <c r="I7" s="315"/>
      <c r="J7" s="80" t="s">
        <v>320</v>
      </c>
      <c r="K7" s="66" t="s">
        <v>18</v>
      </c>
      <c r="L7" s="66">
        <v>3</v>
      </c>
      <c r="M7" s="80" t="s">
        <v>112</v>
      </c>
      <c r="N7" s="66" t="s">
        <v>333</v>
      </c>
      <c r="O7" s="66"/>
      <c r="P7" s="68"/>
    </row>
    <row r="8" spans="1:16" ht="15.75">
      <c r="A8" s="302"/>
      <c r="B8" s="306"/>
      <c r="C8" s="315"/>
      <c r="D8" s="315"/>
      <c r="E8" s="323"/>
      <c r="F8" s="306">
        <v>2</v>
      </c>
      <c r="G8" s="389">
        <v>2</v>
      </c>
      <c r="H8" s="344">
        <f ca="1">$L$1+(INDIRECT(ADDRESS(ROW(), COLUMN()-1))-1)</f>
        <v>42840</v>
      </c>
      <c r="I8" s="75" t="s">
        <v>32</v>
      </c>
      <c r="J8" s="66" t="s">
        <v>321</v>
      </c>
      <c r="K8" s="66" t="s">
        <v>18</v>
      </c>
      <c r="L8" s="66">
        <v>4</v>
      </c>
      <c r="M8" s="66" t="s">
        <v>22</v>
      </c>
      <c r="N8" s="66"/>
      <c r="O8" s="66"/>
      <c r="P8" s="68"/>
    </row>
    <row r="9" spans="1:16" ht="15.75">
      <c r="A9" s="302"/>
      <c r="B9" s="306"/>
      <c r="C9" s="315"/>
      <c r="D9" s="315"/>
      <c r="E9" s="323"/>
      <c r="F9" s="306"/>
      <c r="G9" s="346"/>
      <c r="H9" s="341"/>
      <c r="I9" s="75" t="s">
        <v>33</v>
      </c>
      <c r="J9" s="66" t="s">
        <v>297</v>
      </c>
      <c r="K9" s="66" t="s">
        <v>18</v>
      </c>
      <c r="L9" s="66">
        <v>4</v>
      </c>
      <c r="M9" s="66" t="s">
        <v>23</v>
      </c>
      <c r="N9" s="119" t="s">
        <v>322</v>
      </c>
      <c r="O9" s="66"/>
      <c r="P9" s="68"/>
    </row>
    <row r="10" spans="1:16" ht="15.75">
      <c r="A10" s="302"/>
      <c r="B10" s="306"/>
      <c r="C10" s="315"/>
      <c r="D10" s="315"/>
      <c r="E10" s="323"/>
      <c r="F10" s="306">
        <v>3</v>
      </c>
      <c r="G10" s="389">
        <v>3</v>
      </c>
      <c r="H10" s="344">
        <f ca="1">$L$1+(INDIRECT(ADDRESS(ROW(), COLUMN()-1))-1)</f>
        <v>42841</v>
      </c>
      <c r="I10" s="66" t="s">
        <v>32</v>
      </c>
      <c r="J10" s="66" t="s">
        <v>297</v>
      </c>
      <c r="K10" s="66" t="s">
        <v>18</v>
      </c>
      <c r="L10" s="66">
        <v>4</v>
      </c>
      <c r="M10" s="66" t="s">
        <v>23</v>
      </c>
      <c r="N10" s="119"/>
      <c r="O10" s="66"/>
      <c r="P10" s="68"/>
    </row>
    <row r="11" spans="1:16" ht="15.75">
      <c r="A11" s="302"/>
      <c r="B11" s="306"/>
      <c r="C11" s="315"/>
      <c r="D11" s="315"/>
      <c r="E11" s="323"/>
      <c r="F11" s="306"/>
      <c r="G11" s="346"/>
      <c r="H11" s="341"/>
      <c r="I11" s="66" t="s">
        <v>33</v>
      </c>
      <c r="J11" s="66" t="s">
        <v>297</v>
      </c>
      <c r="K11" s="66" t="s">
        <v>18</v>
      </c>
      <c r="L11" s="66">
        <v>4</v>
      </c>
      <c r="M11" s="66" t="s">
        <v>23</v>
      </c>
      <c r="N11" s="217"/>
      <c r="O11" s="66"/>
      <c r="P11" s="68"/>
    </row>
    <row r="12" spans="1:16" ht="15.75">
      <c r="A12" s="302"/>
      <c r="B12" s="306"/>
      <c r="C12" s="315"/>
      <c r="D12" s="315"/>
      <c r="E12" s="323"/>
      <c r="F12" s="306">
        <v>4</v>
      </c>
      <c r="G12" s="389">
        <v>4</v>
      </c>
      <c r="H12" s="344">
        <f ca="1">$L$1+(INDIRECT(ADDRESS(ROW(), COLUMN()-1))-1)</f>
        <v>42842</v>
      </c>
      <c r="I12" s="66" t="s">
        <v>32</v>
      </c>
      <c r="J12" s="85" t="s">
        <v>299</v>
      </c>
      <c r="K12" s="85" t="s">
        <v>9</v>
      </c>
      <c r="L12" s="85">
        <v>1</v>
      </c>
      <c r="M12" s="85"/>
      <c r="N12" s="86" t="s">
        <v>300</v>
      </c>
      <c r="O12" s="85" t="s">
        <v>76</v>
      </c>
      <c r="P12" s="96">
        <v>1</v>
      </c>
    </row>
    <row r="13" spans="1:16" ht="15.75">
      <c r="A13" s="302"/>
      <c r="B13" s="306"/>
      <c r="C13" s="315"/>
      <c r="D13" s="315"/>
      <c r="E13" s="323"/>
      <c r="F13" s="306"/>
      <c r="G13" s="346"/>
      <c r="H13" s="341"/>
      <c r="I13" s="66" t="s">
        <v>33</v>
      </c>
      <c r="J13" s="66" t="s">
        <v>297</v>
      </c>
      <c r="K13" s="66" t="s">
        <v>18</v>
      </c>
      <c r="L13" s="66">
        <v>7</v>
      </c>
      <c r="M13" s="66" t="s">
        <v>23</v>
      </c>
      <c r="O13" s="66"/>
      <c r="P13" s="68"/>
    </row>
    <row r="14" spans="1:16" ht="15.75">
      <c r="A14" s="302"/>
      <c r="B14" s="306"/>
      <c r="C14" s="315"/>
      <c r="D14" s="315"/>
      <c r="E14" s="323"/>
      <c r="F14" s="306">
        <v>5</v>
      </c>
      <c r="G14" s="389">
        <v>5</v>
      </c>
      <c r="H14" s="344">
        <f ca="1">$L$1+(INDIRECT(ADDRESS(ROW(), COLUMN()-1))-1)</f>
        <v>42843</v>
      </c>
      <c r="I14" s="66" t="s">
        <v>32</v>
      </c>
      <c r="J14" s="66" t="s">
        <v>297</v>
      </c>
      <c r="K14" s="66" t="s">
        <v>18</v>
      </c>
      <c r="L14" s="66">
        <v>4</v>
      </c>
      <c r="M14" s="66" t="s">
        <v>23</v>
      </c>
      <c r="N14" s="66"/>
      <c r="O14" s="66"/>
      <c r="P14" s="68"/>
    </row>
    <row r="15" spans="1:16" ht="15.75">
      <c r="A15" s="302"/>
      <c r="B15" s="306"/>
      <c r="C15" s="315"/>
      <c r="D15" s="315"/>
      <c r="E15" s="323"/>
      <c r="F15" s="306"/>
      <c r="G15" s="358"/>
      <c r="H15" s="340"/>
      <c r="I15" s="83" t="s">
        <v>33</v>
      </c>
      <c r="J15" s="66" t="s">
        <v>297</v>
      </c>
      <c r="K15" s="66" t="s">
        <v>18</v>
      </c>
      <c r="L15" s="66">
        <v>4</v>
      </c>
      <c r="M15" s="66" t="s">
        <v>23</v>
      </c>
      <c r="N15" s="66"/>
      <c r="O15" s="66"/>
      <c r="P15" s="68"/>
    </row>
    <row r="16" spans="1:16" ht="16.5" thickBot="1">
      <c r="A16" s="304"/>
      <c r="B16" s="308"/>
      <c r="C16" s="317"/>
      <c r="D16" s="317"/>
      <c r="E16" s="325"/>
      <c r="F16" s="76">
        <v>6</v>
      </c>
      <c r="G16" s="208">
        <v>6</v>
      </c>
      <c r="H16" s="95">
        <f ca="1">$L$1+(INDIRECT(ADDRESS(ROW(), COLUMN()-1))-1)</f>
        <v>42844</v>
      </c>
      <c r="I16" s="67" t="s">
        <v>32</v>
      </c>
      <c r="J16" s="195" t="s">
        <v>209</v>
      </c>
      <c r="K16" s="77" t="s">
        <v>13</v>
      </c>
      <c r="L16" s="77">
        <v>0</v>
      </c>
      <c r="M16" s="77"/>
      <c r="N16" s="77"/>
      <c r="O16" s="77"/>
      <c r="P16" s="114"/>
    </row>
    <row r="17" spans="1:16" ht="15.75">
      <c r="A17" s="301">
        <v>1</v>
      </c>
      <c r="B17" s="305">
        <v>2</v>
      </c>
      <c r="C17" s="314"/>
      <c r="D17" s="314" t="s">
        <v>9</v>
      </c>
      <c r="E17" s="322" t="s">
        <v>75</v>
      </c>
      <c r="F17" s="354">
        <v>1</v>
      </c>
      <c r="G17" s="389">
        <v>8</v>
      </c>
      <c r="H17" s="344">
        <f ca="1">$L$1+(INDIRECT(ADDRESS(ROW(), COLUMN()-1))-1)</f>
        <v>42846</v>
      </c>
      <c r="I17" s="196" t="s">
        <v>32</v>
      </c>
      <c r="J17" s="141" t="s">
        <v>297</v>
      </c>
      <c r="K17" s="141" t="s">
        <v>18</v>
      </c>
      <c r="L17" s="151">
        <v>2</v>
      </c>
      <c r="M17" s="141" t="s">
        <v>23</v>
      </c>
      <c r="N17" s="151"/>
      <c r="O17" s="151"/>
      <c r="P17" s="145"/>
    </row>
    <row r="18" spans="1:16" ht="15.75">
      <c r="A18" s="351"/>
      <c r="B18" s="336"/>
      <c r="C18" s="337"/>
      <c r="D18" s="337"/>
      <c r="E18" s="338"/>
      <c r="F18" s="345"/>
      <c r="G18" s="358"/>
      <c r="H18" s="340"/>
      <c r="I18" s="197" t="s">
        <v>33</v>
      </c>
      <c r="J18" s="198" t="s">
        <v>301</v>
      </c>
      <c r="K18" s="198" t="s">
        <v>28</v>
      </c>
      <c r="L18" s="65">
        <v>6</v>
      </c>
      <c r="M18" s="198" t="s">
        <v>23</v>
      </c>
      <c r="N18" s="198"/>
      <c r="O18" s="198"/>
      <c r="P18" s="68"/>
    </row>
    <row r="19" spans="1:16" ht="15.75">
      <c r="A19" s="302"/>
      <c r="B19" s="306"/>
      <c r="C19" s="315"/>
      <c r="D19" s="315"/>
      <c r="E19" s="323"/>
      <c r="F19" s="307">
        <v>2</v>
      </c>
      <c r="G19" s="389">
        <v>9</v>
      </c>
      <c r="H19" s="344">
        <f ca="1">$L$1+(INDIRECT(ADDRESS(ROW(), COLUMN()-1))-1)</f>
        <v>42847</v>
      </c>
      <c r="I19" s="197" t="s">
        <v>32</v>
      </c>
      <c r="J19" s="198" t="s">
        <v>301</v>
      </c>
      <c r="K19" s="198" t="s">
        <v>28</v>
      </c>
      <c r="L19" s="65">
        <v>4</v>
      </c>
      <c r="M19" s="198" t="s">
        <v>23</v>
      </c>
      <c r="N19" s="198"/>
      <c r="O19" s="198"/>
      <c r="P19" s="100"/>
    </row>
    <row r="20" spans="1:16" ht="15.75">
      <c r="A20" s="302"/>
      <c r="B20" s="306"/>
      <c r="C20" s="315"/>
      <c r="D20" s="315"/>
      <c r="E20" s="323"/>
      <c r="F20" s="345"/>
      <c r="G20" s="358"/>
      <c r="H20" s="340"/>
      <c r="I20" s="342" t="s">
        <v>33</v>
      </c>
      <c r="J20" s="85" t="s">
        <v>9</v>
      </c>
      <c r="K20" s="85" t="s">
        <v>9</v>
      </c>
      <c r="L20" s="85">
        <v>3</v>
      </c>
      <c r="M20" s="85"/>
      <c r="N20" s="86" t="s">
        <v>302</v>
      </c>
      <c r="O20" s="85" t="s">
        <v>76</v>
      </c>
      <c r="P20" s="96">
        <v>3</v>
      </c>
    </row>
    <row r="21" spans="1:16" ht="15.75">
      <c r="A21" s="302"/>
      <c r="B21" s="306"/>
      <c r="C21" s="315"/>
      <c r="D21" s="315"/>
      <c r="E21" s="323"/>
      <c r="F21" s="189"/>
      <c r="G21" s="223"/>
      <c r="H21" s="191"/>
      <c r="I21" s="343"/>
      <c r="J21" s="66" t="s">
        <v>104</v>
      </c>
      <c r="K21" s="66" t="s">
        <v>18</v>
      </c>
      <c r="L21" s="66">
        <v>1</v>
      </c>
      <c r="M21" s="66"/>
      <c r="N21" s="66" t="s">
        <v>303</v>
      </c>
      <c r="O21" s="66"/>
      <c r="P21" s="68"/>
    </row>
    <row r="22" spans="1:16" ht="15.75">
      <c r="A22" s="302"/>
      <c r="B22" s="306"/>
      <c r="C22" s="315"/>
      <c r="D22" s="315"/>
      <c r="E22" s="323"/>
      <c r="F22" s="307">
        <v>3</v>
      </c>
      <c r="G22" s="389">
        <v>10</v>
      </c>
      <c r="H22" s="344">
        <f ca="1">$L$1+(INDIRECT(ADDRESS(ROW(), COLUMN()-1))-1)</f>
        <v>42848</v>
      </c>
      <c r="I22" s="199" t="s">
        <v>32</v>
      </c>
      <c r="J22" s="155" t="s">
        <v>77</v>
      </c>
      <c r="K22" s="141" t="s">
        <v>18</v>
      </c>
      <c r="L22" s="141">
        <v>7</v>
      </c>
      <c r="M22" s="141" t="s">
        <v>26</v>
      </c>
      <c r="N22" s="141"/>
      <c r="O22" s="141"/>
      <c r="P22" s="145"/>
    </row>
    <row r="23" spans="1:16" ht="15.75">
      <c r="A23" s="302"/>
      <c r="B23" s="306"/>
      <c r="C23" s="315"/>
      <c r="D23" s="315"/>
      <c r="E23" s="323"/>
      <c r="F23" s="336"/>
      <c r="G23" s="346"/>
      <c r="H23" s="346"/>
      <c r="I23" s="200" t="s">
        <v>33</v>
      </c>
      <c r="J23" s="89" t="s">
        <v>9</v>
      </c>
      <c r="K23" s="85" t="s">
        <v>9</v>
      </c>
      <c r="L23" s="85">
        <v>1</v>
      </c>
      <c r="M23" s="85" t="s">
        <v>26</v>
      </c>
      <c r="N23" s="85" t="s">
        <v>158</v>
      </c>
      <c r="O23" s="85" t="s">
        <v>76</v>
      </c>
      <c r="P23" s="96">
        <v>1</v>
      </c>
    </row>
    <row r="24" spans="1:16" ht="15.75">
      <c r="A24" s="302"/>
      <c r="B24" s="306"/>
      <c r="C24" s="315"/>
      <c r="D24" s="315"/>
      <c r="E24" s="323"/>
      <c r="F24" s="307">
        <v>4</v>
      </c>
      <c r="G24" s="389">
        <v>11</v>
      </c>
      <c r="H24" s="344">
        <f ca="1">$L$1+(INDIRECT(ADDRESS(ROW(), COLUMN()-1))-1)</f>
        <v>42849</v>
      </c>
      <c r="I24" s="83" t="s">
        <v>32</v>
      </c>
      <c r="J24" s="80" t="s">
        <v>77</v>
      </c>
      <c r="K24" s="66" t="s">
        <v>18</v>
      </c>
      <c r="L24" s="66">
        <v>4</v>
      </c>
      <c r="M24" s="66" t="s">
        <v>26</v>
      </c>
      <c r="N24" s="66"/>
      <c r="O24" s="66"/>
      <c r="P24" s="68"/>
    </row>
    <row r="25" spans="1:16" ht="15.75">
      <c r="A25" s="302"/>
      <c r="B25" s="306"/>
      <c r="C25" s="315"/>
      <c r="D25" s="315"/>
      <c r="E25" s="323"/>
      <c r="F25" s="336"/>
      <c r="G25" s="346"/>
      <c r="H25" s="346"/>
      <c r="I25" s="197" t="s">
        <v>33</v>
      </c>
      <c r="J25" s="80" t="s">
        <v>77</v>
      </c>
      <c r="K25" s="66" t="s">
        <v>18</v>
      </c>
      <c r="L25" s="66">
        <v>4</v>
      </c>
      <c r="M25" s="66" t="s">
        <v>26</v>
      </c>
      <c r="N25" s="66"/>
      <c r="O25" s="66"/>
      <c r="P25" s="68"/>
    </row>
    <row r="26" spans="1:16" ht="15.75">
      <c r="A26" s="302"/>
      <c r="B26" s="306"/>
      <c r="C26" s="315"/>
      <c r="D26" s="315"/>
      <c r="E26" s="323"/>
      <c r="F26" s="307">
        <v>5</v>
      </c>
      <c r="G26" s="389">
        <v>12</v>
      </c>
      <c r="H26" s="344">
        <f ca="1">$L$1+(INDIRECT(ADDRESS(ROW(), COLUMN()-1))-1)</f>
        <v>42850</v>
      </c>
      <c r="I26" s="126" t="s">
        <v>32</v>
      </c>
      <c r="J26" s="80" t="s">
        <v>77</v>
      </c>
      <c r="K26" s="66" t="s">
        <v>18</v>
      </c>
      <c r="L26" s="66">
        <v>4</v>
      </c>
      <c r="M26" s="66" t="s">
        <v>26</v>
      </c>
      <c r="N26" s="66"/>
      <c r="O26" s="66"/>
      <c r="P26" s="68"/>
    </row>
    <row r="27" spans="1:16" ht="15.75">
      <c r="A27" s="302"/>
      <c r="B27" s="306"/>
      <c r="C27" s="315"/>
      <c r="D27" s="315"/>
      <c r="E27" s="323"/>
      <c r="F27" s="345"/>
      <c r="G27" s="358"/>
      <c r="H27" s="358"/>
      <c r="I27" s="200" t="s">
        <v>33</v>
      </c>
      <c r="J27" s="80" t="s">
        <v>77</v>
      </c>
      <c r="K27" s="66" t="s">
        <v>18</v>
      </c>
      <c r="L27" s="66">
        <v>4</v>
      </c>
      <c r="M27" s="66" t="s">
        <v>26</v>
      </c>
      <c r="N27" s="66"/>
      <c r="O27" s="66"/>
      <c r="P27" s="68"/>
    </row>
    <row r="28" spans="1:16" ht="16.5" thickBot="1">
      <c r="A28" s="304"/>
      <c r="B28" s="308"/>
      <c r="C28" s="317"/>
      <c r="D28" s="317"/>
      <c r="E28" s="325"/>
      <c r="F28" s="76">
        <v>6</v>
      </c>
      <c r="G28" s="208">
        <v>13</v>
      </c>
      <c r="H28" s="95">
        <f ca="1">$L$1+(INDIRECT(ADDRESS(ROW(), COLUMN()-1))-1)</f>
        <v>42851</v>
      </c>
      <c r="I28" s="67" t="s">
        <v>32</v>
      </c>
      <c r="J28" s="195" t="s">
        <v>209</v>
      </c>
      <c r="K28" s="77" t="s">
        <v>13</v>
      </c>
      <c r="L28" s="77">
        <v>0</v>
      </c>
      <c r="M28" s="77"/>
      <c r="N28" s="77"/>
      <c r="O28" s="77"/>
      <c r="P28" s="114"/>
    </row>
    <row r="29" spans="1:16" ht="15.75">
      <c r="A29" s="326">
        <v>2</v>
      </c>
      <c r="B29" s="318">
        <v>3</v>
      </c>
      <c r="C29" s="349" t="s">
        <v>7</v>
      </c>
      <c r="D29" s="314"/>
      <c r="E29" s="322" t="s">
        <v>63</v>
      </c>
      <c r="F29" s="354">
        <v>1</v>
      </c>
      <c r="G29" s="396">
        <v>15</v>
      </c>
      <c r="H29" s="339">
        <f ca="1">$L$1+(INDIRECT(ADDRESS(ROW(), COLUMN()-1))-1)</f>
        <v>42853</v>
      </c>
      <c r="I29" s="382" t="s">
        <v>32</v>
      </c>
      <c r="J29" s="80" t="s">
        <v>77</v>
      </c>
      <c r="K29" s="66" t="s">
        <v>18</v>
      </c>
      <c r="L29" s="66">
        <v>2</v>
      </c>
      <c r="M29" s="66" t="s">
        <v>26</v>
      </c>
      <c r="N29" s="66"/>
      <c r="O29" s="66"/>
      <c r="P29" s="68"/>
    </row>
    <row r="30" spans="1:16" ht="15.75">
      <c r="A30" s="347"/>
      <c r="B30" s="348"/>
      <c r="C30" s="343"/>
      <c r="D30" s="337"/>
      <c r="E30" s="338"/>
      <c r="F30" s="345"/>
      <c r="G30" s="358"/>
      <c r="H30" s="358"/>
      <c r="I30" s="337"/>
      <c r="J30" s="85" t="s">
        <v>9</v>
      </c>
      <c r="K30" s="85" t="s">
        <v>9</v>
      </c>
      <c r="L30" s="85">
        <v>1</v>
      </c>
      <c r="M30" s="85"/>
      <c r="N30" s="85" t="s">
        <v>109</v>
      </c>
      <c r="O30" s="85" t="s">
        <v>76</v>
      </c>
      <c r="P30" s="218">
        <v>1</v>
      </c>
    </row>
    <row r="31" spans="1:16" ht="47.25">
      <c r="A31" s="347"/>
      <c r="B31" s="348"/>
      <c r="C31" s="343"/>
      <c r="D31" s="337"/>
      <c r="E31" s="338"/>
      <c r="F31" s="345"/>
      <c r="G31" s="346"/>
      <c r="H31" s="346"/>
      <c r="I31" s="342" t="s">
        <v>33</v>
      </c>
      <c r="J31" s="202" t="s">
        <v>323</v>
      </c>
      <c r="K31" s="90" t="s">
        <v>105</v>
      </c>
      <c r="L31" s="90">
        <v>2</v>
      </c>
      <c r="M31" s="90"/>
      <c r="N31" s="203" t="s">
        <v>78</v>
      </c>
      <c r="O31" s="90" t="s">
        <v>76</v>
      </c>
      <c r="P31" s="204">
        <v>2</v>
      </c>
    </row>
    <row r="32" spans="1:16" ht="15.75">
      <c r="A32" s="347"/>
      <c r="B32" s="348"/>
      <c r="C32" s="343"/>
      <c r="D32" s="337"/>
      <c r="E32" s="338"/>
      <c r="F32" s="189"/>
      <c r="G32" s="223"/>
      <c r="H32" s="223"/>
      <c r="I32" s="343"/>
      <c r="J32" s="66" t="s">
        <v>100</v>
      </c>
      <c r="K32" s="66" t="s">
        <v>18</v>
      </c>
      <c r="L32" s="66">
        <v>3</v>
      </c>
      <c r="M32" s="66" t="s">
        <v>60</v>
      </c>
      <c r="N32" s="87"/>
      <c r="O32" s="66"/>
      <c r="P32" s="68"/>
    </row>
    <row r="33" spans="1:16" ht="15.75">
      <c r="A33" s="327"/>
      <c r="B33" s="319"/>
      <c r="C33" s="350"/>
      <c r="D33" s="315"/>
      <c r="E33" s="323"/>
      <c r="F33" s="82">
        <v>2</v>
      </c>
      <c r="G33" s="224">
        <v>16</v>
      </c>
      <c r="H33" s="94">
        <f ca="1">$L$1+(INDIRECT(ADDRESS(ROW(), COLUMN()-1))-1)</f>
        <v>42854</v>
      </c>
      <c r="I33" s="75"/>
      <c r="J33" s="66" t="s">
        <v>304</v>
      </c>
      <c r="K33" s="66" t="s">
        <v>18</v>
      </c>
      <c r="L33" s="66">
        <v>8</v>
      </c>
      <c r="M33" s="66" t="s">
        <v>60</v>
      </c>
      <c r="N33" s="80" t="s">
        <v>268</v>
      </c>
      <c r="O33" s="66"/>
      <c r="P33" s="68"/>
    </row>
    <row r="34" spans="1:16" ht="15.75">
      <c r="A34" s="327"/>
      <c r="B34" s="319"/>
      <c r="C34" s="350"/>
      <c r="D34" s="315"/>
      <c r="E34" s="323"/>
      <c r="F34" s="307">
        <v>2</v>
      </c>
      <c r="G34" s="402">
        <v>17</v>
      </c>
      <c r="H34" s="387">
        <f ca="1">$L$1+(INDIRECT(ADDRESS(ROW(), COLUMN()-1))-1)</f>
        <v>42855</v>
      </c>
      <c r="I34" s="75" t="s">
        <v>32</v>
      </c>
      <c r="J34" s="85" t="s">
        <v>9</v>
      </c>
      <c r="K34" s="85" t="s">
        <v>9</v>
      </c>
      <c r="L34" s="85">
        <v>4</v>
      </c>
      <c r="M34" s="85"/>
      <c r="N34" s="89" t="s">
        <v>84</v>
      </c>
      <c r="O34" s="85" t="s">
        <v>76</v>
      </c>
      <c r="P34" s="96">
        <v>4</v>
      </c>
    </row>
    <row r="35" spans="1:16" ht="15.75">
      <c r="A35" s="327"/>
      <c r="B35" s="319"/>
      <c r="C35" s="350"/>
      <c r="D35" s="315"/>
      <c r="E35" s="323"/>
      <c r="F35" s="345"/>
      <c r="G35" s="403"/>
      <c r="H35" s="388"/>
      <c r="I35" s="66" t="s">
        <v>33</v>
      </c>
      <c r="J35" s="66" t="s">
        <v>309</v>
      </c>
      <c r="K35" s="66" t="s">
        <v>18</v>
      </c>
      <c r="L35" s="66">
        <v>4</v>
      </c>
      <c r="M35" s="66" t="s">
        <v>310</v>
      </c>
      <c r="N35" s="397" t="s">
        <v>324</v>
      </c>
      <c r="O35" s="66"/>
      <c r="P35" s="68"/>
    </row>
    <row r="36" spans="1:16" ht="15.75">
      <c r="A36" s="327"/>
      <c r="B36" s="319"/>
      <c r="C36" s="350"/>
      <c r="D36" s="315"/>
      <c r="E36" s="323"/>
      <c r="F36" s="82">
        <v>5</v>
      </c>
      <c r="G36" s="224">
        <v>18</v>
      </c>
      <c r="H36" s="94">
        <f ca="1">$L$1+(INDIRECT(ADDRESS(ROW(), COLUMN()-1))-1)</f>
        <v>42856</v>
      </c>
      <c r="I36" s="81"/>
      <c r="J36" s="66" t="s">
        <v>309</v>
      </c>
      <c r="K36" s="66" t="s">
        <v>18</v>
      </c>
      <c r="L36" s="66">
        <v>8</v>
      </c>
      <c r="M36" s="66" t="s">
        <v>310</v>
      </c>
      <c r="N36" s="398"/>
      <c r="O36" s="66"/>
      <c r="P36" s="68"/>
    </row>
    <row r="37" spans="1:16" ht="15.75">
      <c r="A37" s="400"/>
      <c r="B37" s="320"/>
      <c r="C37" s="342"/>
      <c r="D37" s="316"/>
      <c r="E37" s="324"/>
      <c r="F37" s="82"/>
      <c r="G37" s="224">
        <v>19</v>
      </c>
      <c r="H37" s="94">
        <f ca="1">$L$1+(INDIRECT(ADDRESS(ROW(), COLUMN()-1))-1)</f>
        <v>42857</v>
      </c>
      <c r="I37" s="98" t="s">
        <v>32</v>
      </c>
      <c r="J37" s="66" t="s">
        <v>309</v>
      </c>
      <c r="K37" s="66" t="s">
        <v>18</v>
      </c>
      <c r="L37" s="66">
        <v>4</v>
      </c>
      <c r="M37" s="66" t="s">
        <v>310</v>
      </c>
      <c r="N37" s="399"/>
      <c r="O37" s="66"/>
      <c r="P37" s="68"/>
    </row>
    <row r="38" spans="1:16" ht="15.75">
      <c r="A38" s="400"/>
      <c r="B38" s="320"/>
      <c r="C38" s="342"/>
      <c r="D38" s="316"/>
      <c r="E38" s="324"/>
      <c r="F38" s="82"/>
      <c r="G38" s="224"/>
      <c r="H38" s="94"/>
      <c r="I38" s="75" t="s">
        <v>33</v>
      </c>
      <c r="J38" s="85" t="s">
        <v>9</v>
      </c>
      <c r="K38" s="85" t="s">
        <v>9</v>
      </c>
      <c r="L38" s="85">
        <v>4</v>
      </c>
      <c r="M38" s="85"/>
      <c r="N38" s="89" t="s">
        <v>325</v>
      </c>
      <c r="O38" s="85" t="s">
        <v>76</v>
      </c>
      <c r="P38" s="96">
        <v>4</v>
      </c>
    </row>
    <row r="39" spans="1:16" ht="16.5" thickBot="1">
      <c r="A39" s="401"/>
      <c r="B39" s="321"/>
      <c r="C39" s="355"/>
      <c r="D39" s="317"/>
      <c r="E39" s="325"/>
      <c r="F39" s="76">
        <v>6</v>
      </c>
      <c r="G39" s="208">
        <v>20</v>
      </c>
      <c r="H39" s="95">
        <f ca="1">$L$1+(INDIRECT(ADDRESS(ROW(), COLUMN()-1))-1)</f>
        <v>42858</v>
      </c>
      <c r="I39" s="152" t="s">
        <v>32</v>
      </c>
      <c r="J39" s="195" t="s">
        <v>209</v>
      </c>
      <c r="K39" s="77" t="s">
        <v>13</v>
      </c>
      <c r="L39" s="77">
        <v>0</v>
      </c>
      <c r="M39" s="77"/>
      <c r="N39" s="77"/>
      <c r="O39" s="77"/>
      <c r="P39" s="114"/>
    </row>
    <row r="40" spans="1:16" ht="15.75">
      <c r="A40" s="302"/>
      <c r="B40" s="306"/>
      <c r="C40" s="315"/>
      <c r="D40" s="350" t="s">
        <v>9</v>
      </c>
      <c r="E40" s="323" t="s">
        <v>65</v>
      </c>
      <c r="F40" s="307">
        <v>3</v>
      </c>
      <c r="G40" s="389">
        <v>22</v>
      </c>
      <c r="H40" s="344">
        <f ca="1">$L$1+(INDIRECT(ADDRESS(ROW(), COLUMN()-1))-1)</f>
        <v>42860</v>
      </c>
      <c r="I40" s="75" t="s">
        <v>32</v>
      </c>
      <c r="J40" s="66" t="s">
        <v>71</v>
      </c>
      <c r="K40" s="66" t="s">
        <v>18</v>
      </c>
      <c r="L40" s="66">
        <v>2</v>
      </c>
      <c r="M40" s="87"/>
      <c r="N40" s="66" t="s">
        <v>326</v>
      </c>
      <c r="O40" s="66"/>
      <c r="P40" s="68"/>
    </row>
    <row r="41" spans="1:16" ht="126">
      <c r="A41" s="302"/>
      <c r="B41" s="306"/>
      <c r="C41" s="315"/>
      <c r="D41" s="350"/>
      <c r="E41" s="323"/>
      <c r="F41" s="345"/>
      <c r="G41" s="358"/>
      <c r="H41" s="358"/>
      <c r="I41" s="75"/>
      <c r="J41" s="66" t="s">
        <v>327</v>
      </c>
      <c r="K41" s="66" t="s">
        <v>18</v>
      </c>
      <c r="L41" s="66">
        <v>2</v>
      </c>
      <c r="M41" s="80"/>
      <c r="N41" s="219" t="s">
        <v>328</v>
      </c>
      <c r="O41" s="66"/>
      <c r="P41" s="68"/>
    </row>
    <row r="42" spans="1:16" ht="15.75">
      <c r="A42" s="302"/>
      <c r="B42" s="306"/>
      <c r="C42" s="315"/>
      <c r="D42" s="350"/>
      <c r="E42" s="323"/>
      <c r="F42" s="189"/>
      <c r="G42" s="223"/>
      <c r="H42" s="223"/>
      <c r="I42" s="75" t="s">
        <v>33</v>
      </c>
      <c r="J42" s="12" t="s">
        <v>86</v>
      </c>
      <c r="K42" s="12" t="s">
        <v>28</v>
      </c>
      <c r="L42" s="12">
        <v>2</v>
      </c>
      <c r="M42" s="12"/>
      <c r="N42" s="12" t="s">
        <v>85</v>
      </c>
      <c r="O42" s="12"/>
      <c r="P42" s="225"/>
    </row>
    <row r="43" spans="1:16" ht="15.75">
      <c r="A43" s="302"/>
      <c r="B43" s="306"/>
      <c r="C43" s="315"/>
      <c r="D43" s="350"/>
      <c r="E43" s="323"/>
      <c r="F43" s="189"/>
      <c r="G43" s="223"/>
      <c r="H43" s="223"/>
      <c r="I43" s="75"/>
      <c r="J43" s="66" t="s">
        <v>87</v>
      </c>
      <c r="K43" s="66" t="s">
        <v>28</v>
      </c>
      <c r="L43" s="66">
        <v>2</v>
      </c>
      <c r="M43" s="80"/>
      <c r="N43" s="80"/>
      <c r="O43" s="66"/>
      <c r="P43" s="68"/>
    </row>
    <row r="44" spans="1:16" ht="15.75">
      <c r="A44" s="302"/>
      <c r="B44" s="306"/>
      <c r="C44" s="315"/>
      <c r="D44" s="350"/>
      <c r="E44" s="323"/>
      <c r="F44" s="307">
        <v>3</v>
      </c>
      <c r="G44" s="389">
        <v>23</v>
      </c>
      <c r="H44" s="344">
        <f ca="1">$L$1+(INDIRECT(ADDRESS(ROW(), COLUMN()-1))-1)</f>
        <v>42861</v>
      </c>
      <c r="I44" s="75" t="s">
        <v>32</v>
      </c>
      <c r="J44" s="66" t="s">
        <v>87</v>
      </c>
      <c r="K44" s="66" t="s">
        <v>28</v>
      </c>
      <c r="L44" s="66">
        <v>4</v>
      </c>
      <c r="M44" s="66"/>
      <c r="N44" s="80"/>
      <c r="O44" s="66"/>
      <c r="P44" s="68"/>
    </row>
    <row r="45" spans="1:16" ht="15.75">
      <c r="A45" s="302"/>
      <c r="B45" s="306"/>
      <c r="C45" s="315"/>
      <c r="D45" s="350"/>
      <c r="E45" s="323"/>
      <c r="F45" s="345"/>
      <c r="G45" s="358"/>
      <c r="H45" s="358"/>
      <c r="I45" s="75" t="s">
        <v>33</v>
      </c>
      <c r="J45" s="66" t="s">
        <v>87</v>
      </c>
      <c r="K45" s="66" t="s">
        <v>28</v>
      </c>
      <c r="L45" s="66">
        <v>4</v>
      </c>
      <c r="M45" s="80"/>
      <c r="N45" s="80"/>
      <c r="O45" s="66"/>
      <c r="P45" s="68"/>
    </row>
    <row r="46" spans="1:16" ht="15.75">
      <c r="A46" s="302"/>
      <c r="B46" s="306"/>
      <c r="C46" s="315"/>
      <c r="D46" s="350"/>
      <c r="E46" s="323"/>
      <c r="F46" s="307">
        <v>4</v>
      </c>
      <c r="G46" s="389">
        <v>24</v>
      </c>
      <c r="H46" s="344">
        <f ca="1">$L$1+(INDIRECT(ADDRESS(ROW(), COLUMN()-1))-1)</f>
        <v>42862</v>
      </c>
      <c r="I46" s="75" t="s">
        <v>32</v>
      </c>
      <c r="J46" s="66" t="s">
        <v>87</v>
      </c>
      <c r="K46" s="66" t="s">
        <v>28</v>
      </c>
      <c r="L46" s="66">
        <v>4</v>
      </c>
      <c r="M46" s="80"/>
      <c r="N46" s="80"/>
      <c r="O46" s="66"/>
      <c r="P46" s="68"/>
    </row>
    <row r="47" spans="1:16" ht="15.75">
      <c r="A47" s="302"/>
      <c r="B47" s="306"/>
      <c r="C47" s="315"/>
      <c r="D47" s="350"/>
      <c r="E47" s="323"/>
      <c r="F47" s="345"/>
      <c r="G47" s="358"/>
      <c r="H47" s="358"/>
      <c r="I47" s="75" t="s">
        <v>33</v>
      </c>
      <c r="J47" s="66" t="s">
        <v>88</v>
      </c>
      <c r="K47" s="66" t="s">
        <v>70</v>
      </c>
      <c r="L47" s="66">
        <v>2</v>
      </c>
      <c r="M47" s="80"/>
      <c r="N47" s="80" t="s">
        <v>70</v>
      </c>
      <c r="O47" s="66"/>
      <c r="P47" s="68"/>
    </row>
    <row r="48" spans="1:16" ht="15.75">
      <c r="A48" s="302"/>
      <c r="B48" s="306"/>
      <c r="C48" s="315"/>
      <c r="D48" s="350"/>
      <c r="E48" s="323"/>
      <c r="F48" s="345"/>
      <c r="G48" s="346"/>
      <c r="H48" s="346"/>
      <c r="I48" s="97"/>
      <c r="J48" s="66" t="s">
        <v>69</v>
      </c>
      <c r="K48" s="66" t="s">
        <v>28</v>
      </c>
      <c r="L48" s="66">
        <v>2</v>
      </c>
      <c r="M48" s="80"/>
      <c r="N48" s="80"/>
      <c r="O48" s="66"/>
      <c r="P48" s="68"/>
    </row>
    <row r="49" spans="1:16" ht="15.75">
      <c r="A49" s="302"/>
      <c r="B49" s="306"/>
      <c r="C49" s="315"/>
      <c r="D49" s="350"/>
      <c r="E49" s="323"/>
      <c r="F49" s="307">
        <v>5</v>
      </c>
      <c r="G49" s="389">
        <v>25</v>
      </c>
      <c r="H49" s="344">
        <f ca="1">$L$1+(INDIRECT(ADDRESS(ROW(), COLUMN()-1))-1)</f>
        <v>42863</v>
      </c>
      <c r="I49" s="75" t="s">
        <v>32</v>
      </c>
      <c r="J49" s="66" t="s">
        <v>69</v>
      </c>
      <c r="K49" s="66" t="s">
        <v>28</v>
      </c>
      <c r="L49" s="66">
        <v>2</v>
      </c>
      <c r="M49" s="80"/>
      <c r="N49" s="80"/>
      <c r="O49" s="66"/>
      <c r="P49" s="68"/>
    </row>
    <row r="50" spans="1:16" ht="15.75">
      <c r="A50" s="302"/>
      <c r="B50" s="306"/>
      <c r="C50" s="315"/>
      <c r="D50" s="350"/>
      <c r="E50" s="323"/>
      <c r="F50" s="345"/>
      <c r="G50" s="358"/>
      <c r="H50" s="358"/>
      <c r="I50" s="342" t="s">
        <v>33</v>
      </c>
      <c r="J50" s="89" t="s">
        <v>9</v>
      </c>
      <c r="K50" s="85" t="s">
        <v>9</v>
      </c>
      <c r="L50" s="85">
        <v>1</v>
      </c>
      <c r="M50" s="89"/>
      <c r="N50" s="85" t="s">
        <v>121</v>
      </c>
      <c r="O50" s="85" t="s">
        <v>76</v>
      </c>
      <c r="P50" s="96">
        <v>1</v>
      </c>
    </row>
    <row r="51" spans="1:16" ht="15.75">
      <c r="A51" s="302"/>
      <c r="B51" s="306"/>
      <c r="C51" s="315"/>
      <c r="D51" s="350"/>
      <c r="E51" s="323"/>
      <c r="F51" s="345"/>
      <c r="G51" s="346"/>
      <c r="H51" s="346"/>
      <c r="I51" s="343"/>
      <c r="J51" s="80" t="s">
        <v>89</v>
      </c>
      <c r="K51" s="66" t="s">
        <v>28</v>
      </c>
      <c r="L51" s="66">
        <v>4</v>
      </c>
      <c r="M51" s="66"/>
      <c r="N51" s="92"/>
      <c r="O51" s="66"/>
      <c r="P51" s="68"/>
    </row>
    <row r="52" spans="1:16" ht="32.25" thickBot="1">
      <c r="A52" s="303"/>
      <c r="B52" s="307"/>
      <c r="C52" s="316"/>
      <c r="D52" s="342"/>
      <c r="E52" s="324"/>
      <c r="F52" s="76">
        <v>6</v>
      </c>
      <c r="G52" s="393">
        <v>26</v>
      </c>
      <c r="H52" s="344">
        <f ca="1">$L$1+(INDIRECT(ADDRESS(ROW(), COLUMN()-1))-1)</f>
        <v>42864</v>
      </c>
      <c r="I52" s="342" t="s">
        <v>32</v>
      </c>
      <c r="J52" s="112" t="s">
        <v>329</v>
      </c>
      <c r="K52" s="85" t="s">
        <v>105</v>
      </c>
      <c r="L52" s="85">
        <v>1</v>
      </c>
      <c r="M52" s="85"/>
      <c r="N52" s="113" t="s">
        <v>78</v>
      </c>
      <c r="O52" s="85" t="s">
        <v>76</v>
      </c>
      <c r="P52" s="96">
        <v>1</v>
      </c>
    </row>
    <row r="53" spans="1:16" ht="16.5" thickBot="1">
      <c r="A53" s="303"/>
      <c r="B53" s="307"/>
      <c r="C53" s="316"/>
      <c r="D53" s="342"/>
      <c r="E53" s="324"/>
      <c r="F53" s="101"/>
      <c r="G53" s="394"/>
      <c r="H53" s="340"/>
      <c r="I53" s="343"/>
      <c r="J53" s="66" t="s">
        <v>90</v>
      </c>
      <c r="K53" s="66" t="s">
        <v>18</v>
      </c>
      <c r="L53" s="66">
        <v>2</v>
      </c>
      <c r="M53" s="66" t="s">
        <v>60</v>
      </c>
      <c r="N53" s="87"/>
      <c r="O53" s="66"/>
      <c r="P53" s="68"/>
    </row>
    <row r="54" spans="1:16" ht="16.5" thickBot="1">
      <c r="A54" s="303"/>
      <c r="B54" s="307"/>
      <c r="C54" s="316"/>
      <c r="D54" s="342"/>
      <c r="E54" s="324"/>
      <c r="F54" s="101"/>
      <c r="G54" s="394"/>
      <c r="H54" s="340"/>
      <c r="I54" s="342" t="s">
        <v>33</v>
      </c>
      <c r="J54" s="66" t="s">
        <v>91</v>
      </c>
      <c r="K54" s="66" t="s">
        <v>18</v>
      </c>
      <c r="L54" s="66">
        <v>2</v>
      </c>
      <c r="M54" s="66" t="s">
        <v>60</v>
      </c>
      <c r="N54" s="65"/>
      <c r="O54" s="65"/>
      <c r="P54" s="100"/>
    </row>
    <row r="55" spans="1:16" ht="16.5" thickBot="1">
      <c r="A55" s="303"/>
      <c r="B55" s="307"/>
      <c r="C55" s="316"/>
      <c r="D55" s="342"/>
      <c r="E55" s="324"/>
      <c r="F55" s="101"/>
      <c r="G55" s="395"/>
      <c r="H55" s="341"/>
      <c r="I55" s="343"/>
      <c r="J55" s="209" t="s">
        <v>74</v>
      </c>
      <c r="K55" s="104" t="s">
        <v>18</v>
      </c>
      <c r="L55" s="104">
        <v>3</v>
      </c>
      <c r="M55" s="104" t="s">
        <v>59</v>
      </c>
      <c r="N55" s="65"/>
      <c r="O55" s="65"/>
      <c r="P55" s="100"/>
    </row>
    <row r="56" spans="1:16" ht="16.5" thickBot="1">
      <c r="A56" s="304"/>
      <c r="B56" s="308"/>
      <c r="C56" s="317"/>
      <c r="D56" s="355"/>
      <c r="E56" s="325"/>
      <c r="F56" s="101">
        <v>6</v>
      </c>
      <c r="G56" s="210">
        <v>27</v>
      </c>
      <c r="H56" s="95">
        <f ca="1">$L$1+(INDIRECT(ADDRESS(ROW(), COLUMN()-1))-1)</f>
        <v>42865</v>
      </c>
      <c r="I56" s="67"/>
      <c r="J56" s="195" t="s">
        <v>209</v>
      </c>
      <c r="K56" s="77" t="s">
        <v>13</v>
      </c>
      <c r="L56" s="77">
        <v>0</v>
      </c>
      <c r="M56" s="77"/>
      <c r="N56" s="77"/>
      <c r="O56" s="77"/>
      <c r="P56" s="114"/>
    </row>
    <row r="57" spans="1:16" ht="15.75">
      <c r="A57" s="301">
        <v>3</v>
      </c>
      <c r="B57" s="305">
        <v>5</v>
      </c>
      <c r="C57" s="349" t="s">
        <v>8</v>
      </c>
      <c r="D57" s="314"/>
      <c r="E57" s="322" t="s">
        <v>67</v>
      </c>
      <c r="F57" s="354">
        <v>1</v>
      </c>
      <c r="G57" s="358">
        <v>29</v>
      </c>
      <c r="H57" s="340">
        <f ca="1">$L$1+(INDIRECT(ADDRESS(ROW(), COLUMN()-1))-1)</f>
        <v>42867</v>
      </c>
      <c r="I57" s="98" t="s">
        <v>32</v>
      </c>
      <c r="J57" s="209" t="s">
        <v>53</v>
      </c>
      <c r="K57" s="104" t="s">
        <v>18</v>
      </c>
      <c r="L57" s="104">
        <v>4</v>
      </c>
      <c r="M57" s="104" t="s">
        <v>93</v>
      </c>
      <c r="N57" s="92"/>
      <c r="O57" s="66"/>
      <c r="P57" s="68"/>
    </row>
    <row r="58" spans="1:16" ht="15.75">
      <c r="A58" s="351"/>
      <c r="B58" s="336"/>
      <c r="C58" s="343"/>
      <c r="D58" s="337"/>
      <c r="E58" s="338"/>
      <c r="F58" s="345"/>
      <c r="G58" s="346"/>
      <c r="H58" s="346"/>
      <c r="I58" s="75" t="s">
        <v>33</v>
      </c>
      <c r="J58" s="80" t="s">
        <v>74</v>
      </c>
      <c r="K58" s="66" t="s">
        <v>18</v>
      </c>
      <c r="L58" s="66">
        <v>4</v>
      </c>
      <c r="M58" s="66"/>
      <c r="N58" s="92" t="s">
        <v>115</v>
      </c>
      <c r="O58" s="66"/>
      <c r="P58" s="68"/>
    </row>
    <row r="59" spans="1:16" ht="15.75">
      <c r="A59" s="302"/>
      <c r="B59" s="306"/>
      <c r="C59" s="350"/>
      <c r="D59" s="315"/>
      <c r="E59" s="323"/>
      <c r="F59" s="307">
        <v>2</v>
      </c>
      <c r="G59" s="389">
        <v>30</v>
      </c>
      <c r="H59" s="344">
        <f ca="1">$L$1+(INDIRECT(ADDRESS(ROW(), COLUMN()-1))-1)</f>
        <v>42868</v>
      </c>
      <c r="I59" s="75" t="s">
        <v>32</v>
      </c>
      <c r="J59" s="80" t="s">
        <v>98</v>
      </c>
      <c r="K59" s="66" t="s">
        <v>18</v>
      </c>
      <c r="L59" s="66">
        <v>4</v>
      </c>
      <c r="M59" s="66" t="s">
        <v>27</v>
      </c>
      <c r="N59" s="66"/>
      <c r="O59" s="66"/>
      <c r="P59" s="68"/>
    </row>
    <row r="60" spans="1:16" ht="15.75">
      <c r="A60" s="302"/>
      <c r="B60" s="306"/>
      <c r="C60" s="350"/>
      <c r="D60" s="315"/>
      <c r="E60" s="323"/>
      <c r="F60" s="345"/>
      <c r="G60" s="358"/>
      <c r="H60" s="358"/>
      <c r="I60" s="316" t="s">
        <v>33</v>
      </c>
      <c r="J60" s="80" t="s">
        <v>98</v>
      </c>
      <c r="K60" s="66" t="s">
        <v>18</v>
      </c>
      <c r="L60" s="66">
        <v>2</v>
      </c>
      <c r="M60" s="66" t="s">
        <v>27</v>
      </c>
      <c r="N60" s="66"/>
      <c r="O60" s="66"/>
      <c r="P60" s="68"/>
    </row>
    <row r="61" spans="1:16" ht="15.75">
      <c r="A61" s="302"/>
      <c r="B61" s="306"/>
      <c r="C61" s="350"/>
      <c r="D61" s="315"/>
      <c r="E61" s="323"/>
      <c r="F61" s="336"/>
      <c r="G61" s="346"/>
      <c r="H61" s="346"/>
      <c r="I61" s="337"/>
      <c r="J61" s="89" t="s">
        <v>9</v>
      </c>
      <c r="K61" s="85" t="s">
        <v>9</v>
      </c>
      <c r="L61" s="85">
        <v>2</v>
      </c>
      <c r="M61" s="89"/>
      <c r="N61" s="85" t="s">
        <v>99</v>
      </c>
      <c r="O61" s="85" t="s">
        <v>76</v>
      </c>
      <c r="P61" s="96">
        <v>2</v>
      </c>
    </row>
    <row r="62" spans="1:16" ht="15.75">
      <c r="A62" s="302"/>
      <c r="B62" s="306"/>
      <c r="C62" s="350"/>
      <c r="D62" s="315"/>
      <c r="E62" s="323"/>
      <c r="F62" s="307">
        <v>3</v>
      </c>
      <c r="G62" s="389">
        <v>31</v>
      </c>
      <c r="H62" s="344">
        <f ca="1">$L$1+(INDIRECT(ADDRESS(ROW(), COLUMN()-1))-1)</f>
        <v>42869</v>
      </c>
      <c r="I62" s="75" t="s">
        <v>32</v>
      </c>
      <c r="J62" s="80" t="s">
        <v>98</v>
      </c>
      <c r="K62" s="66" t="s">
        <v>18</v>
      </c>
      <c r="L62" s="66">
        <v>4</v>
      </c>
      <c r="M62" s="66" t="s">
        <v>27</v>
      </c>
      <c r="N62" s="66"/>
      <c r="O62" s="66"/>
      <c r="P62" s="68"/>
    </row>
    <row r="63" spans="1:16" ht="15.75">
      <c r="A63" s="302"/>
      <c r="B63" s="306"/>
      <c r="C63" s="350"/>
      <c r="D63" s="315"/>
      <c r="E63" s="323"/>
      <c r="F63" s="336"/>
      <c r="G63" s="346"/>
      <c r="H63" s="346"/>
      <c r="I63" s="66" t="s">
        <v>33</v>
      </c>
      <c r="J63" s="80" t="s">
        <v>98</v>
      </c>
      <c r="K63" s="66" t="s">
        <v>18</v>
      </c>
      <c r="L63" s="66">
        <v>4</v>
      </c>
      <c r="M63" s="66" t="s">
        <v>27</v>
      </c>
      <c r="N63" s="66"/>
      <c r="O63" s="66"/>
      <c r="P63" s="68"/>
    </row>
    <row r="64" spans="1:16" ht="15.75">
      <c r="A64" s="302"/>
      <c r="B64" s="306"/>
      <c r="C64" s="350"/>
      <c r="D64" s="315"/>
      <c r="E64" s="323"/>
      <c r="F64" s="307">
        <v>4</v>
      </c>
      <c r="G64" s="389">
        <v>32</v>
      </c>
      <c r="H64" s="344">
        <f ca="1">$L$1+(INDIRECT(ADDRESS(ROW(), COLUMN()-1))-1)</f>
        <v>42870</v>
      </c>
      <c r="I64" s="83" t="s">
        <v>32</v>
      </c>
      <c r="J64" s="80" t="s">
        <v>98</v>
      </c>
      <c r="K64" s="66" t="s">
        <v>18</v>
      </c>
      <c r="L64" s="66">
        <v>4</v>
      </c>
      <c r="M64" s="66" t="s">
        <v>27</v>
      </c>
      <c r="N64" s="66"/>
      <c r="O64" s="66"/>
      <c r="P64" s="68"/>
    </row>
    <row r="65" spans="1:16" ht="15.75">
      <c r="A65" s="302"/>
      <c r="B65" s="306"/>
      <c r="C65" s="350"/>
      <c r="D65" s="315"/>
      <c r="E65" s="323"/>
      <c r="F65" s="345"/>
      <c r="G65" s="346"/>
      <c r="H65" s="346"/>
      <c r="I65" s="75" t="s">
        <v>33</v>
      </c>
      <c r="J65" s="80" t="s">
        <v>98</v>
      </c>
      <c r="K65" s="66" t="s">
        <v>18</v>
      </c>
      <c r="L65" s="66">
        <v>4</v>
      </c>
      <c r="M65" s="66" t="s">
        <v>27</v>
      </c>
      <c r="N65" s="66"/>
      <c r="O65" s="66"/>
      <c r="P65" s="68"/>
    </row>
    <row r="66" spans="1:16" ht="15.75">
      <c r="A66" s="302"/>
      <c r="B66" s="306"/>
      <c r="C66" s="350"/>
      <c r="D66" s="315"/>
      <c r="E66" s="323"/>
      <c r="F66" s="307">
        <v>5</v>
      </c>
      <c r="G66" s="389">
        <v>33</v>
      </c>
      <c r="H66" s="344">
        <f ca="1">$L$1+(INDIRECT(ADDRESS(ROW(), COLUMN()-1))-1)</f>
        <v>42871</v>
      </c>
      <c r="I66" s="75" t="s">
        <v>32</v>
      </c>
      <c r="J66" s="80" t="s">
        <v>98</v>
      </c>
      <c r="K66" s="66" t="s">
        <v>18</v>
      </c>
      <c r="L66" s="66">
        <v>6</v>
      </c>
      <c r="M66" s="66" t="s">
        <v>27</v>
      </c>
      <c r="N66" s="66"/>
      <c r="O66" s="66"/>
      <c r="P66" s="68"/>
    </row>
    <row r="67" spans="1:16" ht="15.75">
      <c r="A67" s="302"/>
      <c r="B67" s="306"/>
      <c r="C67" s="350"/>
      <c r="D67" s="315"/>
      <c r="E67" s="323"/>
      <c r="F67" s="336"/>
      <c r="G67" s="346"/>
      <c r="H67" s="346"/>
      <c r="I67" s="66" t="s">
        <v>33</v>
      </c>
      <c r="J67" s="89" t="s">
        <v>9</v>
      </c>
      <c r="K67" s="85" t="s">
        <v>9</v>
      </c>
      <c r="L67" s="85">
        <v>2</v>
      </c>
      <c r="M67" s="85"/>
      <c r="N67" s="90" t="s">
        <v>101</v>
      </c>
      <c r="O67" s="85" t="s">
        <v>76</v>
      </c>
      <c r="P67" s="96">
        <v>2</v>
      </c>
    </row>
    <row r="68" spans="1:16" ht="16.5" thickBot="1">
      <c r="A68" s="304"/>
      <c r="B68" s="308"/>
      <c r="C68" s="355"/>
      <c r="D68" s="317"/>
      <c r="E68" s="325"/>
      <c r="F68" s="76">
        <v>6</v>
      </c>
      <c r="G68" s="208">
        <v>34</v>
      </c>
      <c r="H68" s="95">
        <f ca="1">$L$1+(INDIRECT(ADDRESS(ROW(), COLUMN()-1))-1)</f>
        <v>42872</v>
      </c>
      <c r="I68" s="67" t="s">
        <v>32</v>
      </c>
      <c r="J68" s="195" t="s">
        <v>209</v>
      </c>
      <c r="K68" s="77" t="s">
        <v>13</v>
      </c>
      <c r="L68" s="77">
        <v>0</v>
      </c>
      <c r="M68" s="77"/>
      <c r="N68" s="77"/>
      <c r="O68" s="77"/>
      <c r="P68" s="114"/>
    </row>
    <row r="69" spans="1:16" ht="15.75">
      <c r="A69" s="301">
        <v>3</v>
      </c>
      <c r="B69" s="305">
        <v>6</v>
      </c>
      <c r="C69" s="314"/>
      <c r="D69" s="314" t="s">
        <v>64</v>
      </c>
      <c r="E69" s="322" t="s">
        <v>68</v>
      </c>
      <c r="F69" s="354">
        <v>1</v>
      </c>
      <c r="G69" s="396">
        <v>36</v>
      </c>
      <c r="H69" s="339">
        <f ca="1">$L$1+(INDIRECT(ADDRESS(ROW(), COLUMN()-1))-1)</f>
        <v>42874</v>
      </c>
      <c r="I69" s="158" t="s">
        <v>32</v>
      </c>
      <c r="J69" s="220" t="s">
        <v>95</v>
      </c>
      <c r="K69" s="71" t="s">
        <v>28</v>
      </c>
      <c r="L69" s="71">
        <v>2</v>
      </c>
      <c r="M69" s="71"/>
      <c r="N69" s="71"/>
      <c r="O69" s="71"/>
      <c r="P69" s="73"/>
    </row>
    <row r="70" spans="1:16" ht="15.75">
      <c r="A70" s="351"/>
      <c r="B70" s="336"/>
      <c r="C70" s="337"/>
      <c r="D70" s="337"/>
      <c r="E70" s="338"/>
      <c r="F70" s="345"/>
      <c r="G70" s="358"/>
      <c r="H70" s="358"/>
      <c r="I70" s="316" t="s">
        <v>33</v>
      </c>
      <c r="J70" s="66" t="s">
        <v>96</v>
      </c>
      <c r="K70" s="66" t="s">
        <v>28</v>
      </c>
      <c r="L70" s="66">
        <v>2</v>
      </c>
      <c r="M70" s="66"/>
      <c r="N70" s="66"/>
      <c r="O70" s="66"/>
      <c r="P70" s="68"/>
    </row>
    <row r="71" spans="1:16" ht="15.75">
      <c r="A71" s="351"/>
      <c r="B71" s="336"/>
      <c r="C71" s="337"/>
      <c r="D71" s="337"/>
      <c r="E71" s="338"/>
      <c r="F71" s="345"/>
      <c r="G71" s="346"/>
      <c r="H71" s="346"/>
      <c r="I71" s="337"/>
      <c r="J71" s="80" t="s">
        <v>96</v>
      </c>
      <c r="K71" s="66" t="s">
        <v>28</v>
      </c>
      <c r="L71" s="66">
        <v>4</v>
      </c>
      <c r="M71" s="66"/>
      <c r="O71" s="66"/>
      <c r="P71" s="68"/>
    </row>
    <row r="72" spans="1:16" ht="15.75">
      <c r="A72" s="302"/>
      <c r="B72" s="306"/>
      <c r="C72" s="315"/>
      <c r="D72" s="315"/>
      <c r="E72" s="323"/>
      <c r="F72" s="307">
        <v>2</v>
      </c>
      <c r="G72" s="389">
        <v>37</v>
      </c>
      <c r="H72" s="344">
        <f ca="1">$L$1+(INDIRECT(ADDRESS(ROW(), COLUMN()-1))-1)</f>
        <v>42875</v>
      </c>
      <c r="I72" s="75" t="s">
        <v>32</v>
      </c>
      <c r="J72" s="80" t="s">
        <v>96</v>
      </c>
      <c r="K72" s="66" t="s">
        <v>28</v>
      </c>
      <c r="L72" s="66">
        <v>4</v>
      </c>
      <c r="M72" s="66"/>
      <c r="N72" s="66"/>
      <c r="O72" s="66"/>
      <c r="P72" s="68"/>
    </row>
    <row r="73" spans="1:16" ht="15.75">
      <c r="A73" s="302"/>
      <c r="B73" s="306"/>
      <c r="C73" s="315"/>
      <c r="D73" s="315"/>
      <c r="E73" s="323"/>
      <c r="F73" s="345"/>
      <c r="G73" s="346"/>
      <c r="H73" s="346"/>
      <c r="I73" s="75" t="s">
        <v>33</v>
      </c>
      <c r="J73" s="80" t="s">
        <v>96</v>
      </c>
      <c r="K73" s="66" t="s">
        <v>28</v>
      </c>
      <c r="L73" s="66">
        <v>4</v>
      </c>
      <c r="M73" s="66"/>
      <c r="N73" s="66"/>
      <c r="O73" s="66"/>
      <c r="P73" s="68"/>
    </row>
    <row r="74" spans="1:16" ht="15.75">
      <c r="A74" s="302"/>
      <c r="B74" s="306"/>
      <c r="C74" s="315"/>
      <c r="D74" s="315"/>
      <c r="E74" s="323"/>
      <c r="F74" s="307">
        <v>3</v>
      </c>
      <c r="G74" s="389">
        <v>38</v>
      </c>
      <c r="H74" s="344">
        <f ca="1">$L$1+(INDIRECT(ADDRESS(ROW(), COLUMN()-1))-1)</f>
        <v>42876</v>
      </c>
      <c r="I74" s="75" t="s">
        <v>32</v>
      </c>
      <c r="J74" s="80" t="s">
        <v>96</v>
      </c>
      <c r="K74" s="66" t="s">
        <v>28</v>
      </c>
      <c r="L74" s="66">
        <v>4</v>
      </c>
      <c r="M74" s="66"/>
      <c r="N74" s="66"/>
      <c r="O74" s="66"/>
      <c r="P74" s="68"/>
    </row>
    <row r="75" spans="1:16" ht="15.75">
      <c r="A75" s="302"/>
      <c r="B75" s="306"/>
      <c r="C75" s="315"/>
      <c r="D75" s="315"/>
      <c r="E75" s="323"/>
      <c r="F75" s="345"/>
      <c r="G75" s="358"/>
      <c r="H75" s="340"/>
      <c r="I75" s="75" t="s">
        <v>33</v>
      </c>
      <c r="J75" s="80" t="s">
        <v>102</v>
      </c>
      <c r="K75" s="66" t="s">
        <v>28</v>
      </c>
      <c r="L75" s="66">
        <v>2</v>
      </c>
      <c r="M75" s="66"/>
      <c r="N75" s="66"/>
      <c r="O75" s="66"/>
      <c r="P75" s="68"/>
    </row>
    <row r="76" spans="1:16" ht="15.75">
      <c r="A76" s="302"/>
      <c r="B76" s="306"/>
      <c r="C76" s="315"/>
      <c r="D76" s="315"/>
      <c r="E76" s="323"/>
      <c r="F76" s="189"/>
      <c r="G76" s="346"/>
      <c r="H76" s="341"/>
      <c r="I76" s="81"/>
      <c r="J76" s="89" t="s">
        <v>103</v>
      </c>
      <c r="K76" s="85" t="s">
        <v>9</v>
      </c>
      <c r="L76" s="85">
        <v>2</v>
      </c>
      <c r="M76" s="89"/>
      <c r="N76" s="85" t="s">
        <v>97</v>
      </c>
      <c r="O76" s="85" t="s">
        <v>76</v>
      </c>
      <c r="P76" s="96">
        <v>2</v>
      </c>
    </row>
    <row r="77" spans="1:16" ht="15.75">
      <c r="A77" s="302"/>
      <c r="B77" s="306"/>
      <c r="C77" s="315"/>
      <c r="D77" s="315"/>
      <c r="E77" s="323"/>
      <c r="F77" s="307">
        <v>4</v>
      </c>
      <c r="G77" s="389">
        <v>39</v>
      </c>
      <c r="H77" s="344">
        <f ca="1">$L$1+(INDIRECT(ADDRESS(ROW(), COLUMN()-1))-1)</f>
        <v>42877</v>
      </c>
      <c r="I77" s="75" t="s">
        <v>32</v>
      </c>
      <c r="J77" s="80" t="s">
        <v>94</v>
      </c>
      <c r="K77" s="66" t="s">
        <v>28</v>
      </c>
      <c r="L77" s="66">
        <v>2</v>
      </c>
      <c r="M77" s="80"/>
      <c r="N77" s="66"/>
      <c r="O77" s="66"/>
      <c r="P77" s="68"/>
    </row>
    <row r="78" spans="1:16" ht="15.75">
      <c r="A78" s="302"/>
      <c r="B78" s="306"/>
      <c r="C78" s="315"/>
      <c r="D78" s="315"/>
      <c r="E78" s="323"/>
      <c r="F78" s="336"/>
      <c r="G78" s="346"/>
      <c r="H78" s="346"/>
      <c r="I78" s="75" t="s">
        <v>33</v>
      </c>
      <c r="J78" s="80" t="s">
        <v>311</v>
      </c>
      <c r="K78" s="80" t="s">
        <v>34</v>
      </c>
      <c r="L78" s="80">
        <v>6</v>
      </c>
      <c r="M78" s="80"/>
      <c r="N78" s="66"/>
      <c r="O78" s="66"/>
      <c r="P78" s="68"/>
    </row>
    <row r="79" spans="1:16" ht="15.75">
      <c r="A79" s="302"/>
      <c r="B79" s="306"/>
      <c r="C79" s="315"/>
      <c r="D79" s="315"/>
      <c r="E79" s="323"/>
      <c r="F79" s="307">
        <v>5</v>
      </c>
      <c r="G79" s="391">
        <v>40</v>
      </c>
      <c r="H79" s="365">
        <f ca="1">$L$1+(INDIRECT(ADDRESS(ROW(), COLUMN()-1))-1)</f>
        <v>42878</v>
      </c>
      <c r="I79" s="211" t="s">
        <v>32</v>
      </c>
      <c r="J79" s="212" t="s">
        <v>34</v>
      </c>
      <c r="K79" s="212" t="s">
        <v>34</v>
      </c>
      <c r="L79" s="212">
        <v>4</v>
      </c>
      <c r="M79" s="66"/>
      <c r="N79" s="66"/>
      <c r="O79" s="66"/>
      <c r="P79" s="68"/>
    </row>
    <row r="80" spans="1:16" ht="16.5" thickBot="1">
      <c r="A80" s="304"/>
      <c r="B80" s="308"/>
      <c r="C80" s="317"/>
      <c r="D80" s="317"/>
      <c r="E80" s="325"/>
      <c r="F80" s="390"/>
      <c r="G80" s="392"/>
      <c r="H80" s="392"/>
      <c r="I80" s="221"/>
      <c r="J80" s="222"/>
      <c r="K80" s="222"/>
      <c r="L80" s="222"/>
      <c r="M80" s="67"/>
      <c r="N80" s="67"/>
      <c r="O80" s="67"/>
      <c r="P80" s="78"/>
    </row>
  </sheetData>
  <mergeCells count="122">
    <mergeCell ref="I6:I7"/>
    <mergeCell ref="F8:F9"/>
    <mergeCell ref="G8:G9"/>
    <mergeCell ref="H8:H9"/>
    <mergeCell ref="F10:F11"/>
    <mergeCell ref="G10:G11"/>
    <mergeCell ref="H10:H11"/>
    <mergeCell ref="B1:J1"/>
    <mergeCell ref="A4:A16"/>
    <mergeCell ref="B4:B16"/>
    <mergeCell ref="C4:C16"/>
    <mergeCell ref="D4:D16"/>
    <mergeCell ref="E4:E16"/>
    <mergeCell ref="F4:F7"/>
    <mergeCell ref="G4:G7"/>
    <mergeCell ref="H4:H7"/>
    <mergeCell ref="I4:I5"/>
    <mergeCell ref="H12:H13"/>
    <mergeCell ref="F14:F15"/>
    <mergeCell ref="G14:G15"/>
    <mergeCell ref="H14:H15"/>
    <mergeCell ref="F12:F13"/>
    <mergeCell ref="G12:G13"/>
    <mergeCell ref="G17:G18"/>
    <mergeCell ref="H17:H18"/>
    <mergeCell ref="A17:A28"/>
    <mergeCell ref="B17:B28"/>
    <mergeCell ref="C17:C28"/>
    <mergeCell ref="D17:D28"/>
    <mergeCell ref="E17:E28"/>
    <mergeCell ref="F17:F18"/>
    <mergeCell ref="F22:F23"/>
    <mergeCell ref="F26:F27"/>
    <mergeCell ref="G26:G27"/>
    <mergeCell ref="F19:F20"/>
    <mergeCell ref="G19:G20"/>
    <mergeCell ref="H19:H20"/>
    <mergeCell ref="H46:H48"/>
    <mergeCell ref="G29:G31"/>
    <mergeCell ref="H29:H31"/>
    <mergeCell ref="I29:I30"/>
    <mergeCell ref="I31:I32"/>
    <mergeCell ref="F34:F35"/>
    <mergeCell ref="G34:G35"/>
    <mergeCell ref="H34:H35"/>
    <mergeCell ref="I20:I21"/>
    <mergeCell ref="H26:H27"/>
    <mergeCell ref="G22:G23"/>
    <mergeCell ref="H22:H23"/>
    <mergeCell ref="F24:F25"/>
    <mergeCell ref="G24:G25"/>
    <mergeCell ref="H24:H25"/>
    <mergeCell ref="A40:A56"/>
    <mergeCell ref="B40:B56"/>
    <mergeCell ref="C40:C56"/>
    <mergeCell ref="D40:D56"/>
    <mergeCell ref="E40:E56"/>
    <mergeCell ref="F49:F51"/>
    <mergeCell ref="G49:G51"/>
    <mergeCell ref="H49:H51"/>
    <mergeCell ref="N35:N37"/>
    <mergeCell ref="F40:F41"/>
    <mergeCell ref="G40:G41"/>
    <mergeCell ref="H40:H41"/>
    <mergeCell ref="F44:F45"/>
    <mergeCell ref="I50:I51"/>
    <mergeCell ref="A29:A39"/>
    <mergeCell ref="B29:B39"/>
    <mergeCell ref="C29:C39"/>
    <mergeCell ref="D29:D39"/>
    <mergeCell ref="E29:E39"/>
    <mergeCell ref="F29:F31"/>
    <mergeCell ref="G44:G45"/>
    <mergeCell ref="H44:H45"/>
    <mergeCell ref="F46:F48"/>
    <mergeCell ref="G46:G48"/>
    <mergeCell ref="I70:I71"/>
    <mergeCell ref="H72:H73"/>
    <mergeCell ref="H74:H76"/>
    <mergeCell ref="F59:F61"/>
    <mergeCell ref="G59:G61"/>
    <mergeCell ref="A57:A68"/>
    <mergeCell ref="B57:B68"/>
    <mergeCell ref="C57:C68"/>
    <mergeCell ref="D57:D68"/>
    <mergeCell ref="E57:E68"/>
    <mergeCell ref="F66:F67"/>
    <mergeCell ref="G66:G67"/>
    <mergeCell ref="H66:H67"/>
    <mergeCell ref="A69:A80"/>
    <mergeCell ref="B69:B80"/>
    <mergeCell ref="C69:C80"/>
    <mergeCell ref="D69:D80"/>
    <mergeCell ref="E69:E80"/>
    <mergeCell ref="F69:F71"/>
    <mergeCell ref="G69:G71"/>
    <mergeCell ref="F77:F78"/>
    <mergeCell ref="G77:G78"/>
    <mergeCell ref="F72:F73"/>
    <mergeCell ref="G72:G73"/>
    <mergeCell ref="I52:I53"/>
    <mergeCell ref="I54:I55"/>
    <mergeCell ref="I60:I61"/>
    <mergeCell ref="F62:F63"/>
    <mergeCell ref="G62:G63"/>
    <mergeCell ref="H62:H63"/>
    <mergeCell ref="F64:F65"/>
    <mergeCell ref="G64:G65"/>
    <mergeCell ref="H64:H65"/>
    <mergeCell ref="F57:F58"/>
    <mergeCell ref="G57:G58"/>
    <mergeCell ref="H57:H58"/>
    <mergeCell ref="H59:H61"/>
    <mergeCell ref="F74:F75"/>
    <mergeCell ref="G74:G76"/>
    <mergeCell ref="H77:H78"/>
    <mergeCell ref="F79:F80"/>
    <mergeCell ref="G79:G80"/>
    <mergeCell ref="H79:H80"/>
    <mergeCell ref="H69:H71"/>
    <mergeCell ref="G52:G55"/>
    <mergeCell ref="H52:H55"/>
  </mergeCells>
  <pageMargins left="0.7" right="0.7" top="0.75" bottom="0.75" header="0.3" footer="0.3"/>
  <pageSetup paperSize="9" scale="3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P80"/>
  <sheetViews>
    <sheetView zoomScale="70" zoomScaleNormal="70" workbookViewId="0"/>
  </sheetViews>
  <sheetFormatPr defaultColWidth="9.28515625" defaultRowHeight="15"/>
  <cols>
    <col min="1" max="1" width="6.7109375" bestFit="1" customWidth="1"/>
    <col min="2" max="2" width="6.28515625" bestFit="1" customWidth="1"/>
    <col min="3" max="3" width="9.5703125" bestFit="1" customWidth="1"/>
    <col min="4" max="4" width="9.7109375" bestFit="1" customWidth="1"/>
    <col min="5" max="5" width="18.28515625" customWidth="1"/>
    <col min="6" max="6" width="9.28515625" hidden="1" customWidth="1"/>
    <col min="7" max="8" width="13.28515625" customWidth="1"/>
    <col min="9" max="9" width="4" bestFit="1" customWidth="1"/>
    <col min="10" max="10" width="82.7109375" bestFit="1" customWidth="1"/>
    <col min="11" max="11" width="18.42578125" bestFit="1" customWidth="1"/>
    <col min="12" max="12" width="14.28515625" customWidth="1"/>
    <col min="13" max="13" width="12.28515625" customWidth="1"/>
    <col min="14" max="14" width="137.28515625" bestFit="1" customWidth="1"/>
  </cols>
  <sheetData>
    <row r="1" spans="1:16" ht="28.5">
      <c r="A1" s="10"/>
      <c r="B1" s="300" t="s">
        <v>334</v>
      </c>
      <c r="C1" s="300"/>
      <c r="D1" s="300"/>
      <c r="E1" s="300"/>
      <c r="F1" s="300"/>
      <c r="G1" s="300"/>
      <c r="H1" s="300"/>
      <c r="I1" s="300"/>
      <c r="J1" s="300"/>
      <c r="K1" s="3" t="s">
        <v>117</v>
      </c>
      <c r="L1" s="93">
        <v>42793</v>
      </c>
    </row>
    <row r="2" spans="1:16" ht="28.5">
      <c r="A2" s="5"/>
      <c r="B2" s="6"/>
      <c r="C2" s="6"/>
      <c r="D2" s="6"/>
      <c r="E2" s="6"/>
      <c r="F2" s="6"/>
      <c r="G2" s="6"/>
      <c r="H2" s="6"/>
      <c r="I2" s="6"/>
      <c r="J2" s="6"/>
    </row>
    <row r="3" spans="1:16" ht="15.75" thickBot="1">
      <c r="A3" s="70" t="s">
        <v>0</v>
      </c>
      <c r="B3" s="70" t="s">
        <v>1</v>
      </c>
      <c r="C3" s="70" t="s">
        <v>2</v>
      </c>
      <c r="D3" s="70" t="s">
        <v>4</v>
      </c>
      <c r="E3" s="70" t="s">
        <v>5</v>
      </c>
      <c r="F3" s="70" t="s">
        <v>10</v>
      </c>
      <c r="G3" s="70" t="s">
        <v>10</v>
      </c>
      <c r="H3" s="70" t="s">
        <v>116</v>
      </c>
      <c r="I3" s="70"/>
      <c r="J3" s="70" t="s">
        <v>6</v>
      </c>
      <c r="K3" s="70" t="s">
        <v>11</v>
      </c>
      <c r="L3" s="70" t="s">
        <v>15</v>
      </c>
      <c r="M3" s="70" t="s">
        <v>51</v>
      </c>
      <c r="N3" s="70" t="s">
        <v>52</v>
      </c>
      <c r="O3" s="70" t="s">
        <v>38</v>
      </c>
      <c r="P3" s="70" t="s">
        <v>39</v>
      </c>
    </row>
    <row r="4" spans="1:16" ht="15.75">
      <c r="A4" s="301">
        <v>1</v>
      </c>
      <c r="B4" s="305">
        <v>1</v>
      </c>
      <c r="C4" s="314" t="s">
        <v>3</v>
      </c>
      <c r="D4" s="314"/>
      <c r="E4" s="322" t="s">
        <v>66</v>
      </c>
      <c r="F4" s="305">
        <v>1</v>
      </c>
      <c r="G4" s="396">
        <v>1</v>
      </c>
      <c r="H4" s="339">
        <f ca="1">$L$1+(INDIRECT(ADDRESS(ROW(), COLUMN()-1))-1)</f>
        <v>42793</v>
      </c>
      <c r="I4" s="314" t="s">
        <v>32</v>
      </c>
      <c r="J4" s="156" t="s">
        <v>119</v>
      </c>
      <c r="K4" s="156" t="s">
        <v>19</v>
      </c>
      <c r="L4" s="156">
        <v>2</v>
      </c>
      <c r="M4" s="156" t="s">
        <v>30</v>
      </c>
      <c r="N4" s="192"/>
      <c r="O4" s="156" t="s">
        <v>295</v>
      </c>
      <c r="P4" s="193">
        <v>2</v>
      </c>
    </row>
    <row r="5" spans="1:16" ht="15.75">
      <c r="A5" s="302"/>
      <c r="B5" s="306"/>
      <c r="C5" s="315"/>
      <c r="D5" s="315"/>
      <c r="E5" s="323"/>
      <c r="F5" s="306"/>
      <c r="G5" s="358"/>
      <c r="H5" s="340"/>
      <c r="I5" s="315"/>
      <c r="J5" s="142" t="s">
        <v>120</v>
      </c>
      <c r="K5" s="142" t="s">
        <v>19</v>
      </c>
      <c r="L5" s="142">
        <v>2</v>
      </c>
      <c r="M5" s="142" t="s">
        <v>29</v>
      </c>
      <c r="N5" s="173"/>
      <c r="O5" s="142" t="s">
        <v>46</v>
      </c>
      <c r="P5" s="174">
        <v>2</v>
      </c>
    </row>
    <row r="6" spans="1:16" ht="15.75">
      <c r="A6" s="302"/>
      <c r="B6" s="306"/>
      <c r="C6" s="315"/>
      <c r="D6" s="315"/>
      <c r="E6" s="323"/>
      <c r="F6" s="306"/>
      <c r="G6" s="358"/>
      <c r="H6" s="340"/>
      <c r="I6" s="315" t="s">
        <v>33</v>
      </c>
      <c r="J6" s="142" t="s">
        <v>31</v>
      </c>
      <c r="K6" s="142" t="s">
        <v>105</v>
      </c>
      <c r="L6" s="142">
        <v>1</v>
      </c>
      <c r="M6" s="157"/>
      <c r="N6" s="142" t="s">
        <v>72</v>
      </c>
      <c r="O6" s="142" t="s">
        <v>76</v>
      </c>
      <c r="P6" s="174">
        <v>1</v>
      </c>
    </row>
    <row r="7" spans="1:16" ht="15.75">
      <c r="A7" s="302"/>
      <c r="B7" s="306"/>
      <c r="C7" s="315"/>
      <c r="D7" s="315"/>
      <c r="E7" s="323"/>
      <c r="F7" s="306"/>
      <c r="G7" s="358"/>
      <c r="H7" s="341"/>
      <c r="I7" s="315"/>
      <c r="J7" s="80" t="s">
        <v>335</v>
      </c>
      <c r="K7" s="66" t="s">
        <v>18</v>
      </c>
      <c r="L7" s="66">
        <v>3</v>
      </c>
      <c r="M7" s="80" t="s">
        <v>112</v>
      </c>
      <c r="N7" s="66" t="s">
        <v>333</v>
      </c>
      <c r="O7" s="66"/>
      <c r="P7" s="68"/>
    </row>
    <row r="8" spans="1:16" ht="15.75">
      <c r="A8" s="302"/>
      <c r="B8" s="306"/>
      <c r="C8" s="315"/>
      <c r="D8" s="315"/>
      <c r="E8" s="323"/>
      <c r="F8" s="306">
        <v>2</v>
      </c>
      <c r="G8" s="389">
        <v>2</v>
      </c>
      <c r="H8" s="344">
        <f ca="1">$L$1+(INDIRECT(ADDRESS(ROW(), COLUMN()-1))-1)</f>
        <v>42794</v>
      </c>
      <c r="I8" s="75" t="s">
        <v>32</v>
      </c>
      <c r="J8" s="66" t="s">
        <v>336</v>
      </c>
      <c r="K8" s="66" t="s">
        <v>18</v>
      </c>
      <c r="L8" s="66">
        <v>4</v>
      </c>
      <c r="M8" s="66" t="s">
        <v>22</v>
      </c>
      <c r="N8" s="66"/>
      <c r="O8" s="66"/>
      <c r="P8" s="68"/>
    </row>
    <row r="9" spans="1:16" ht="15.75">
      <c r="A9" s="302"/>
      <c r="B9" s="306"/>
      <c r="C9" s="315"/>
      <c r="D9" s="315"/>
      <c r="E9" s="323"/>
      <c r="F9" s="306"/>
      <c r="G9" s="346"/>
      <c r="H9" s="341"/>
      <c r="I9" s="75" t="s">
        <v>33</v>
      </c>
      <c r="J9" s="66" t="s">
        <v>297</v>
      </c>
      <c r="K9" s="66" t="s">
        <v>18</v>
      </c>
      <c r="L9" s="66">
        <v>4</v>
      </c>
      <c r="M9" s="66" t="s">
        <v>23</v>
      </c>
      <c r="N9" s="119" t="s">
        <v>322</v>
      </c>
      <c r="O9" s="66"/>
      <c r="P9" s="68"/>
    </row>
    <row r="10" spans="1:16" ht="15.75">
      <c r="A10" s="302"/>
      <c r="B10" s="306"/>
      <c r="C10" s="315"/>
      <c r="D10" s="315"/>
      <c r="E10" s="323"/>
      <c r="F10" s="306">
        <v>3</v>
      </c>
      <c r="G10" s="389">
        <v>3</v>
      </c>
      <c r="H10" s="344">
        <f ca="1">$L$1+(INDIRECT(ADDRESS(ROW(), COLUMN()-1))-1)</f>
        <v>42795</v>
      </c>
      <c r="I10" s="66" t="s">
        <v>32</v>
      </c>
      <c r="J10" s="66" t="s">
        <v>297</v>
      </c>
      <c r="K10" s="66" t="s">
        <v>18</v>
      </c>
      <c r="L10" s="66">
        <v>4</v>
      </c>
      <c r="M10" s="66" t="s">
        <v>23</v>
      </c>
      <c r="N10" s="119"/>
      <c r="O10" s="66"/>
      <c r="P10" s="68"/>
    </row>
    <row r="11" spans="1:16" ht="15.75">
      <c r="A11" s="302"/>
      <c r="B11" s="306"/>
      <c r="C11" s="315"/>
      <c r="D11" s="315"/>
      <c r="E11" s="323"/>
      <c r="F11" s="306"/>
      <c r="G11" s="346"/>
      <c r="H11" s="341"/>
      <c r="I11" s="66" t="s">
        <v>33</v>
      </c>
      <c r="J11" s="66" t="s">
        <v>297</v>
      </c>
      <c r="K11" s="66" t="s">
        <v>18</v>
      </c>
      <c r="L11" s="66">
        <v>4</v>
      </c>
      <c r="M11" s="66" t="s">
        <v>23</v>
      </c>
      <c r="N11" s="217"/>
      <c r="O11" s="66"/>
      <c r="P11" s="68"/>
    </row>
    <row r="12" spans="1:16" ht="15.75">
      <c r="A12" s="302"/>
      <c r="B12" s="306"/>
      <c r="C12" s="315"/>
      <c r="D12" s="315"/>
      <c r="E12" s="323"/>
      <c r="F12" s="306">
        <v>4</v>
      </c>
      <c r="G12" s="389">
        <v>4</v>
      </c>
      <c r="H12" s="344">
        <f ca="1">$L$1+(INDIRECT(ADDRESS(ROW(), COLUMN()-1))-1)</f>
        <v>42796</v>
      </c>
      <c r="I12" s="66" t="s">
        <v>32</v>
      </c>
      <c r="J12" s="85" t="s">
        <v>299</v>
      </c>
      <c r="K12" s="85" t="s">
        <v>9</v>
      </c>
      <c r="L12" s="85">
        <v>1</v>
      </c>
      <c r="M12" s="85"/>
      <c r="N12" s="86" t="s">
        <v>300</v>
      </c>
      <c r="O12" s="85" t="s">
        <v>76</v>
      </c>
      <c r="P12" s="96">
        <v>1</v>
      </c>
    </row>
    <row r="13" spans="1:16" ht="15.75">
      <c r="A13" s="302"/>
      <c r="B13" s="306"/>
      <c r="C13" s="315"/>
      <c r="D13" s="315"/>
      <c r="E13" s="323"/>
      <c r="F13" s="306"/>
      <c r="G13" s="346"/>
      <c r="H13" s="341"/>
      <c r="I13" s="66" t="s">
        <v>33</v>
      </c>
      <c r="J13" s="66" t="s">
        <v>297</v>
      </c>
      <c r="K13" s="66" t="s">
        <v>18</v>
      </c>
      <c r="L13" s="66">
        <v>7</v>
      </c>
      <c r="M13" s="66" t="s">
        <v>23</v>
      </c>
      <c r="O13" s="66"/>
      <c r="P13" s="68"/>
    </row>
    <row r="14" spans="1:16" ht="15.75">
      <c r="A14" s="302"/>
      <c r="B14" s="306"/>
      <c r="C14" s="315"/>
      <c r="D14" s="315"/>
      <c r="E14" s="323"/>
      <c r="F14" s="306">
        <v>5</v>
      </c>
      <c r="G14" s="389">
        <v>5</v>
      </c>
      <c r="H14" s="344">
        <f ca="1">$L$1+(INDIRECT(ADDRESS(ROW(), COLUMN()-1))-1)</f>
        <v>42797</v>
      </c>
      <c r="I14" s="66" t="s">
        <v>32</v>
      </c>
      <c r="J14" s="66" t="s">
        <v>297</v>
      </c>
      <c r="K14" s="66" t="s">
        <v>18</v>
      </c>
      <c r="L14" s="66">
        <v>4</v>
      </c>
      <c r="M14" s="66" t="s">
        <v>23</v>
      </c>
      <c r="N14" s="66"/>
      <c r="O14" s="66"/>
      <c r="P14" s="68"/>
    </row>
    <row r="15" spans="1:16" ht="15.75">
      <c r="A15" s="302"/>
      <c r="B15" s="306"/>
      <c r="C15" s="315"/>
      <c r="D15" s="315"/>
      <c r="E15" s="323"/>
      <c r="F15" s="306"/>
      <c r="G15" s="358"/>
      <c r="H15" s="340"/>
      <c r="I15" s="83" t="s">
        <v>33</v>
      </c>
      <c r="J15" s="66" t="s">
        <v>297</v>
      </c>
      <c r="K15" s="66" t="s">
        <v>18</v>
      </c>
      <c r="L15" s="66">
        <v>4</v>
      </c>
      <c r="M15" s="66" t="s">
        <v>23</v>
      </c>
      <c r="N15" s="66"/>
      <c r="O15" s="66"/>
      <c r="P15" s="68"/>
    </row>
    <row r="16" spans="1:16" ht="16.5" thickBot="1">
      <c r="A16" s="304"/>
      <c r="B16" s="308"/>
      <c r="C16" s="317"/>
      <c r="D16" s="317"/>
      <c r="E16" s="325"/>
      <c r="F16" s="76">
        <v>6</v>
      </c>
      <c r="G16" s="208">
        <v>6</v>
      </c>
      <c r="H16" s="95">
        <f ca="1">$L$1+(INDIRECT(ADDRESS(ROW(), COLUMN()-1))-1)</f>
        <v>42798</v>
      </c>
      <c r="I16" s="67" t="s">
        <v>32</v>
      </c>
      <c r="J16" s="195" t="s">
        <v>209</v>
      </c>
      <c r="K16" s="77" t="s">
        <v>13</v>
      </c>
      <c r="L16" s="77">
        <v>0</v>
      </c>
      <c r="M16" s="77"/>
      <c r="N16" s="77"/>
      <c r="O16" s="77"/>
      <c r="P16" s="114"/>
    </row>
    <row r="17" spans="1:16" ht="15.75">
      <c r="A17" s="301">
        <v>1</v>
      </c>
      <c r="B17" s="305">
        <v>2</v>
      </c>
      <c r="C17" s="314"/>
      <c r="D17" s="314" t="s">
        <v>9</v>
      </c>
      <c r="E17" s="322" t="s">
        <v>75</v>
      </c>
      <c r="F17" s="354">
        <v>1</v>
      </c>
      <c r="G17" s="389">
        <v>8</v>
      </c>
      <c r="H17" s="344">
        <f ca="1">$L$1+(INDIRECT(ADDRESS(ROW(), COLUMN()-1))-1)</f>
        <v>42800</v>
      </c>
      <c r="I17" s="196" t="s">
        <v>32</v>
      </c>
      <c r="J17" s="141" t="s">
        <v>297</v>
      </c>
      <c r="K17" s="141" t="s">
        <v>18</v>
      </c>
      <c r="L17" s="151">
        <v>2</v>
      </c>
      <c r="M17" s="141" t="s">
        <v>23</v>
      </c>
      <c r="N17" s="151"/>
      <c r="O17" s="151"/>
      <c r="P17" s="145"/>
    </row>
    <row r="18" spans="1:16" ht="15.75">
      <c r="A18" s="351"/>
      <c r="B18" s="336"/>
      <c r="C18" s="337"/>
      <c r="D18" s="337"/>
      <c r="E18" s="338"/>
      <c r="F18" s="345"/>
      <c r="G18" s="358"/>
      <c r="H18" s="340"/>
      <c r="I18" s="197" t="s">
        <v>33</v>
      </c>
      <c r="J18" s="198" t="s">
        <v>301</v>
      </c>
      <c r="K18" s="198" t="s">
        <v>28</v>
      </c>
      <c r="L18" s="65">
        <v>6</v>
      </c>
      <c r="M18" s="198" t="s">
        <v>23</v>
      </c>
      <c r="N18" s="198"/>
      <c r="O18" s="198"/>
      <c r="P18" s="68"/>
    </row>
    <row r="19" spans="1:16" ht="15.75">
      <c r="A19" s="302"/>
      <c r="B19" s="306"/>
      <c r="C19" s="315"/>
      <c r="D19" s="315"/>
      <c r="E19" s="323"/>
      <c r="F19" s="307">
        <v>2</v>
      </c>
      <c r="G19" s="389">
        <v>9</v>
      </c>
      <c r="H19" s="344">
        <f ca="1">$L$1+(INDIRECT(ADDRESS(ROW(), COLUMN()-1))-1)</f>
        <v>42801</v>
      </c>
      <c r="I19" s="197" t="s">
        <v>32</v>
      </c>
      <c r="J19" s="198" t="s">
        <v>301</v>
      </c>
      <c r="K19" s="198" t="s">
        <v>28</v>
      </c>
      <c r="L19" s="65">
        <v>4</v>
      </c>
      <c r="M19" s="198" t="s">
        <v>23</v>
      </c>
      <c r="N19" s="198"/>
      <c r="O19" s="198"/>
      <c r="P19" s="100"/>
    </row>
    <row r="20" spans="1:16" ht="15.75">
      <c r="A20" s="302"/>
      <c r="B20" s="306"/>
      <c r="C20" s="315"/>
      <c r="D20" s="315"/>
      <c r="E20" s="323"/>
      <c r="F20" s="345"/>
      <c r="G20" s="358"/>
      <c r="H20" s="340"/>
      <c r="I20" s="342" t="s">
        <v>33</v>
      </c>
      <c r="J20" s="85" t="s">
        <v>9</v>
      </c>
      <c r="K20" s="85" t="s">
        <v>9</v>
      </c>
      <c r="L20" s="85">
        <v>3</v>
      </c>
      <c r="M20" s="85"/>
      <c r="N20" s="86" t="s">
        <v>302</v>
      </c>
      <c r="O20" s="85" t="s">
        <v>76</v>
      </c>
      <c r="P20" s="96">
        <v>3</v>
      </c>
    </row>
    <row r="21" spans="1:16" ht="15.75">
      <c r="A21" s="302"/>
      <c r="B21" s="306"/>
      <c r="C21" s="315"/>
      <c r="D21" s="315"/>
      <c r="E21" s="323"/>
      <c r="F21" s="189"/>
      <c r="G21" s="223"/>
      <c r="H21" s="191"/>
      <c r="I21" s="343"/>
      <c r="J21" s="66" t="s">
        <v>104</v>
      </c>
      <c r="K21" s="66" t="s">
        <v>18</v>
      </c>
      <c r="L21" s="66">
        <v>1</v>
      </c>
      <c r="M21" s="66"/>
      <c r="N21" s="66" t="s">
        <v>303</v>
      </c>
      <c r="O21" s="66"/>
      <c r="P21" s="68"/>
    </row>
    <row r="22" spans="1:16" ht="15.75">
      <c r="A22" s="302"/>
      <c r="B22" s="306"/>
      <c r="C22" s="315"/>
      <c r="D22" s="315"/>
      <c r="E22" s="323"/>
      <c r="F22" s="307">
        <v>3</v>
      </c>
      <c r="G22" s="389">
        <v>10</v>
      </c>
      <c r="H22" s="344">
        <f ca="1">$L$1+(INDIRECT(ADDRESS(ROW(), COLUMN()-1))-1)</f>
        <v>42802</v>
      </c>
      <c r="I22" s="199" t="s">
        <v>32</v>
      </c>
      <c r="J22" s="155" t="s">
        <v>77</v>
      </c>
      <c r="K22" s="141" t="s">
        <v>18</v>
      </c>
      <c r="L22" s="141">
        <v>7</v>
      </c>
      <c r="M22" s="141" t="s">
        <v>26</v>
      </c>
      <c r="N22" s="141"/>
      <c r="O22" s="141"/>
      <c r="P22" s="145"/>
    </row>
    <row r="23" spans="1:16" ht="15.75">
      <c r="A23" s="302"/>
      <c r="B23" s="306"/>
      <c r="C23" s="315"/>
      <c r="D23" s="315"/>
      <c r="E23" s="323"/>
      <c r="F23" s="336"/>
      <c r="G23" s="346"/>
      <c r="H23" s="346"/>
      <c r="I23" s="200" t="s">
        <v>33</v>
      </c>
      <c r="J23" s="89" t="s">
        <v>9</v>
      </c>
      <c r="K23" s="85" t="s">
        <v>9</v>
      </c>
      <c r="L23" s="85">
        <v>1</v>
      </c>
      <c r="M23" s="85" t="s">
        <v>26</v>
      </c>
      <c r="N23" s="85" t="s">
        <v>158</v>
      </c>
      <c r="O23" s="85" t="s">
        <v>76</v>
      </c>
      <c r="P23" s="96">
        <v>1</v>
      </c>
    </row>
    <row r="24" spans="1:16" ht="15.75">
      <c r="A24" s="302"/>
      <c r="B24" s="306"/>
      <c r="C24" s="315"/>
      <c r="D24" s="315"/>
      <c r="E24" s="323"/>
      <c r="F24" s="307">
        <v>4</v>
      </c>
      <c r="G24" s="389">
        <v>11</v>
      </c>
      <c r="H24" s="344">
        <f ca="1">$L$1+(INDIRECT(ADDRESS(ROW(), COLUMN()-1))-1)</f>
        <v>42803</v>
      </c>
      <c r="I24" s="83" t="s">
        <v>32</v>
      </c>
      <c r="J24" s="80" t="s">
        <v>77</v>
      </c>
      <c r="K24" s="66" t="s">
        <v>18</v>
      </c>
      <c r="L24" s="66">
        <v>4</v>
      </c>
      <c r="M24" s="66" t="s">
        <v>26</v>
      </c>
      <c r="N24" s="66"/>
      <c r="O24" s="66"/>
      <c r="P24" s="68"/>
    </row>
    <row r="25" spans="1:16" ht="15.75">
      <c r="A25" s="302"/>
      <c r="B25" s="306"/>
      <c r="C25" s="315"/>
      <c r="D25" s="315"/>
      <c r="E25" s="323"/>
      <c r="F25" s="336"/>
      <c r="G25" s="346"/>
      <c r="H25" s="346"/>
      <c r="I25" s="197" t="s">
        <v>33</v>
      </c>
      <c r="J25" s="80" t="s">
        <v>77</v>
      </c>
      <c r="K25" s="66" t="s">
        <v>18</v>
      </c>
      <c r="L25" s="66">
        <v>4</v>
      </c>
      <c r="M25" s="66" t="s">
        <v>26</v>
      </c>
      <c r="N25" s="66"/>
      <c r="O25" s="66"/>
      <c r="P25" s="68"/>
    </row>
    <row r="26" spans="1:16" ht="15.75">
      <c r="A26" s="302"/>
      <c r="B26" s="306"/>
      <c r="C26" s="315"/>
      <c r="D26" s="315"/>
      <c r="E26" s="323"/>
      <c r="F26" s="307">
        <v>5</v>
      </c>
      <c r="G26" s="389">
        <v>12</v>
      </c>
      <c r="H26" s="344">
        <f ca="1">$L$1+(INDIRECT(ADDRESS(ROW(), COLUMN()-1))-1)</f>
        <v>42804</v>
      </c>
      <c r="I26" s="126" t="s">
        <v>32</v>
      </c>
      <c r="J26" s="80" t="s">
        <v>77</v>
      </c>
      <c r="K26" s="66" t="s">
        <v>18</v>
      </c>
      <c r="L26" s="66">
        <v>4</v>
      </c>
      <c r="M26" s="66" t="s">
        <v>26</v>
      </c>
      <c r="N26" s="66"/>
      <c r="O26" s="66"/>
      <c r="P26" s="68"/>
    </row>
    <row r="27" spans="1:16" ht="15.75">
      <c r="A27" s="302"/>
      <c r="B27" s="306"/>
      <c r="C27" s="315"/>
      <c r="D27" s="315"/>
      <c r="E27" s="323"/>
      <c r="F27" s="345"/>
      <c r="G27" s="358"/>
      <c r="H27" s="358"/>
      <c r="I27" s="200" t="s">
        <v>33</v>
      </c>
      <c r="J27" s="80" t="s">
        <v>77</v>
      </c>
      <c r="K27" s="66" t="s">
        <v>18</v>
      </c>
      <c r="L27" s="66">
        <v>4</v>
      </c>
      <c r="M27" s="66" t="s">
        <v>26</v>
      </c>
      <c r="N27" s="66"/>
      <c r="O27" s="66"/>
      <c r="P27" s="68"/>
    </row>
    <row r="28" spans="1:16" ht="16.5" thickBot="1">
      <c r="A28" s="304"/>
      <c r="B28" s="308"/>
      <c r="C28" s="317"/>
      <c r="D28" s="317"/>
      <c r="E28" s="325"/>
      <c r="F28" s="76">
        <v>6</v>
      </c>
      <c r="G28" s="208">
        <v>13</v>
      </c>
      <c r="H28" s="95">
        <f ca="1">$L$1+(INDIRECT(ADDRESS(ROW(), COLUMN()-1))-1)</f>
        <v>42805</v>
      </c>
      <c r="I28" s="67" t="s">
        <v>32</v>
      </c>
      <c r="J28" s="195" t="s">
        <v>209</v>
      </c>
      <c r="K28" s="77" t="s">
        <v>13</v>
      </c>
      <c r="L28" s="77">
        <v>0</v>
      </c>
      <c r="M28" s="77"/>
      <c r="N28" s="77"/>
      <c r="O28" s="77"/>
      <c r="P28" s="114"/>
    </row>
    <row r="29" spans="1:16" ht="15.75">
      <c r="A29" s="326">
        <v>2</v>
      </c>
      <c r="B29" s="318">
        <v>3</v>
      </c>
      <c r="C29" s="349" t="s">
        <v>7</v>
      </c>
      <c r="D29" s="314"/>
      <c r="E29" s="322" t="s">
        <v>63</v>
      </c>
      <c r="F29" s="354">
        <v>1</v>
      </c>
      <c r="G29" s="396">
        <v>15</v>
      </c>
      <c r="H29" s="339">
        <f ca="1">$L$1+(INDIRECT(ADDRESS(ROW(), COLUMN()-1))-1)</f>
        <v>42807</v>
      </c>
      <c r="I29" s="382" t="s">
        <v>32</v>
      </c>
      <c r="J29" s="80" t="s">
        <v>77</v>
      </c>
      <c r="K29" s="66" t="s">
        <v>18</v>
      </c>
      <c r="L29" s="66">
        <v>2</v>
      </c>
      <c r="M29" s="66" t="s">
        <v>26</v>
      </c>
      <c r="N29" s="66"/>
      <c r="O29" s="66"/>
      <c r="P29" s="68"/>
    </row>
    <row r="30" spans="1:16" ht="15.75">
      <c r="A30" s="347"/>
      <c r="B30" s="348"/>
      <c r="C30" s="343"/>
      <c r="D30" s="337"/>
      <c r="E30" s="338"/>
      <c r="F30" s="345"/>
      <c r="G30" s="358"/>
      <c r="H30" s="358"/>
      <c r="I30" s="337"/>
      <c r="J30" s="85" t="s">
        <v>9</v>
      </c>
      <c r="K30" s="85" t="s">
        <v>9</v>
      </c>
      <c r="L30" s="85">
        <v>1</v>
      </c>
      <c r="M30" s="85"/>
      <c r="N30" s="85" t="s">
        <v>109</v>
      </c>
      <c r="O30" s="85" t="s">
        <v>76</v>
      </c>
      <c r="P30" s="218">
        <v>1</v>
      </c>
    </row>
    <row r="31" spans="1:16" ht="47.25">
      <c r="A31" s="347"/>
      <c r="B31" s="348"/>
      <c r="C31" s="343"/>
      <c r="D31" s="337"/>
      <c r="E31" s="338"/>
      <c r="F31" s="345"/>
      <c r="G31" s="346"/>
      <c r="H31" s="346"/>
      <c r="I31" s="342" t="s">
        <v>33</v>
      </c>
      <c r="J31" s="202" t="s">
        <v>323</v>
      </c>
      <c r="K31" s="90" t="s">
        <v>105</v>
      </c>
      <c r="L31" s="90">
        <v>2</v>
      </c>
      <c r="M31" s="90"/>
      <c r="N31" s="203" t="s">
        <v>78</v>
      </c>
      <c r="O31" s="90" t="s">
        <v>76</v>
      </c>
      <c r="P31" s="204">
        <v>2</v>
      </c>
    </row>
    <row r="32" spans="1:16" ht="15.75">
      <c r="A32" s="347"/>
      <c r="B32" s="348"/>
      <c r="C32" s="343"/>
      <c r="D32" s="337"/>
      <c r="E32" s="338"/>
      <c r="F32" s="189"/>
      <c r="G32" s="223"/>
      <c r="H32" s="223"/>
      <c r="I32" s="343"/>
      <c r="J32" s="66" t="s">
        <v>100</v>
      </c>
      <c r="K32" s="66" t="s">
        <v>18</v>
      </c>
      <c r="L32" s="66">
        <v>3</v>
      </c>
      <c r="M32" s="66" t="s">
        <v>60</v>
      </c>
      <c r="N32" s="87"/>
      <c r="O32" s="66"/>
      <c r="P32" s="68"/>
    </row>
    <row r="33" spans="1:16" ht="15.75">
      <c r="A33" s="327"/>
      <c r="B33" s="319"/>
      <c r="C33" s="350"/>
      <c r="D33" s="315"/>
      <c r="E33" s="323"/>
      <c r="F33" s="82">
        <v>2</v>
      </c>
      <c r="G33" s="224">
        <v>16</v>
      </c>
      <c r="H33" s="94">
        <f ca="1">$L$1+(INDIRECT(ADDRESS(ROW(), COLUMN()-1))-1)</f>
        <v>42808</v>
      </c>
      <c r="I33" s="75"/>
      <c r="J33" s="66" t="s">
        <v>304</v>
      </c>
      <c r="K33" s="66" t="s">
        <v>18</v>
      </c>
      <c r="L33" s="66">
        <v>8</v>
      </c>
      <c r="M33" s="66" t="s">
        <v>60</v>
      </c>
      <c r="N33" s="80" t="s">
        <v>268</v>
      </c>
      <c r="O33" s="66"/>
      <c r="P33" s="68"/>
    </row>
    <row r="34" spans="1:16" ht="15.75">
      <c r="A34" s="327"/>
      <c r="B34" s="319"/>
      <c r="C34" s="350"/>
      <c r="D34" s="315"/>
      <c r="E34" s="323"/>
      <c r="F34" s="307">
        <v>2</v>
      </c>
      <c r="G34" s="402">
        <v>17</v>
      </c>
      <c r="H34" s="387">
        <f ca="1">$L$1+(INDIRECT(ADDRESS(ROW(), COLUMN()-1))-1)</f>
        <v>42809</v>
      </c>
      <c r="I34" s="75" t="s">
        <v>32</v>
      </c>
      <c r="J34" s="85" t="s">
        <v>9</v>
      </c>
      <c r="K34" s="85" t="s">
        <v>9</v>
      </c>
      <c r="L34" s="85">
        <v>4</v>
      </c>
      <c r="M34" s="85"/>
      <c r="N34" s="89" t="s">
        <v>84</v>
      </c>
      <c r="O34" s="85" t="s">
        <v>76</v>
      </c>
      <c r="P34" s="96">
        <v>4</v>
      </c>
    </row>
    <row r="35" spans="1:16" ht="15.75">
      <c r="A35" s="327"/>
      <c r="B35" s="319"/>
      <c r="C35" s="350"/>
      <c r="D35" s="315"/>
      <c r="E35" s="323"/>
      <c r="F35" s="345"/>
      <c r="G35" s="403"/>
      <c r="H35" s="388"/>
      <c r="I35" s="66" t="s">
        <v>33</v>
      </c>
      <c r="J35" s="66" t="s">
        <v>337</v>
      </c>
      <c r="K35" s="66" t="s">
        <v>18</v>
      </c>
      <c r="L35" s="66">
        <v>4</v>
      </c>
      <c r="M35" s="66" t="s">
        <v>310</v>
      </c>
      <c r="N35" s="397" t="s">
        <v>338</v>
      </c>
      <c r="O35" s="66"/>
      <c r="P35" s="68"/>
    </row>
    <row r="36" spans="1:16" ht="15.75">
      <c r="A36" s="327"/>
      <c r="B36" s="319"/>
      <c r="C36" s="350"/>
      <c r="D36" s="315"/>
      <c r="E36" s="323"/>
      <c r="F36" s="82">
        <v>5</v>
      </c>
      <c r="G36" s="224">
        <v>18</v>
      </c>
      <c r="H36" s="94">
        <f ca="1">$L$1+(INDIRECT(ADDRESS(ROW(), COLUMN()-1))-1)</f>
        <v>42810</v>
      </c>
      <c r="I36" s="81"/>
      <c r="J36" s="66" t="s">
        <v>337</v>
      </c>
      <c r="K36" s="66" t="s">
        <v>18</v>
      </c>
      <c r="L36" s="66">
        <v>8</v>
      </c>
      <c r="M36" s="66" t="s">
        <v>310</v>
      </c>
      <c r="N36" s="398"/>
      <c r="O36" s="66"/>
      <c r="P36" s="68"/>
    </row>
    <row r="37" spans="1:16" ht="15.75">
      <c r="A37" s="400"/>
      <c r="B37" s="320"/>
      <c r="C37" s="342"/>
      <c r="D37" s="316"/>
      <c r="E37" s="324"/>
      <c r="F37" s="82"/>
      <c r="G37" s="224">
        <v>19</v>
      </c>
      <c r="H37" s="94">
        <f ca="1">$L$1+(INDIRECT(ADDRESS(ROW(), COLUMN()-1))-1)</f>
        <v>42811</v>
      </c>
      <c r="I37" s="98" t="s">
        <v>32</v>
      </c>
      <c r="J37" s="66" t="s">
        <v>337</v>
      </c>
      <c r="K37" s="66" t="s">
        <v>18</v>
      </c>
      <c r="L37" s="66">
        <v>4</v>
      </c>
      <c r="M37" s="66" t="s">
        <v>310</v>
      </c>
      <c r="N37" s="399"/>
      <c r="O37" s="66"/>
      <c r="P37" s="68"/>
    </row>
    <row r="38" spans="1:16" ht="15.75">
      <c r="A38" s="400"/>
      <c r="B38" s="320"/>
      <c r="C38" s="342"/>
      <c r="D38" s="316"/>
      <c r="E38" s="324"/>
      <c r="F38" s="82"/>
      <c r="G38" s="224"/>
      <c r="H38" s="94"/>
      <c r="I38" s="75" t="s">
        <v>33</v>
      </c>
      <c r="J38" s="85" t="s">
        <v>9</v>
      </c>
      <c r="K38" s="85" t="s">
        <v>9</v>
      </c>
      <c r="L38" s="85">
        <v>4</v>
      </c>
      <c r="M38" s="85"/>
      <c r="N38" s="89" t="s">
        <v>339</v>
      </c>
      <c r="O38" s="85" t="s">
        <v>76</v>
      </c>
      <c r="P38" s="96">
        <v>4</v>
      </c>
    </row>
    <row r="39" spans="1:16" ht="16.5" thickBot="1">
      <c r="A39" s="401"/>
      <c r="B39" s="321"/>
      <c r="C39" s="355"/>
      <c r="D39" s="317"/>
      <c r="E39" s="325"/>
      <c r="F39" s="76">
        <v>6</v>
      </c>
      <c r="G39" s="208">
        <v>20</v>
      </c>
      <c r="H39" s="95">
        <f ca="1">$L$1+(INDIRECT(ADDRESS(ROW(), COLUMN()-1))-1)</f>
        <v>42812</v>
      </c>
      <c r="I39" s="152" t="s">
        <v>32</v>
      </c>
      <c r="J39" s="195" t="s">
        <v>209</v>
      </c>
      <c r="K39" s="77" t="s">
        <v>13</v>
      </c>
      <c r="L39" s="77">
        <v>0</v>
      </c>
      <c r="M39" s="77"/>
      <c r="N39" s="77"/>
      <c r="O39" s="77"/>
      <c r="P39" s="114"/>
    </row>
    <row r="40" spans="1:16" ht="15.75">
      <c r="A40" s="302"/>
      <c r="B40" s="306"/>
      <c r="C40" s="315"/>
      <c r="D40" s="350" t="s">
        <v>9</v>
      </c>
      <c r="E40" s="323" t="s">
        <v>65</v>
      </c>
      <c r="F40" s="307">
        <v>3</v>
      </c>
      <c r="G40" s="389">
        <v>22</v>
      </c>
      <c r="H40" s="344">
        <f ca="1">$L$1+(INDIRECT(ADDRESS(ROW(), COLUMN()-1))-1)</f>
        <v>42814</v>
      </c>
      <c r="I40" s="75" t="s">
        <v>32</v>
      </c>
      <c r="J40" s="66" t="s">
        <v>71</v>
      </c>
      <c r="K40" s="66" t="s">
        <v>18</v>
      </c>
      <c r="L40" s="66">
        <v>2</v>
      </c>
      <c r="M40" s="87"/>
      <c r="N40" s="66" t="s">
        <v>326</v>
      </c>
      <c r="O40" s="66"/>
      <c r="P40" s="68"/>
    </row>
    <row r="41" spans="1:16" ht="15.75">
      <c r="A41" s="302"/>
      <c r="B41" s="306"/>
      <c r="C41" s="315"/>
      <c r="D41" s="350"/>
      <c r="E41" s="323"/>
      <c r="F41" s="345"/>
      <c r="G41" s="358"/>
      <c r="H41" s="358"/>
      <c r="I41" s="75"/>
      <c r="J41" s="66" t="s">
        <v>340</v>
      </c>
      <c r="K41" s="66" t="s">
        <v>18</v>
      </c>
      <c r="L41" s="66">
        <v>2</v>
      </c>
      <c r="M41" s="80"/>
      <c r="N41" s="219" t="s">
        <v>341</v>
      </c>
      <c r="O41" s="66"/>
      <c r="P41" s="68"/>
    </row>
    <row r="42" spans="1:16" ht="15.75">
      <c r="A42" s="302"/>
      <c r="B42" s="306"/>
      <c r="C42" s="315"/>
      <c r="D42" s="350"/>
      <c r="E42" s="323"/>
      <c r="F42" s="189"/>
      <c r="G42" s="223"/>
      <c r="H42" s="223"/>
      <c r="I42" s="75" t="s">
        <v>33</v>
      </c>
      <c r="J42" s="12" t="s">
        <v>86</v>
      </c>
      <c r="K42" s="12" t="s">
        <v>28</v>
      </c>
      <c r="L42" s="12">
        <v>2</v>
      </c>
      <c r="M42" s="12"/>
      <c r="N42" s="12" t="s">
        <v>85</v>
      </c>
      <c r="O42" s="12"/>
      <c r="P42" s="225"/>
    </row>
    <row r="43" spans="1:16" ht="15.75">
      <c r="A43" s="302"/>
      <c r="B43" s="306"/>
      <c r="C43" s="315"/>
      <c r="D43" s="350"/>
      <c r="E43" s="323"/>
      <c r="F43" s="189"/>
      <c r="G43" s="223"/>
      <c r="H43" s="223"/>
      <c r="I43" s="75"/>
      <c r="J43" s="66" t="s">
        <v>87</v>
      </c>
      <c r="K43" s="66" t="s">
        <v>28</v>
      </c>
      <c r="L43" s="66">
        <v>2</v>
      </c>
      <c r="M43" s="80"/>
      <c r="N43" s="80"/>
      <c r="O43" s="66"/>
      <c r="P43" s="68"/>
    </row>
    <row r="44" spans="1:16" ht="15.75">
      <c r="A44" s="302"/>
      <c r="B44" s="306"/>
      <c r="C44" s="315"/>
      <c r="D44" s="350"/>
      <c r="E44" s="323"/>
      <c r="F44" s="307">
        <v>3</v>
      </c>
      <c r="G44" s="389">
        <v>23</v>
      </c>
      <c r="H44" s="344">
        <f ca="1">$L$1+(INDIRECT(ADDRESS(ROW(), COLUMN()-1))-1)</f>
        <v>42815</v>
      </c>
      <c r="I44" s="75" t="s">
        <v>32</v>
      </c>
      <c r="J44" s="66" t="s">
        <v>87</v>
      </c>
      <c r="K44" s="66" t="s">
        <v>28</v>
      </c>
      <c r="L44" s="66">
        <v>4</v>
      </c>
      <c r="M44" s="66"/>
      <c r="N44" s="80"/>
      <c r="O44" s="66"/>
      <c r="P44" s="68"/>
    </row>
    <row r="45" spans="1:16" ht="15.75">
      <c r="A45" s="302"/>
      <c r="B45" s="306"/>
      <c r="C45" s="315"/>
      <c r="D45" s="350"/>
      <c r="E45" s="323"/>
      <c r="F45" s="345"/>
      <c r="G45" s="358"/>
      <c r="H45" s="358"/>
      <c r="I45" s="75" t="s">
        <v>33</v>
      </c>
      <c r="J45" s="66" t="s">
        <v>87</v>
      </c>
      <c r="K45" s="66" t="s">
        <v>28</v>
      </c>
      <c r="L45" s="66">
        <v>4</v>
      </c>
      <c r="M45" s="80"/>
      <c r="N45" s="80"/>
      <c r="O45" s="66"/>
      <c r="P45" s="68"/>
    </row>
    <row r="46" spans="1:16" ht="15.75">
      <c r="A46" s="302"/>
      <c r="B46" s="306"/>
      <c r="C46" s="315"/>
      <c r="D46" s="350"/>
      <c r="E46" s="323"/>
      <c r="F46" s="307">
        <v>4</v>
      </c>
      <c r="G46" s="389">
        <v>24</v>
      </c>
      <c r="H46" s="344">
        <f ca="1">$L$1+(INDIRECT(ADDRESS(ROW(), COLUMN()-1))-1)</f>
        <v>42816</v>
      </c>
      <c r="I46" s="75" t="s">
        <v>32</v>
      </c>
      <c r="J46" s="66" t="s">
        <v>87</v>
      </c>
      <c r="K46" s="66" t="s">
        <v>28</v>
      </c>
      <c r="L46" s="66">
        <v>4</v>
      </c>
      <c r="M46" s="80"/>
      <c r="N46" s="80"/>
      <c r="O46" s="66"/>
      <c r="P46" s="68"/>
    </row>
    <row r="47" spans="1:16" ht="15.75">
      <c r="A47" s="302"/>
      <c r="B47" s="306"/>
      <c r="C47" s="315"/>
      <c r="D47" s="350"/>
      <c r="E47" s="323"/>
      <c r="F47" s="345"/>
      <c r="G47" s="358"/>
      <c r="H47" s="358"/>
      <c r="I47" s="75" t="s">
        <v>33</v>
      </c>
      <c r="J47" s="66" t="s">
        <v>88</v>
      </c>
      <c r="K47" s="66" t="s">
        <v>70</v>
      </c>
      <c r="L47" s="66">
        <v>2</v>
      </c>
      <c r="M47" s="80"/>
      <c r="N47" s="80" t="s">
        <v>70</v>
      </c>
      <c r="O47" s="66"/>
      <c r="P47" s="68"/>
    </row>
    <row r="48" spans="1:16" ht="15.75">
      <c r="A48" s="302"/>
      <c r="B48" s="306"/>
      <c r="C48" s="315"/>
      <c r="D48" s="350"/>
      <c r="E48" s="323"/>
      <c r="F48" s="345"/>
      <c r="G48" s="346"/>
      <c r="H48" s="346"/>
      <c r="I48" s="97"/>
      <c r="J48" s="66" t="s">
        <v>69</v>
      </c>
      <c r="K48" s="66" t="s">
        <v>28</v>
      </c>
      <c r="L48" s="66">
        <v>2</v>
      </c>
      <c r="M48" s="80"/>
      <c r="N48" s="80"/>
      <c r="O48" s="66"/>
      <c r="P48" s="68"/>
    </row>
    <row r="49" spans="1:16" ht="15.75">
      <c r="A49" s="302"/>
      <c r="B49" s="306"/>
      <c r="C49" s="315"/>
      <c r="D49" s="350"/>
      <c r="E49" s="323"/>
      <c r="F49" s="307">
        <v>5</v>
      </c>
      <c r="G49" s="389">
        <v>25</v>
      </c>
      <c r="H49" s="344">
        <f ca="1">$L$1+(INDIRECT(ADDRESS(ROW(), COLUMN()-1))-1)</f>
        <v>42817</v>
      </c>
      <c r="I49" s="75" t="s">
        <v>32</v>
      </c>
      <c r="J49" s="66" t="s">
        <v>69</v>
      </c>
      <c r="K49" s="66" t="s">
        <v>28</v>
      </c>
      <c r="L49" s="66">
        <v>2</v>
      </c>
      <c r="M49" s="80"/>
      <c r="N49" s="80"/>
      <c r="O49" s="66"/>
      <c r="P49" s="68"/>
    </row>
    <row r="50" spans="1:16" ht="15.75">
      <c r="A50" s="302"/>
      <c r="B50" s="306"/>
      <c r="C50" s="315"/>
      <c r="D50" s="350"/>
      <c r="E50" s="323"/>
      <c r="F50" s="345"/>
      <c r="G50" s="358"/>
      <c r="H50" s="358"/>
      <c r="I50" s="342" t="s">
        <v>33</v>
      </c>
      <c r="J50" s="89" t="s">
        <v>9</v>
      </c>
      <c r="K50" s="85" t="s">
        <v>9</v>
      </c>
      <c r="L50" s="85">
        <v>1</v>
      </c>
      <c r="M50" s="89"/>
      <c r="N50" s="85" t="s">
        <v>121</v>
      </c>
      <c r="O50" s="85" t="s">
        <v>76</v>
      </c>
      <c r="P50" s="96">
        <v>1</v>
      </c>
    </row>
    <row r="51" spans="1:16" ht="15.75">
      <c r="A51" s="302"/>
      <c r="B51" s="306"/>
      <c r="C51" s="315"/>
      <c r="D51" s="350"/>
      <c r="E51" s="323"/>
      <c r="F51" s="345"/>
      <c r="G51" s="346"/>
      <c r="H51" s="346"/>
      <c r="I51" s="343"/>
      <c r="J51" s="80" t="s">
        <v>89</v>
      </c>
      <c r="K51" s="66" t="s">
        <v>28</v>
      </c>
      <c r="L51" s="66">
        <v>4</v>
      </c>
      <c r="M51" s="66"/>
      <c r="N51" s="92"/>
      <c r="O51" s="66"/>
      <c r="P51" s="68"/>
    </row>
    <row r="52" spans="1:16" ht="32.25" thickBot="1">
      <c r="A52" s="303"/>
      <c r="B52" s="307"/>
      <c r="C52" s="316"/>
      <c r="D52" s="342"/>
      <c r="E52" s="324"/>
      <c r="F52" s="76">
        <v>6</v>
      </c>
      <c r="G52" s="393">
        <v>26</v>
      </c>
      <c r="H52" s="344">
        <f ca="1">$L$1+(INDIRECT(ADDRESS(ROW(), COLUMN()-1))-1)</f>
        <v>42818</v>
      </c>
      <c r="I52" s="342" t="s">
        <v>32</v>
      </c>
      <c r="J52" s="112" t="s">
        <v>329</v>
      </c>
      <c r="K52" s="85" t="s">
        <v>105</v>
      </c>
      <c r="L52" s="85">
        <v>1</v>
      </c>
      <c r="M52" s="85"/>
      <c r="N52" s="113" t="s">
        <v>78</v>
      </c>
      <c r="O52" s="85" t="s">
        <v>76</v>
      </c>
      <c r="P52" s="96">
        <v>1</v>
      </c>
    </row>
    <row r="53" spans="1:16" ht="16.5" thickBot="1">
      <c r="A53" s="303"/>
      <c r="B53" s="307"/>
      <c r="C53" s="316"/>
      <c r="D53" s="342"/>
      <c r="E53" s="324"/>
      <c r="F53" s="101"/>
      <c r="G53" s="394"/>
      <c r="H53" s="340"/>
      <c r="I53" s="343"/>
      <c r="J53" s="66" t="s">
        <v>90</v>
      </c>
      <c r="K53" s="66" t="s">
        <v>18</v>
      </c>
      <c r="L53" s="66">
        <v>2</v>
      </c>
      <c r="M53" s="66" t="s">
        <v>60</v>
      </c>
      <c r="N53" s="87"/>
      <c r="O53" s="66"/>
      <c r="P53" s="68"/>
    </row>
    <row r="54" spans="1:16" ht="16.5" thickBot="1">
      <c r="A54" s="303"/>
      <c r="B54" s="307"/>
      <c r="C54" s="316"/>
      <c r="D54" s="342"/>
      <c r="E54" s="324"/>
      <c r="F54" s="101"/>
      <c r="G54" s="394"/>
      <c r="H54" s="340"/>
      <c r="I54" s="342" t="s">
        <v>33</v>
      </c>
      <c r="J54" s="66" t="s">
        <v>91</v>
      </c>
      <c r="K54" s="66" t="s">
        <v>18</v>
      </c>
      <c r="L54" s="66">
        <v>2</v>
      </c>
      <c r="M54" s="66" t="s">
        <v>60</v>
      </c>
      <c r="N54" s="65"/>
      <c r="O54" s="65"/>
      <c r="P54" s="100"/>
    </row>
    <row r="55" spans="1:16" ht="16.5" thickBot="1">
      <c r="A55" s="303"/>
      <c r="B55" s="307"/>
      <c r="C55" s="316"/>
      <c r="D55" s="342"/>
      <c r="E55" s="324"/>
      <c r="F55" s="101"/>
      <c r="G55" s="395"/>
      <c r="H55" s="341"/>
      <c r="I55" s="343"/>
      <c r="J55" s="209" t="s">
        <v>74</v>
      </c>
      <c r="K55" s="104" t="s">
        <v>18</v>
      </c>
      <c r="L55" s="104">
        <v>3</v>
      </c>
      <c r="M55" s="104" t="s">
        <v>59</v>
      </c>
      <c r="N55" s="65"/>
      <c r="O55" s="65"/>
      <c r="P55" s="100"/>
    </row>
    <row r="56" spans="1:16" ht="16.5" thickBot="1">
      <c r="A56" s="304"/>
      <c r="B56" s="308"/>
      <c r="C56" s="317"/>
      <c r="D56" s="355"/>
      <c r="E56" s="325"/>
      <c r="F56" s="101">
        <v>6</v>
      </c>
      <c r="G56" s="210">
        <v>27</v>
      </c>
      <c r="H56" s="95">
        <f ca="1">$L$1+(INDIRECT(ADDRESS(ROW(), COLUMN()-1))-1)</f>
        <v>42819</v>
      </c>
      <c r="I56" s="67"/>
      <c r="J56" s="195" t="s">
        <v>209</v>
      </c>
      <c r="K56" s="77" t="s">
        <v>13</v>
      </c>
      <c r="L56" s="77">
        <v>0</v>
      </c>
      <c r="M56" s="77"/>
      <c r="N56" s="77"/>
      <c r="O56" s="77"/>
      <c r="P56" s="114"/>
    </row>
    <row r="57" spans="1:16" ht="15.75">
      <c r="A57" s="301">
        <v>3</v>
      </c>
      <c r="B57" s="305">
        <v>5</v>
      </c>
      <c r="C57" s="349" t="s">
        <v>8</v>
      </c>
      <c r="D57" s="314"/>
      <c r="E57" s="322" t="s">
        <v>67</v>
      </c>
      <c r="F57" s="354">
        <v>1</v>
      </c>
      <c r="G57" s="358">
        <v>29</v>
      </c>
      <c r="H57" s="340">
        <f ca="1">$L$1+(INDIRECT(ADDRESS(ROW(), COLUMN()-1))-1)</f>
        <v>42821</v>
      </c>
      <c r="I57" s="98" t="s">
        <v>32</v>
      </c>
      <c r="J57" s="209" t="s">
        <v>53</v>
      </c>
      <c r="K57" s="104" t="s">
        <v>18</v>
      </c>
      <c r="L57" s="104">
        <v>4</v>
      </c>
      <c r="M57" s="104" t="s">
        <v>93</v>
      </c>
      <c r="N57" s="92"/>
      <c r="O57" s="66"/>
      <c r="P57" s="68"/>
    </row>
    <row r="58" spans="1:16" ht="15.75">
      <c r="A58" s="351"/>
      <c r="B58" s="336"/>
      <c r="C58" s="343"/>
      <c r="D58" s="337"/>
      <c r="E58" s="338"/>
      <c r="F58" s="345"/>
      <c r="G58" s="346"/>
      <c r="H58" s="346"/>
      <c r="I58" s="75" t="s">
        <v>33</v>
      </c>
      <c r="J58" s="80" t="s">
        <v>74</v>
      </c>
      <c r="K58" s="66" t="s">
        <v>18</v>
      </c>
      <c r="L58" s="66">
        <v>4</v>
      </c>
      <c r="M58" s="66"/>
      <c r="N58" s="92" t="s">
        <v>115</v>
      </c>
      <c r="O58" s="66"/>
      <c r="P58" s="68"/>
    </row>
    <row r="59" spans="1:16" ht="15.75">
      <c r="A59" s="302"/>
      <c r="B59" s="306"/>
      <c r="C59" s="350"/>
      <c r="D59" s="315"/>
      <c r="E59" s="323"/>
      <c r="F59" s="307">
        <v>2</v>
      </c>
      <c r="G59" s="389">
        <v>30</v>
      </c>
      <c r="H59" s="344">
        <f ca="1">$L$1+(INDIRECT(ADDRESS(ROW(), COLUMN()-1))-1)</f>
        <v>42822</v>
      </c>
      <c r="I59" s="75" t="s">
        <v>32</v>
      </c>
      <c r="J59" s="80" t="s">
        <v>98</v>
      </c>
      <c r="K59" s="66" t="s">
        <v>18</v>
      </c>
      <c r="L59" s="66">
        <v>4</v>
      </c>
      <c r="M59" s="66" t="s">
        <v>27</v>
      </c>
      <c r="N59" s="66"/>
      <c r="O59" s="66"/>
      <c r="P59" s="68"/>
    </row>
    <row r="60" spans="1:16" ht="15.75">
      <c r="A60" s="302"/>
      <c r="B60" s="306"/>
      <c r="C60" s="350"/>
      <c r="D60" s="315"/>
      <c r="E60" s="323"/>
      <c r="F60" s="345"/>
      <c r="G60" s="358"/>
      <c r="H60" s="358"/>
      <c r="I60" s="316" t="s">
        <v>33</v>
      </c>
      <c r="J60" s="80" t="s">
        <v>98</v>
      </c>
      <c r="K60" s="66" t="s">
        <v>18</v>
      </c>
      <c r="L60" s="66">
        <v>2</v>
      </c>
      <c r="M60" s="66" t="s">
        <v>27</v>
      </c>
      <c r="N60" s="66"/>
      <c r="O60" s="66"/>
      <c r="P60" s="68"/>
    </row>
    <row r="61" spans="1:16" ht="15.75">
      <c r="A61" s="302"/>
      <c r="B61" s="306"/>
      <c r="C61" s="350"/>
      <c r="D61" s="315"/>
      <c r="E61" s="323"/>
      <c r="F61" s="336"/>
      <c r="G61" s="346"/>
      <c r="H61" s="346"/>
      <c r="I61" s="337"/>
      <c r="J61" s="89" t="s">
        <v>9</v>
      </c>
      <c r="K61" s="85" t="s">
        <v>9</v>
      </c>
      <c r="L61" s="85">
        <v>2</v>
      </c>
      <c r="M61" s="89"/>
      <c r="N61" s="85" t="s">
        <v>99</v>
      </c>
      <c r="O61" s="85" t="s">
        <v>76</v>
      </c>
      <c r="P61" s="96">
        <v>2</v>
      </c>
    </row>
    <row r="62" spans="1:16" ht="15.75">
      <c r="A62" s="302"/>
      <c r="B62" s="306"/>
      <c r="C62" s="350"/>
      <c r="D62" s="315"/>
      <c r="E62" s="323"/>
      <c r="F62" s="307">
        <v>3</v>
      </c>
      <c r="G62" s="389">
        <v>31</v>
      </c>
      <c r="H62" s="344">
        <f ca="1">$L$1+(INDIRECT(ADDRESS(ROW(), COLUMN()-1))-1)</f>
        <v>42823</v>
      </c>
      <c r="I62" s="75" t="s">
        <v>32</v>
      </c>
      <c r="J62" s="80" t="s">
        <v>98</v>
      </c>
      <c r="K62" s="66" t="s">
        <v>18</v>
      </c>
      <c r="L62" s="66">
        <v>4</v>
      </c>
      <c r="M62" s="66" t="s">
        <v>27</v>
      </c>
      <c r="N62" s="66"/>
      <c r="O62" s="66"/>
      <c r="P62" s="68"/>
    </row>
    <row r="63" spans="1:16" ht="15.75">
      <c r="A63" s="302"/>
      <c r="B63" s="306"/>
      <c r="C63" s="350"/>
      <c r="D63" s="315"/>
      <c r="E63" s="323"/>
      <c r="F63" s="336"/>
      <c r="G63" s="346"/>
      <c r="H63" s="346"/>
      <c r="I63" s="66" t="s">
        <v>33</v>
      </c>
      <c r="J63" s="80" t="s">
        <v>98</v>
      </c>
      <c r="K63" s="66" t="s">
        <v>18</v>
      </c>
      <c r="L63" s="66">
        <v>4</v>
      </c>
      <c r="M63" s="66" t="s">
        <v>27</v>
      </c>
      <c r="N63" s="66"/>
      <c r="O63" s="66"/>
      <c r="P63" s="68"/>
    </row>
    <row r="64" spans="1:16" ht="15.75">
      <c r="A64" s="302"/>
      <c r="B64" s="306"/>
      <c r="C64" s="350"/>
      <c r="D64" s="315"/>
      <c r="E64" s="323"/>
      <c r="F64" s="307">
        <v>4</v>
      </c>
      <c r="G64" s="389">
        <v>32</v>
      </c>
      <c r="H64" s="344">
        <f ca="1">$L$1+(INDIRECT(ADDRESS(ROW(), COLUMN()-1))-1)</f>
        <v>42824</v>
      </c>
      <c r="I64" s="83" t="s">
        <v>32</v>
      </c>
      <c r="J64" s="80" t="s">
        <v>98</v>
      </c>
      <c r="K64" s="66" t="s">
        <v>18</v>
      </c>
      <c r="L64" s="66">
        <v>4</v>
      </c>
      <c r="M64" s="66" t="s">
        <v>27</v>
      </c>
      <c r="N64" s="66"/>
      <c r="O64" s="66"/>
      <c r="P64" s="68"/>
    </row>
    <row r="65" spans="1:16" ht="15.75">
      <c r="A65" s="302"/>
      <c r="B65" s="306"/>
      <c r="C65" s="350"/>
      <c r="D65" s="315"/>
      <c r="E65" s="323"/>
      <c r="F65" s="345"/>
      <c r="G65" s="346"/>
      <c r="H65" s="346"/>
      <c r="I65" s="75" t="s">
        <v>33</v>
      </c>
      <c r="J65" s="80" t="s">
        <v>98</v>
      </c>
      <c r="K65" s="66" t="s">
        <v>18</v>
      </c>
      <c r="L65" s="66">
        <v>4</v>
      </c>
      <c r="M65" s="66" t="s">
        <v>27</v>
      </c>
      <c r="N65" s="66"/>
      <c r="O65" s="66"/>
      <c r="P65" s="68"/>
    </row>
    <row r="66" spans="1:16" ht="15.75">
      <c r="A66" s="302"/>
      <c r="B66" s="306"/>
      <c r="C66" s="350"/>
      <c r="D66" s="315"/>
      <c r="E66" s="323"/>
      <c r="F66" s="307">
        <v>5</v>
      </c>
      <c r="G66" s="389">
        <v>33</v>
      </c>
      <c r="H66" s="344">
        <f ca="1">$L$1+(INDIRECT(ADDRESS(ROW(), COLUMN()-1))-1)</f>
        <v>42825</v>
      </c>
      <c r="I66" s="75" t="s">
        <v>32</v>
      </c>
      <c r="J66" s="80" t="s">
        <v>98</v>
      </c>
      <c r="K66" s="66" t="s">
        <v>18</v>
      </c>
      <c r="L66" s="66">
        <v>6</v>
      </c>
      <c r="M66" s="66" t="s">
        <v>27</v>
      </c>
      <c r="N66" s="66"/>
      <c r="O66" s="66"/>
      <c r="P66" s="68"/>
    </row>
    <row r="67" spans="1:16" ht="15.75">
      <c r="A67" s="302"/>
      <c r="B67" s="306"/>
      <c r="C67" s="350"/>
      <c r="D67" s="315"/>
      <c r="E67" s="323"/>
      <c r="F67" s="336"/>
      <c r="G67" s="346"/>
      <c r="H67" s="346"/>
      <c r="I67" s="66" t="s">
        <v>33</v>
      </c>
      <c r="J67" s="89" t="s">
        <v>9</v>
      </c>
      <c r="K67" s="85" t="s">
        <v>9</v>
      </c>
      <c r="L67" s="85">
        <v>2</v>
      </c>
      <c r="M67" s="85"/>
      <c r="N67" s="90" t="s">
        <v>101</v>
      </c>
      <c r="O67" s="85" t="s">
        <v>76</v>
      </c>
      <c r="P67" s="96">
        <v>2</v>
      </c>
    </row>
    <row r="68" spans="1:16" ht="16.5" thickBot="1">
      <c r="A68" s="304"/>
      <c r="B68" s="308"/>
      <c r="C68" s="355"/>
      <c r="D68" s="317"/>
      <c r="E68" s="325"/>
      <c r="F68" s="76">
        <v>6</v>
      </c>
      <c r="G68" s="208">
        <v>34</v>
      </c>
      <c r="H68" s="95">
        <f ca="1">$L$1+(INDIRECT(ADDRESS(ROW(), COLUMN()-1))-1)</f>
        <v>42826</v>
      </c>
      <c r="I68" s="67" t="s">
        <v>32</v>
      </c>
      <c r="J68" s="195" t="s">
        <v>209</v>
      </c>
      <c r="K68" s="77" t="s">
        <v>13</v>
      </c>
      <c r="L68" s="77">
        <v>0</v>
      </c>
      <c r="M68" s="77"/>
      <c r="N68" s="77"/>
      <c r="O68" s="77"/>
      <c r="P68" s="114"/>
    </row>
    <row r="69" spans="1:16" ht="15.75">
      <c r="A69" s="301">
        <v>3</v>
      </c>
      <c r="B69" s="305">
        <v>6</v>
      </c>
      <c r="C69" s="314"/>
      <c r="D69" s="314" t="s">
        <v>64</v>
      </c>
      <c r="E69" s="322" t="s">
        <v>68</v>
      </c>
      <c r="F69" s="354">
        <v>1</v>
      </c>
      <c r="G69" s="396">
        <v>36</v>
      </c>
      <c r="H69" s="339">
        <f ca="1">$L$1+(INDIRECT(ADDRESS(ROW(), COLUMN()-1))-1)</f>
        <v>42828</v>
      </c>
      <c r="I69" s="158" t="s">
        <v>32</v>
      </c>
      <c r="J69" s="220" t="s">
        <v>95</v>
      </c>
      <c r="K69" s="71" t="s">
        <v>28</v>
      </c>
      <c r="L69" s="71">
        <v>2</v>
      </c>
      <c r="M69" s="71"/>
      <c r="N69" s="71"/>
      <c r="O69" s="71"/>
      <c r="P69" s="73"/>
    </row>
    <row r="70" spans="1:16" ht="15.75">
      <c r="A70" s="351"/>
      <c r="B70" s="336"/>
      <c r="C70" s="337"/>
      <c r="D70" s="337"/>
      <c r="E70" s="338"/>
      <c r="F70" s="345"/>
      <c r="G70" s="358"/>
      <c r="H70" s="358"/>
      <c r="I70" s="316" t="s">
        <v>33</v>
      </c>
      <c r="J70" s="66" t="s">
        <v>96</v>
      </c>
      <c r="K70" s="66" t="s">
        <v>28</v>
      </c>
      <c r="L70" s="66">
        <v>2</v>
      </c>
      <c r="M70" s="66"/>
      <c r="N70" s="66"/>
      <c r="O70" s="66"/>
      <c r="P70" s="68"/>
    </row>
    <row r="71" spans="1:16" ht="15.75">
      <c r="A71" s="351"/>
      <c r="B71" s="336"/>
      <c r="C71" s="337"/>
      <c r="D71" s="337"/>
      <c r="E71" s="338"/>
      <c r="F71" s="345"/>
      <c r="G71" s="346"/>
      <c r="H71" s="346"/>
      <c r="I71" s="337"/>
      <c r="J71" s="80" t="s">
        <v>96</v>
      </c>
      <c r="K71" s="66" t="s">
        <v>28</v>
      </c>
      <c r="L71" s="66">
        <v>4</v>
      </c>
      <c r="M71" s="66"/>
      <c r="O71" s="66"/>
      <c r="P71" s="68"/>
    </row>
    <row r="72" spans="1:16" ht="15.75">
      <c r="A72" s="302"/>
      <c r="B72" s="306"/>
      <c r="C72" s="315"/>
      <c r="D72" s="315"/>
      <c r="E72" s="323"/>
      <c r="F72" s="307">
        <v>2</v>
      </c>
      <c r="G72" s="389">
        <v>37</v>
      </c>
      <c r="H72" s="344">
        <f ca="1">$L$1+(INDIRECT(ADDRESS(ROW(), COLUMN()-1))-1)</f>
        <v>42829</v>
      </c>
      <c r="I72" s="75" t="s">
        <v>32</v>
      </c>
      <c r="J72" s="80" t="s">
        <v>96</v>
      </c>
      <c r="K72" s="66" t="s">
        <v>28</v>
      </c>
      <c r="L72" s="66">
        <v>4</v>
      </c>
      <c r="M72" s="66"/>
      <c r="N72" s="66"/>
      <c r="O72" s="66"/>
      <c r="P72" s="68"/>
    </row>
    <row r="73" spans="1:16" ht="15.75">
      <c r="A73" s="302"/>
      <c r="B73" s="306"/>
      <c r="C73" s="315"/>
      <c r="D73" s="315"/>
      <c r="E73" s="323"/>
      <c r="F73" s="345"/>
      <c r="G73" s="346"/>
      <c r="H73" s="346"/>
      <c r="I73" s="75" t="s">
        <v>33</v>
      </c>
      <c r="J73" s="80" t="s">
        <v>96</v>
      </c>
      <c r="K73" s="66" t="s">
        <v>28</v>
      </c>
      <c r="L73" s="66">
        <v>4</v>
      </c>
      <c r="M73" s="66"/>
      <c r="N73" s="66"/>
      <c r="O73" s="66"/>
      <c r="P73" s="68"/>
    </row>
    <row r="74" spans="1:16" ht="15.75">
      <c r="A74" s="302"/>
      <c r="B74" s="306"/>
      <c r="C74" s="315"/>
      <c r="D74" s="315"/>
      <c r="E74" s="323"/>
      <c r="F74" s="307">
        <v>3</v>
      </c>
      <c r="G74" s="389">
        <v>38</v>
      </c>
      <c r="H74" s="344">
        <f ca="1">$L$1+(INDIRECT(ADDRESS(ROW(), COLUMN()-1))-1)</f>
        <v>42830</v>
      </c>
      <c r="I74" s="75" t="s">
        <v>32</v>
      </c>
      <c r="J74" s="80" t="s">
        <v>96</v>
      </c>
      <c r="K74" s="66" t="s">
        <v>28</v>
      </c>
      <c r="L74" s="66">
        <v>4</v>
      </c>
      <c r="M74" s="66"/>
      <c r="N74" s="66"/>
      <c r="O74" s="66"/>
      <c r="P74" s="68"/>
    </row>
    <row r="75" spans="1:16" ht="15.75">
      <c r="A75" s="302"/>
      <c r="B75" s="306"/>
      <c r="C75" s="315"/>
      <c r="D75" s="315"/>
      <c r="E75" s="323"/>
      <c r="F75" s="345"/>
      <c r="G75" s="358"/>
      <c r="H75" s="340"/>
      <c r="I75" s="75" t="s">
        <v>33</v>
      </c>
      <c r="J75" s="80" t="s">
        <v>102</v>
      </c>
      <c r="K75" s="66" t="s">
        <v>28</v>
      </c>
      <c r="L75" s="66">
        <v>2</v>
      </c>
      <c r="M75" s="66"/>
      <c r="N75" s="66"/>
      <c r="O75" s="66"/>
      <c r="P75" s="68"/>
    </row>
    <row r="76" spans="1:16" ht="15.75">
      <c r="A76" s="302"/>
      <c r="B76" s="306"/>
      <c r="C76" s="315"/>
      <c r="D76" s="315"/>
      <c r="E76" s="323"/>
      <c r="F76" s="189"/>
      <c r="G76" s="346"/>
      <c r="H76" s="341"/>
      <c r="I76" s="81"/>
      <c r="J76" s="89" t="s">
        <v>103</v>
      </c>
      <c r="K76" s="85" t="s">
        <v>9</v>
      </c>
      <c r="L76" s="85">
        <v>2</v>
      </c>
      <c r="M76" s="89"/>
      <c r="N76" s="85" t="s">
        <v>97</v>
      </c>
      <c r="O76" s="85" t="s">
        <v>76</v>
      </c>
      <c r="P76" s="96">
        <v>2</v>
      </c>
    </row>
    <row r="77" spans="1:16" ht="15.75">
      <c r="A77" s="302"/>
      <c r="B77" s="306"/>
      <c r="C77" s="315"/>
      <c r="D77" s="315"/>
      <c r="E77" s="323"/>
      <c r="F77" s="307">
        <v>4</v>
      </c>
      <c r="G77" s="389">
        <v>39</v>
      </c>
      <c r="H77" s="344">
        <f ca="1">$L$1+(INDIRECT(ADDRESS(ROW(), COLUMN()-1))-1)</f>
        <v>42831</v>
      </c>
      <c r="I77" s="75" t="s">
        <v>32</v>
      </c>
      <c r="J77" s="80" t="s">
        <v>94</v>
      </c>
      <c r="K77" s="66" t="s">
        <v>28</v>
      </c>
      <c r="L77" s="66">
        <v>2</v>
      </c>
      <c r="M77" s="80"/>
      <c r="N77" s="66"/>
      <c r="O77" s="66"/>
      <c r="P77" s="68"/>
    </row>
    <row r="78" spans="1:16" ht="15.75">
      <c r="A78" s="302"/>
      <c r="B78" s="306"/>
      <c r="C78" s="315"/>
      <c r="D78" s="315"/>
      <c r="E78" s="323"/>
      <c r="F78" s="336"/>
      <c r="G78" s="346"/>
      <c r="H78" s="346"/>
      <c r="I78" s="75" t="s">
        <v>33</v>
      </c>
      <c r="J78" s="80" t="s">
        <v>311</v>
      </c>
      <c r="K78" s="80" t="s">
        <v>34</v>
      </c>
      <c r="L78" s="80">
        <v>6</v>
      </c>
      <c r="M78" s="80"/>
      <c r="N78" s="66"/>
      <c r="O78" s="66"/>
      <c r="P78" s="68"/>
    </row>
    <row r="79" spans="1:16" ht="15.75">
      <c r="A79" s="302"/>
      <c r="B79" s="306"/>
      <c r="C79" s="315"/>
      <c r="D79" s="315"/>
      <c r="E79" s="323"/>
      <c r="F79" s="307">
        <v>5</v>
      </c>
      <c r="G79" s="391">
        <v>40</v>
      </c>
      <c r="H79" s="365">
        <f ca="1">$L$1+(INDIRECT(ADDRESS(ROW(), COLUMN()-1))-1)</f>
        <v>42832</v>
      </c>
      <c r="I79" s="211" t="s">
        <v>32</v>
      </c>
      <c r="J79" s="212" t="s">
        <v>34</v>
      </c>
      <c r="K79" s="212" t="s">
        <v>34</v>
      </c>
      <c r="L79" s="212">
        <v>4</v>
      </c>
      <c r="M79" s="66"/>
      <c r="N79" s="66"/>
      <c r="O79" s="66"/>
      <c r="P79" s="68"/>
    </row>
    <row r="80" spans="1:16" ht="16.5" thickBot="1">
      <c r="A80" s="304"/>
      <c r="B80" s="308"/>
      <c r="C80" s="317"/>
      <c r="D80" s="317"/>
      <c r="E80" s="325"/>
      <c r="F80" s="390"/>
      <c r="G80" s="392"/>
      <c r="H80" s="392"/>
      <c r="I80" s="221"/>
      <c r="J80" s="222"/>
      <c r="K80" s="222"/>
      <c r="L80" s="222"/>
      <c r="M80" s="67"/>
      <c r="N80" s="67"/>
      <c r="O80" s="67"/>
      <c r="P80" s="78"/>
    </row>
  </sheetData>
  <mergeCells count="122">
    <mergeCell ref="I6:I7"/>
    <mergeCell ref="F8:F9"/>
    <mergeCell ref="G8:G9"/>
    <mergeCell ref="H8:H9"/>
    <mergeCell ref="F10:F11"/>
    <mergeCell ref="G10:G11"/>
    <mergeCell ref="H10:H11"/>
    <mergeCell ref="B1:J1"/>
    <mergeCell ref="A4:A16"/>
    <mergeCell ref="B4:B16"/>
    <mergeCell ref="C4:C16"/>
    <mergeCell ref="D4:D16"/>
    <mergeCell ref="E4:E16"/>
    <mergeCell ref="F4:F7"/>
    <mergeCell ref="G4:G7"/>
    <mergeCell ref="H4:H7"/>
    <mergeCell ref="I4:I5"/>
    <mergeCell ref="H12:H13"/>
    <mergeCell ref="F14:F15"/>
    <mergeCell ref="G14:G15"/>
    <mergeCell ref="H14:H15"/>
    <mergeCell ref="F12:F13"/>
    <mergeCell ref="G12:G13"/>
    <mergeCell ref="G17:G18"/>
    <mergeCell ref="H17:H18"/>
    <mergeCell ref="A17:A28"/>
    <mergeCell ref="B17:B28"/>
    <mergeCell ref="C17:C28"/>
    <mergeCell ref="D17:D28"/>
    <mergeCell ref="E17:E28"/>
    <mergeCell ref="F17:F18"/>
    <mergeCell ref="F22:F23"/>
    <mergeCell ref="F26:F27"/>
    <mergeCell ref="G26:G27"/>
    <mergeCell ref="F19:F20"/>
    <mergeCell ref="G19:G20"/>
    <mergeCell ref="H19:H20"/>
    <mergeCell ref="H46:H48"/>
    <mergeCell ref="G29:G31"/>
    <mergeCell ref="H29:H31"/>
    <mergeCell ref="I29:I30"/>
    <mergeCell ref="I31:I32"/>
    <mergeCell ref="F34:F35"/>
    <mergeCell ref="G34:G35"/>
    <mergeCell ref="H34:H35"/>
    <mergeCell ref="I20:I21"/>
    <mergeCell ref="H26:H27"/>
    <mergeCell ref="G22:G23"/>
    <mergeCell ref="H22:H23"/>
    <mergeCell ref="F24:F25"/>
    <mergeCell ref="G24:G25"/>
    <mergeCell ref="H24:H25"/>
    <mergeCell ref="A40:A56"/>
    <mergeCell ref="B40:B56"/>
    <mergeCell ref="C40:C56"/>
    <mergeCell ref="D40:D56"/>
    <mergeCell ref="E40:E56"/>
    <mergeCell ref="F49:F51"/>
    <mergeCell ref="G49:G51"/>
    <mergeCell ref="H49:H51"/>
    <mergeCell ref="N35:N37"/>
    <mergeCell ref="F40:F41"/>
    <mergeCell ref="G40:G41"/>
    <mergeCell ref="H40:H41"/>
    <mergeCell ref="F44:F45"/>
    <mergeCell ref="I50:I51"/>
    <mergeCell ref="A29:A39"/>
    <mergeCell ref="B29:B39"/>
    <mergeCell ref="C29:C39"/>
    <mergeCell ref="D29:D39"/>
    <mergeCell ref="E29:E39"/>
    <mergeCell ref="F29:F31"/>
    <mergeCell ref="G44:G45"/>
    <mergeCell ref="H44:H45"/>
    <mergeCell ref="F46:F48"/>
    <mergeCell ref="G46:G48"/>
    <mergeCell ref="I70:I71"/>
    <mergeCell ref="H72:H73"/>
    <mergeCell ref="H74:H76"/>
    <mergeCell ref="F59:F61"/>
    <mergeCell ref="G59:G61"/>
    <mergeCell ref="A57:A68"/>
    <mergeCell ref="B57:B68"/>
    <mergeCell ref="C57:C68"/>
    <mergeCell ref="D57:D68"/>
    <mergeCell ref="E57:E68"/>
    <mergeCell ref="F66:F67"/>
    <mergeCell ref="G66:G67"/>
    <mergeCell ref="H66:H67"/>
    <mergeCell ref="A69:A80"/>
    <mergeCell ref="B69:B80"/>
    <mergeCell ref="C69:C80"/>
    <mergeCell ref="D69:D80"/>
    <mergeCell ref="E69:E80"/>
    <mergeCell ref="F69:F71"/>
    <mergeCell ref="G69:G71"/>
    <mergeCell ref="F77:F78"/>
    <mergeCell ref="G77:G78"/>
    <mergeCell ref="F72:F73"/>
    <mergeCell ref="G72:G73"/>
    <mergeCell ref="I52:I53"/>
    <mergeCell ref="I54:I55"/>
    <mergeCell ref="I60:I61"/>
    <mergeCell ref="F62:F63"/>
    <mergeCell ref="G62:G63"/>
    <mergeCell ref="H62:H63"/>
    <mergeCell ref="F64:F65"/>
    <mergeCell ref="G64:G65"/>
    <mergeCell ref="H64:H65"/>
    <mergeCell ref="F57:F58"/>
    <mergeCell ref="G57:G58"/>
    <mergeCell ref="H57:H58"/>
    <mergeCell ref="H59:H61"/>
    <mergeCell ref="F74:F75"/>
    <mergeCell ref="G74:G76"/>
    <mergeCell ref="H77:H78"/>
    <mergeCell ref="F79:F80"/>
    <mergeCell ref="G79:G80"/>
    <mergeCell ref="H79:H80"/>
    <mergeCell ref="H69:H71"/>
    <mergeCell ref="G52:G55"/>
    <mergeCell ref="H52:H55"/>
  </mergeCells>
  <pageMargins left="0.7" right="0.7" top="0.75" bottom="0.75" header="0.3" footer="0.3"/>
  <pageSetup paperSize="9" scale="34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  <pageSetUpPr fitToPage="1"/>
  </sheetPr>
  <dimension ref="A1:P77"/>
  <sheetViews>
    <sheetView zoomScale="70" zoomScaleNormal="70" workbookViewId="0">
      <pane ySplit="3" topLeftCell="A4" activePane="bottomLeft" state="frozen"/>
      <selection pane="bottomLeft" activeCell="K55" sqref="K55"/>
    </sheetView>
  </sheetViews>
  <sheetFormatPr defaultColWidth="9.28515625" defaultRowHeight="15"/>
  <cols>
    <col min="1" max="1" width="6.7109375" style="10" bestFit="1" customWidth="1"/>
    <col min="2" max="2" width="6.28515625" style="10" bestFit="1" customWidth="1"/>
    <col min="3" max="3" width="9.5703125" style="10" bestFit="1" customWidth="1"/>
    <col min="4" max="4" width="9.7109375" style="10" bestFit="1" customWidth="1"/>
    <col min="5" max="5" width="18.28515625" style="10" customWidth="1"/>
    <col min="6" max="6" width="9.28515625" style="10" hidden="1" customWidth="1"/>
    <col min="7" max="7" width="13.28515625" style="10" customWidth="1"/>
    <col min="8" max="8" width="4" style="10" bestFit="1" customWidth="1"/>
    <col min="9" max="9" width="82.7109375" style="10" bestFit="1" customWidth="1"/>
    <col min="10" max="10" width="18.42578125" style="10" bestFit="1" customWidth="1"/>
    <col min="11" max="11" width="18.28515625" style="10" bestFit="1" customWidth="1"/>
    <col min="12" max="12" width="12.28515625" style="10" customWidth="1"/>
    <col min="13" max="13" width="45.42578125" style="10" customWidth="1"/>
    <col min="14" max="15" width="9.28515625" style="10"/>
    <col min="16" max="16" width="11.28515625" style="10" bestFit="1" customWidth="1"/>
    <col min="17" max="16384" width="9.28515625" style="10"/>
  </cols>
  <sheetData>
    <row r="1" spans="1:16" ht="34.5" customHeight="1">
      <c r="B1" s="300" t="s">
        <v>276</v>
      </c>
      <c r="C1" s="300"/>
      <c r="D1" s="300"/>
      <c r="E1" s="300"/>
      <c r="F1" s="300"/>
      <c r="G1" s="300"/>
      <c r="H1" s="300"/>
      <c r="I1" s="300"/>
      <c r="J1" s="7" t="s">
        <v>117</v>
      </c>
      <c r="K1" s="123">
        <v>42646</v>
      </c>
    </row>
    <row r="2" spans="1:16" ht="15" hidden="1" customHeight="1">
      <c r="B2" s="118"/>
      <c r="C2" s="118"/>
      <c r="D2" s="118"/>
      <c r="E2" s="118"/>
      <c r="F2" s="118"/>
      <c r="G2" s="118"/>
      <c r="H2" s="118"/>
      <c r="I2" s="118"/>
    </row>
    <row r="3" spans="1:16" s="7" customFormat="1" ht="26.25" customHeight="1" thickBot="1">
      <c r="A3" s="70" t="s">
        <v>0</v>
      </c>
      <c r="B3" s="70" t="s">
        <v>1</v>
      </c>
      <c r="C3" s="70" t="s">
        <v>2</v>
      </c>
      <c r="D3" s="70" t="s">
        <v>4</v>
      </c>
      <c r="E3" s="70" t="s">
        <v>5</v>
      </c>
      <c r="F3" s="70" t="s">
        <v>10</v>
      </c>
      <c r="G3" s="70" t="s">
        <v>116</v>
      </c>
      <c r="H3" s="70"/>
      <c r="I3" s="70" t="s">
        <v>6</v>
      </c>
      <c r="J3" s="70" t="s">
        <v>11</v>
      </c>
      <c r="K3" s="70" t="s">
        <v>15</v>
      </c>
      <c r="L3" s="70" t="s">
        <v>51</v>
      </c>
      <c r="M3" s="70" t="s">
        <v>52</v>
      </c>
      <c r="N3" s="70" t="s">
        <v>38</v>
      </c>
      <c r="O3" s="70" t="s">
        <v>39</v>
      </c>
    </row>
    <row r="4" spans="1:16" s="7" customFormat="1" ht="15.75">
      <c r="A4" s="301">
        <v>1</v>
      </c>
      <c r="B4" s="305">
        <v>1</v>
      </c>
      <c r="C4" s="314" t="s">
        <v>3</v>
      </c>
      <c r="D4" s="314"/>
      <c r="E4" s="322" t="s">
        <v>66</v>
      </c>
      <c r="F4" s="115">
        <v>1</v>
      </c>
      <c r="G4" s="125">
        <f>$K$1</f>
        <v>42646</v>
      </c>
      <c r="H4" s="172" t="s">
        <v>32</v>
      </c>
      <c r="I4" s="142" t="s">
        <v>229</v>
      </c>
      <c r="J4" s="142" t="s">
        <v>19</v>
      </c>
      <c r="K4" s="142">
        <v>2</v>
      </c>
      <c r="L4" s="142" t="s">
        <v>30</v>
      </c>
      <c r="M4" s="173"/>
      <c r="N4" s="142" t="s">
        <v>295</v>
      </c>
      <c r="O4" s="174">
        <v>2</v>
      </c>
      <c r="P4" s="124"/>
    </row>
    <row r="5" spans="1:16" ht="15.75">
      <c r="A5" s="302"/>
      <c r="B5" s="306"/>
      <c r="C5" s="315"/>
      <c r="D5" s="315"/>
      <c r="E5" s="323"/>
      <c r="F5" s="306">
        <v>2</v>
      </c>
      <c r="G5" s="125">
        <f>G4+1</f>
        <v>42647</v>
      </c>
      <c r="H5" s="172"/>
      <c r="I5" s="142" t="s">
        <v>230</v>
      </c>
      <c r="J5" s="142" t="s">
        <v>19</v>
      </c>
      <c r="K5" s="142">
        <v>2</v>
      </c>
      <c r="L5" s="142" t="s">
        <v>29</v>
      </c>
      <c r="M5" s="173"/>
      <c r="N5" s="142" t="s">
        <v>46</v>
      </c>
      <c r="O5" s="174">
        <v>2</v>
      </c>
      <c r="P5" s="61"/>
    </row>
    <row r="6" spans="1:16" ht="15.75">
      <c r="A6" s="302"/>
      <c r="B6" s="306"/>
      <c r="C6" s="315"/>
      <c r="D6" s="315"/>
      <c r="E6" s="323"/>
      <c r="F6" s="306"/>
      <c r="G6" s="125"/>
      <c r="H6" s="175" t="s">
        <v>33</v>
      </c>
      <c r="I6" s="142" t="s">
        <v>31</v>
      </c>
      <c r="J6" s="142" t="s">
        <v>105</v>
      </c>
      <c r="K6" s="142">
        <v>1</v>
      </c>
      <c r="L6" s="157"/>
      <c r="M6" s="142" t="s">
        <v>296</v>
      </c>
      <c r="N6" s="142" t="s">
        <v>76</v>
      </c>
      <c r="O6" s="174">
        <v>1</v>
      </c>
      <c r="P6" s="61"/>
    </row>
    <row r="7" spans="1:16" ht="15.75">
      <c r="A7" s="302"/>
      <c r="B7" s="306"/>
      <c r="C7" s="315"/>
      <c r="D7" s="315"/>
      <c r="E7" s="323"/>
      <c r="F7" s="306"/>
      <c r="G7" s="125"/>
      <c r="I7" s="66" t="s">
        <v>231</v>
      </c>
      <c r="J7" s="66" t="s">
        <v>18</v>
      </c>
      <c r="K7" s="66">
        <v>3</v>
      </c>
      <c r="L7" s="87"/>
      <c r="M7" s="66"/>
      <c r="N7" s="66"/>
      <c r="O7" s="68"/>
      <c r="P7" s="61"/>
    </row>
    <row r="8" spans="1:16" ht="15.75" customHeight="1">
      <c r="A8" s="302"/>
      <c r="B8" s="306"/>
      <c r="C8" s="315"/>
      <c r="D8" s="315"/>
      <c r="E8" s="323"/>
      <c r="F8" s="306"/>
      <c r="G8" s="125"/>
      <c r="H8" s="66" t="s">
        <v>32</v>
      </c>
      <c r="I8" s="66" t="s">
        <v>234</v>
      </c>
      <c r="J8" s="66" t="s">
        <v>18</v>
      </c>
      <c r="K8" s="66">
        <v>4</v>
      </c>
      <c r="L8" s="66" t="s">
        <v>235</v>
      </c>
      <c r="M8" s="69"/>
      <c r="N8" s="66"/>
      <c r="O8" s="68"/>
      <c r="P8" s="61"/>
    </row>
    <row r="9" spans="1:16" ht="15.75" customHeight="1">
      <c r="A9" s="302"/>
      <c r="B9" s="306"/>
      <c r="C9" s="315"/>
      <c r="D9" s="315"/>
      <c r="E9" s="323"/>
      <c r="F9" s="306">
        <v>3</v>
      </c>
      <c r="G9" s="125">
        <f>G4+2</f>
        <v>42648</v>
      </c>
      <c r="H9" s="66" t="s">
        <v>33</v>
      </c>
      <c r="I9" s="66" t="s">
        <v>234</v>
      </c>
      <c r="J9" s="66" t="s">
        <v>18</v>
      </c>
      <c r="K9" s="66">
        <v>4</v>
      </c>
      <c r="L9" s="66" t="s">
        <v>235</v>
      </c>
      <c r="M9" s="126"/>
      <c r="N9" s="66"/>
      <c r="O9" s="68"/>
      <c r="P9" s="61"/>
    </row>
    <row r="10" spans="1:16" ht="15.75" customHeight="1">
      <c r="A10" s="302"/>
      <c r="B10" s="306"/>
      <c r="C10" s="315"/>
      <c r="D10" s="315"/>
      <c r="E10" s="323"/>
      <c r="F10" s="306"/>
      <c r="G10" s="125"/>
      <c r="H10" s="66" t="s">
        <v>32</v>
      </c>
      <c r="I10" s="66" t="s">
        <v>234</v>
      </c>
      <c r="J10" s="66" t="s">
        <v>18</v>
      </c>
      <c r="K10" s="66">
        <v>4</v>
      </c>
      <c r="L10" s="66" t="s">
        <v>235</v>
      </c>
      <c r="M10" s="126"/>
      <c r="N10" s="66"/>
      <c r="O10" s="68"/>
      <c r="P10" s="61"/>
    </row>
    <row r="11" spans="1:16" ht="15.75">
      <c r="A11" s="302"/>
      <c r="B11" s="306"/>
      <c r="C11" s="315"/>
      <c r="D11" s="315"/>
      <c r="E11" s="323"/>
      <c r="F11" s="306">
        <v>4</v>
      </c>
      <c r="G11" s="125">
        <f>G4+3</f>
        <v>42649</v>
      </c>
      <c r="H11" s="85" t="s">
        <v>33</v>
      </c>
      <c r="I11" s="85" t="s">
        <v>9</v>
      </c>
      <c r="J11" s="85" t="s">
        <v>9</v>
      </c>
      <c r="K11" s="85">
        <v>2</v>
      </c>
      <c r="L11" s="85"/>
      <c r="M11" s="85"/>
      <c r="N11" s="85" t="s">
        <v>76</v>
      </c>
      <c r="O11" s="85">
        <v>2</v>
      </c>
      <c r="P11" s="61"/>
    </row>
    <row r="12" spans="1:16" ht="15.75">
      <c r="A12" s="302"/>
      <c r="B12" s="306"/>
      <c r="C12" s="315"/>
      <c r="D12" s="315"/>
      <c r="E12" s="323"/>
      <c r="F12" s="306"/>
      <c r="G12" s="125"/>
      <c r="H12" s="126"/>
      <c r="I12" s="66" t="s">
        <v>234</v>
      </c>
      <c r="J12" s="66" t="s">
        <v>18</v>
      </c>
      <c r="K12" s="66">
        <v>2</v>
      </c>
      <c r="L12" s="66" t="s">
        <v>235</v>
      </c>
      <c r="N12" s="66"/>
      <c r="O12" s="68"/>
      <c r="P12" s="61"/>
    </row>
    <row r="13" spans="1:16" ht="15.75">
      <c r="A13" s="302"/>
      <c r="B13" s="306"/>
      <c r="C13" s="315"/>
      <c r="D13" s="315"/>
      <c r="E13" s="323"/>
      <c r="F13" s="306"/>
      <c r="G13" s="125"/>
      <c r="H13" s="66" t="s">
        <v>32</v>
      </c>
      <c r="I13" s="66" t="s">
        <v>236</v>
      </c>
      <c r="J13" s="66" t="s">
        <v>18</v>
      </c>
      <c r="K13" s="66">
        <v>4</v>
      </c>
      <c r="L13" s="66" t="s">
        <v>56</v>
      </c>
      <c r="M13" s="27"/>
      <c r="N13" s="66"/>
      <c r="O13" s="68"/>
      <c r="P13" s="61"/>
    </row>
    <row r="14" spans="1:16" ht="15.75">
      <c r="A14" s="302"/>
      <c r="B14" s="306"/>
      <c r="C14" s="315"/>
      <c r="D14" s="315"/>
      <c r="E14" s="323"/>
      <c r="F14" s="306">
        <v>5</v>
      </c>
      <c r="G14" s="125">
        <f>G4+4</f>
        <v>42650</v>
      </c>
      <c r="H14" s="66" t="s">
        <v>33</v>
      </c>
      <c r="I14" s="66" t="s">
        <v>236</v>
      </c>
      <c r="J14" s="66" t="s">
        <v>18</v>
      </c>
      <c r="K14" s="66">
        <v>2</v>
      </c>
      <c r="L14" s="66" t="s">
        <v>56</v>
      </c>
      <c r="M14" s="27"/>
      <c r="N14" s="66"/>
      <c r="O14" s="68"/>
      <c r="P14" s="61"/>
    </row>
    <row r="15" spans="1:16" ht="15.75">
      <c r="A15" s="302"/>
      <c r="B15" s="306"/>
      <c r="C15" s="315"/>
      <c r="D15" s="315"/>
      <c r="E15" s="323"/>
      <c r="F15" s="306"/>
      <c r="G15" s="125"/>
      <c r="H15" s="66"/>
      <c r="I15" s="66" t="s">
        <v>237</v>
      </c>
      <c r="J15" s="66" t="s">
        <v>18</v>
      </c>
      <c r="K15" s="66">
        <v>2</v>
      </c>
      <c r="L15" s="66" t="s">
        <v>24</v>
      </c>
      <c r="M15" s="66"/>
      <c r="N15" s="66"/>
      <c r="O15" s="68"/>
      <c r="P15" s="61"/>
    </row>
    <row r="16" spans="1:16" ht="15.75">
      <c r="A16" s="302"/>
      <c r="B16" s="306"/>
      <c r="C16" s="315"/>
      <c r="D16" s="315"/>
      <c r="E16" s="323"/>
      <c r="F16" s="306"/>
      <c r="G16" s="125"/>
      <c r="H16" s="66" t="s">
        <v>32</v>
      </c>
      <c r="I16" s="66" t="s">
        <v>237</v>
      </c>
      <c r="J16" s="66" t="s">
        <v>18</v>
      </c>
      <c r="K16" s="66">
        <v>4</v>
      </c>
      <c r="L16" s="66" t="s">
        <v>24</v>
      </c>
      <c r="M16" s="66"/>
      <c r="N16" s="66"/>
      <c r="O16" s="68"/>
      <c r="P16" s="61"/>
    </row>
    <row r="17" spans="1:16" ht="15" customHeight="1" thickBot="1">
      <c r="A17" s="304"/>
      <c r="B17" s="308"/>
      <c r="C17" s="317"/>
      <c r="D17" s="317"/>
      <c r="E17" s="325"/>
      <c r="F17" s="76">
        <v>6</v>
      </c>
      <c r="G17" s="127">
        <f>G4+5</f>
        <v>42651</v>
      </c>
      <c r="H17" s="77" t="s">
        <v>32</v>
      </c>
      <c r="I17" s="147" t="s">
        <v>209</v>
      </c>
      <c r="J17" s="77" t="s">
        <v>13</v>
      </c>
      <c r="K17" s="77">
        <v>0</v>
      </c>
      <c r="L17" s="77"/>
      <c r="M17" s="77"/>
      <c r="N17" s="77"/>
      <c r="O17" s="114"/>
      <c r="P17" s="61"/>
    </row>
    <row r="18" spans="1:16" ht="15.75">
      <c r="A18" s="301">
        <v>1</v>
      </c>
      <c r="B18" s="305">
        <v>2</v>
      </c>
      <c r="C18" s="314"/>
      <c r="D18" s="314" t="s">
        <v>9</v>
      </c>
      <c r="E18" s="322" t="s">
        <v>75</v>
      </c>
      <c r="F18" s="305">
        <v>1</v>
      </c>
      <c r="G18" s="128">
        <f>$K$1 +7</f>
        <v>42653</v>
      </c>
      <c r="H18" s="117" t="s">
        <v>32</v>
      </c>
      <c r="I18" s="71" t="s">
        <v>237</v>
      </c>
      <c r="J18" s="71" t="s">
        <v>18</v>
      </c>
      <c r="K18" s="71">
        <v>2</v>
      </c>
      <c r="L18" s="71" t="s">
        <v>24</v>
      </c>
      <c r="M18" s="71"/>
      <c r="N18" s="71"/>
      <c r="O18" s="73"/>
      <c r="P18" s="61"/>
    </row>
    <row r="19" spans="1:16" ht="15.75">
      <c r="A19" s="302"/>
      <c r="B19" s="306"/>
      <c r="C19" s="315"/>
      <c r="D19" s="315"/>
      <c r="E19" s="323"/>
      <c r="F19" s="306"/>
      <c r="G19" s="125"/>
      <c r="H19" s="81"/>
      <c r="I19" s="66" t="s">
        <v>232</v>
      </c>
      <c r="J19" s="66" t="s">
        <v>18</v>
      </c>
      <c r="K19" s="66">
        <v>2</v>
      </c>
      <c r="L19" s="66" t="s">
        <v>233</v>
      </c>
      <c r="M19" s="66"/>
      <c r="N19" s="66"/>
      <c r="O19" s="68"/>
      <c r="P19" s="61"/>
    </row>
    <row r="20" spans="1:16" ht="15.75">
      <c r="A20" s="302"/>
      <c r="B20" s="306"/>
      <c r="C20" s="315"/>
      <c r="D20" s="315"/>
      <c r="E20" s="323"/>
      <c r="F20" s="306"/>
      <c r="G20" s="129"/>
      <c r="H20" s="85" t="s">
        <v>33</v>
      </c>
      <c r="I20" s="85" t="s">
        <v>9</v>
      </c>
      <c r="J20" s="85" t="s">
        <v>9</v>
      </c>
      <c r="K20" s="85">
        <v>2</v>
      </c>
      <c r="L20" s="85"/>
      <c r="M20" s="85"/>
      <c r="N20" s="85" t="s">
        <v>76</v>
      </c>
      <c r="O20" s="188">
        <v>2</v>
      </c>
      <c r="P20" s="146"/>
    </row>
    <row r="21" spans="1:16" ht="15.75">
      <c r="A21" s="302"/>
      <c r="B21" s="306"/>
      <c r="C21" s="315"/>
      <c r="D21" s="315"/>
      <c r="E21" s="323"/>
      <c r="F21" s="306"/>
      <c r="G21" s="129"/>
      <c r="H21" s="151"/>
      <c r="I21" s="80" t="s">
        <v>104</v>
      </c>
      <c r="J21" s="66" t="s">
        <v>18</v>
      </c>
      <c r="K21" s="66">
        <v>1</v>
      </c>
      <c r="L21" s="80" t="s">
        <v>269</v>
      </c>
      <c r="M21" s="66" t="s">
        <v>70</v>
      </c>
      <c r="N21" s="66"/>
      <c r="O21" s="68"/>
      <c r="P21" s="61"/>
    </row>
    <row r="22" spans="1:16" ht="15.75">
      <c r="A22" s="302"/>
      <c r="B22" s="306"/>
      <c r="C22" s="315"/>
      <c r="D22" s="315"/>
      <c r="E22" s="323"/>
      <c r="F22" s="306"/>
      <c r="G22" s="129"/>
      <c r="H22" s="141"/>
      <c r="I22" s="80" t="s">
        <v>238</v>
      </c>
      <c r="J22" s="66" t="s">
        <v>18</v>
      </c>
      <c r="K22" s="66">
        <v>1</v>
      </c>
      <c r="L22" s="66" t="s">
        <v>239</v>
      </c>
      <c r="M22" s="404"/>
      <c r="N22" s="66"/>
      <c r="O22" s="68"/>
      <c r="P22" s="61"/>
    </row>
    <row r="23" spans="1:16" ht="15" customHeight="1">
      <c r="A23" s="302"/>
      <c r="B23" s="306"/>
      <c r="C23" s="315"/>
      <c r="D23" s="315"/>
      <c r="E23" s="323"/>
      <c r="F23" s="306">
        <v>2</v>
      </c>
      <c r="G23" s="125">
        <f>G18+1</f>
        <v>42654</v>
      </c>
      <c r="H23" s="81" t="s">
        <v>32</v>
      </c>
      <c r="I23" s="80" t="s">
        <v>238</v>
      </c>
      <c r="J23" s="66" t="s">
        <v>18</v>
      </c>
      <c r="K23" s="66">
        <v>4</v>
      </c>
      <c r="L23" s="66" t="s">
        <v>239</v>
      </c>
      <c r="M23" s="404"/>
      <c r="N23" s="66"/>
      <c r="O23" s="68"/>
      <c r="P23" s="61"/>
    </row>
    <row r="24" spans="1:16" ht="15.75">
      <c r="A24" s="302"/>
      <c r="B24" s="306"/>
      <c r="C24" s="315"/>
      <c r="D24" s="315"/>
      <c r="E24" s="323"/>
      <c r="F24" s="306"/>
      <c r="G24" s="129"/>
      <c r="H24" s="81" t="s">
        <v>33</v>
      </c>
      <c r="I24" s="80" t="s">
        <v>238</v>
      </c>
      <c r="J24" s="66" t="s">
        <v>18</v>
      </c>
      <c r="K24" s="66">
        <v>4</v>
      </c>
      <c r="L24" s="66" t="s">
        <v>239</v>
      </c>
      <c r="M24" s="404"/>
      <c r="N24" s="66"/>
      <c r="O24" s="68"/>
      <c r="P24" s="61"/>
    </row>
    <row r="25" spans="1:16" ht="15.75">
      <c r="A25" s="302"/>
      <c r="B25" s="306"/>
      <c r="C25" s="315"/>
      <c r="D25" s="315"/>
      <c r="E25" s="323"/>
      <c r="F25" s="306">
        <v>3</v>
      </c>
      <c r="G25" s="125">
        <f>G18+2</f>
        <v>42655</v>
      </c>
      <c r="H25" s="81" t="s">
        <v>32</v>
      </c>
      <c r="I25" s="80" t="s">
        <v>238</v>
      </c>
      <c r="J25" s="66" t="s">
        <v>18</v>
      </c>
      <c r="K25" s="66">
        <v>4</v>
      </c>
      <c r="L25" s="66" t="s">
        <v>239</v>
      </c>
      <c r="M25" s="404"/>
      <c r="N25" s="66"/>
      <c r="O25" s="68"/>
      <c r="P25" s="61"/>
    </row>
    <row r="26" spans="1:16" ht="15.75">
      <c r="A26" s="302"/>
      <c r="B26" s="306"/>
      <c r="C26" s="315"/>
      <c r="D26" s="315"/>
      <c r="E26" s="323"/>
      <c r="F26" s="306"/>
      <c r="G26" s="129"/>
      <c r="H26" s="81" t="s">
        <v>33</v>
      </c>
      <c r="I26" s="80" t="s">
        <v>238</v>
      </c>
      <c r="J26" s="66" t="s">
        <v>18</v>
      </c>
      <c r="K26" s="66">
        <v>4</v>
      </c>
      <c r="L26" s="66" t="s">
        <v>239</v>
      </c>
      <c r="M26" s="404"/>
      <c r="N26" s="66"/>
      <c r="O26" s="68"/>
      <c r="P26" s="61"/>
    </row>
    <row r="27" spans="1:16" ht="15.75">
      <c r="A27" s="302"/>
      <c r="B27" s="306"/>
      <c r="C27" s="315"/>
      <c r="D27" s="315"/>
      <c r="E27" s="323"/>
      <c r="F27" s="306">
        <v>4</v>
      </c>
      <c r="G27" s="125">
        <f>G18+3</f>
        <v>42656</v>
      </c>
      <c r="H27" s="89" t="s">
        <v>32</v>
      </c>
      <c r="I27" s="89" t="s">
        <v>9</v>
      </c>
      <c r="J27" s="85" t="s">
        <v>9</v>
      </c>
      <c r="K27" s="85">
        <v>2</v>
      </c>
      <c r="L27" s="85"/>
      <c r="M27" s="404"/>
      <c r="N27" s="66" t="s">
        <v>76</v>
      </c>
      <c r="O27" s="68">
        <v>2</v>
      </c>
      <c r="P27" s="61"/>
    </row>
    <row r="28" spans="1:16" ht="15.75">
      <c r="A28" s="302"/>
      <c r="B28" s="306"/>
      <c r="C28" s="315"/>
      <c r="D28" s="315"/>
      <c r="E28" s="323"/>
      <c r="F28" s="306"/>
      <c r="G28" s="129"/>
      <c r="H28" s="80"/>
      <c r="I28" s="80" t="s">
        <v>238</v>
      </c>
      <c r="J28" s="66" t="s">
        <v>18</v>
      </c>
      <c r="K28" s="66">
        <v>2</v>
      </c>
      <c r="L28" s="66" t="s">
        <v>239</v>
      </c>
      <c r="M28" s="404"/>
      <c r="N28" s="66"/>
      <c r="O28" s="68"/>
      <c r="P28" s="61"/>
    </row>
    <row r="29" spans="1:16" ht="15.75">
      <c r="A29" s="302"/>
      <c r="B29" s="306"/>
      <c r="C29" s="315"/>
      <c r="D29" s="315"/>
      <c r="E29" s="323"/>
      <c r="F29" s="306"/>
      <c r="G29" s="129"/>
      <c r="H29" s="81" t="s">
        <v>33</v>
      </c>
      <c r="I29" s="80" t="s">
        <v>238</v>
      </c>
      <c r="J29" s="66" t="s">
        <v>18</v>
      </c>
      <c r="K29" s="66">
        <v>4</v>
      </c>
      <c r="L29" s="66" t="s">
        <v>239</v>
      </c>
      <c r="M29" s="404"/>
      <c r="N29" s="66"/>
      <c r="O29" s="68"/>
      <c r="P29" s="61"/>
    </row>
    <row r="30" spans="1:16" ht="15.75">
      <c r="A30" s="302"/>
      <c r="B30" s="306"/>
      <c r="C30" s="315"/>
      <c r="D30" s="315"/>
      <c r="E30" s="323"/>
      <c r="F30" s="306">
        <v>5</v>
      </c>
      <c r="G30" s="125">
        <f>G18+4</f>
        <v>42657</v>
      </c>
      <c r="H30" s="81" t="s">
        <v>32</v>
      </c>
      <c r="I30" s="80" t="s">
        <v>238</v>
      </c>
      <c r="J30" s="66" t="s">
        <v>18</v>
      </c>
      <c r="K30" s="66">
        <v>4</v>
      </c>
      <c r="L30" s="66" t="s">
        <v>239</v>
      </c>
      <c r="M30" s="404"/>
      <c r="N30" s="66"/>
      <c r="O30" s="68"/>
      <c r="P30" s="61"/>
    </row>
    <row r="31" spans="1:16" ht="15.75">
      <c r="A31" s="302"/>
      <c r="B31" s="306"/>
      <c r="C31" s="315"/>
      <c r="D31" s="315"/>
      <c r="E31" s="323"/>
      <c r="F31" s="306"/>
      <c r="G31" s="129"/>
      <c r="H31" s="65" t="s">
        <v>33</v>
      </c>
      <c r="I31" s="80" t="s">
        <v>238</v>
      </c>
      <c r="J31" s="66" t="s">
        <v>18</v>
      </c>
      <c r="K31" s="66">
        <v>2</v>
      </c>
      <c r="L31" s="66" t="s">
        <v>239</v>
      </c>
      <c r="M31" s="404"/>
      <c r="N31" s="66"/>
      <c r="O31" s="68"/>
      <c r="P31" s="61"/>
    </row>
    <row r="32" spans="1:16" ht="12.75" customHeight="1">
      <c r="A32" s="302"/>
      <c r="B32" s="306"/>
      <c r="C32" s="315"/>
      <c r="D32" s="315"/>
      <c r="E32" s="323"/>
      <c r="F32" s="306"/>
      <c r="G32" s="129"/>
      <c r="H32" s="85" t="s">
        <v>33</v>
      </c>
      <c r="I32" s="85" t="s">
        <v>9</v>
      </c>
      <c r="J32" s="85" t="s">
        <v>9</v>
      </c>
      <c r="K32" s="85">
        <v>2</v>
      </c>
      <c r="L32" s="85"/>
      <c r="M32" s="85"/>
      <c r="N32" s="85" t="s">
        <v>76</v>
      </c>
      <c r="O32" s="85">
        <v>2</v>
      </c>
      <c r="P32" s="61"/>
    </row>
    <row r="33" spans="1:16" ht="22.5" customHeight="1" thickBot="1">
      <c r="A33" s="304"/>
      <c r="B33" s="308"/>
      <c r="C33" s="317"/>
      <c r="D33" s="317"/>
      <c r="E33" s="325"/>
      <c r="F33" s="76">
        <v>6</v>
      </c>
      <c r="G33" s="127">
        <f>G18+5</f>
        <v>42658</v>
      </c>
      <c r="H33" s="77" t="s">
        <v>32</v>
      </c>
      <c r="I33" s="147" t="s">
        <v>209</v>
      </c>
      <c r="J33" s="77" t="s">
        <v>13</v>
      </c>
      <c r="K33" s="77">
        <v>0</v>
      </c>
      <c r="L33" s="77"/>
      <c r="M33" s="77"/>
      <c r="N33" s="77"/>
      <c r="O33" s="114"/>
      <c r="P33" s="61"/>
    </row>
    <row r="34" spans="1:16" ht="63">
      <c r="A34" s="326">
        <v>2</v>
      </c>
      <c r="B34" s="318">
        <v>3</v>
      </c>
      <c r="C34" s="349" t="s">
        <v>7</v>
      </c>
      <c r="D34" s="314"/>
      <c r="E34" s="322" t="s">
        <v>63</v>
      </c>
      <c r="F34" s="305">
        <v>1</v>
      </c>
      <c r="G34" s="128">
        <f>$K$1 +14</f>
        <v>42660</v>
      </c>
      <c r="H34" s="176" t="s">
        <v>32</v>
      </c>
      <c r="I34" s="177" t="s">
        <v>107</v>
      </c>
      <c r="J34" s="178" t="s">
        <v>105</v>
      </c>
      <c r="K34" s="178">
        <v>1</v>
      </c>
      <c r="L34" s="178"/>
      <c r="M34" s="179" t="s">
        <v>78</v>
      </c>
      <c r="N34" s="178" t="s">
        <v>76</v>
      </c>
      <c r="O34" s="180">
        <v>1</v>
      </c>
      <c r="P34" s="61"/>
    </row>
    <row r="35" spans="1:16" ht="15.75">
      <c r="A35" s="327"/>
      <c r="B35" s="319"/>
      <c r="C35" s="350"/>
      <c r="D35" s="315"/>
      <c r="E35" s="323"/>
      <c r="F35" s="306"/>
      <c r="G35" s="129"/>
      <c r="H35" s="141"/>
      <c r="I35" s="66" t="s">
        <v>100</v>
      </c>
      <c r="J35" s="66" t="s">
        <v>18</v>
      </c>
      <c r="K35" s="66">
        <v>3</v>
      </c>
      <c r="L35" s="66" t="s">
        <v>60</v>
      </c>
      <c r="M35" s="87"/>
      <c r="N35" s="66" t="s">
        <v>43</v>
      </c>
      <c r="O35" s="68">
        <v>1.5</v>
      </c>
      <c r="P35" s="61"/>
    </row>
    <row r="36" spans="1:16" ht="15.75">
      <c r="A36" s="327"/>
      <c r="B36" s="319"/>
      <c r="C36" s="350"/>
      <c r="D36" s="315"/>
      <c r="E36" s="323"/>
      <c r="F36" s="306"/>
      <c r="G36" s="129"/>
      <c r="H36" s="81" t="s">
        <v>33</v>
      </c>
      <c r="I36" s="66" t="s">
        <v>92</v>
      </c>
      <c r="J36" s="66" t="s">
        <v>18</v>
      </c>
      <c r="K36" s="66">
        <v>4</v>
      </c>
      <c r="L36" s="66" t="s">
        <v>60</v>
      </c>
      <c r="M36" s="87"/>
      <c r="N36" s="66" t="s">
        <v>44</v>
      </c>
      <c r="O36" s="68">
        <v>0.5</v>
      </c>
      <c r="P36" s="61"/>
    </row>
    <row r="37" spans="1:16" ht="15.75">
      <c r="A37" s="327"/>
      <c r="B37" s="319"/>
      <c r="C37" s="350"/>
      <c r="D37" s="315"/>
      <c r="E37" s="323"/>
      <c r="F37" s="306">
        <v>2</v>
      </c>
      <c r="G37" s="125">
        <f>G34+1</f>
        <v>42661</v>
      </c>
      <c r="H37" s="81" t="s">
        <v>32</v>
      </c>
      <c r="I37" s="66" t="s">
        <v>81</v>
      </c>
      <c r="J37" s="66" t="s">
        <v>18</v>
      </c>
      <c r="K37" s="66">
        <v>6</v>
      </c>
      <c r="L37" s="66" t="s">
        <v>59</v>
      </c>
      <c r="M37" s="87"/>
      <c r="N37" s="66" t="s">
        <v>45</v>
      </c>
      <c r="O37" s="68">
        <v>0.5</v>
      </c>
      <c r="P37" s="61"/>
    </row>
    <row r="38" spans="1:16" ht="15.75">
      <c r="A38" s="327"/>
      <c r="B38" s="319"/>
      <c r="C38" s="350"/>
      <c r="D38" s="315"/>
      <c r="E38" s="323"/>
      <c r="F38" s="306"/>
      <c r="G38" s="129"/>
      <c r="H38" s="66" t="s">
        <v>33</v>
      </c>
      <c r="I38" s="66" t="s">
        <v>240</v>
      </c>
      <c r="J38" s="66" t="s">
        <v>18</v>
      </c>
      <c r="K38" s="66">
        <v>2</v>
      </c>
      <c r="L38" s="66" t="s">
        <v>59</v>
      </c>
      <c r="M38" s="87"/>
      <c r="N38" s="66" t="s">
        <v>42</v>
      </c>
      <c r="O38" s="68">
        <v>0.5</v>
      </c>
      <c r="P38" s="61"/>
    </row>
    <row r="39" spans="1:16" ht="15.75">
      <c r="A39" s="327"/>
      <c r="B39" s="319"/>
      <c r="C39" s="350"/>
      <c r="D39" s="315"/>
      <c r="E39" s="323"/>
      <c r="F39" s="306">
        <v>3</v>
      </c>
      <c r="G39" s="125">
        <f>G34+2</f>
        <v>42662</v>
      </c>
      <c r="H39" s="85" t="s">
        <v>32</v>
      </c>
      <c r="I39" s="85" t="s">
        <v>9</v>
      </c>
      <c r="J39" s="85" t="s">
        <v>9</v>
      </c>
      <c r="K39" s="85">
        <v>4</v>
      </c>
      <c r="L39" s="85"/>
      <c r="M39" s="89" t="s">
        <v>84</v>
      </c>
      <c r="N39" s="66" t="s">
        <v>76</v>
      </c>
      <c r="O39" s="68">
        <v>3</v>
      </c>
      <c r="P39" s="61"/>
    </row>
    <row r="40" spans="1:16" ht="47.25">
      <c r="A40" s="327"/>
      <c r="B40" s="319"/>
      <c r="C40" s="350"/>
      <c r="D40" s="315"/>
      <c r="E40" s="323"/>
      <c r="F40" s="306"/>
      <c r="G40" s="129"/>
      <c r="H40" s="81" t="s">
        <v>33</v>
      </c>
      <c r="I40" s="66" t="s">
        <v>58</v>
      </c>
      <c r="J40" s="66" t="s">
        <v>18</v>
      </c>
      <c r="K40" s="66">
        <v>4</v>
      </c>
      <c r="L40" s="66" t="s">
        <v>62</v>
      </c>
      <c r="M40" s="119" t="s">
        <v>110</v>
      </c>
      <c r="N40" s="66"/>
      <c r="O40" s="68"/>
      <c r="P40" s="61"/>
    </row>
    <row r="41" spans="1:16" ht="15.75" customHeight="1">
      <c r="A41" s="327"/>
      <c r="B41" s="319"/>
      <c r="C41" s="350"/>
      <c r="D41" s="315"/>
      <c r="E41" s="323"/>
      <c r="F41" s="306">
        <v>4</v>
      </c>
      <c r="G41" s="125">
        <f>G34+3</f>
        <v>42663</v>
      </c>
      <c r="H41" s="66" t="s">
        <v>32</v>
      </c>
      <c r="I41" s="66" t="s">
        <v>58</v>
      </c>
      <c r="J41" s="66" t="s">
        <v>18</v>
      </c>
      <c r="K41" s="66">
        <v>4</v>
      </c>
      <c r="L41" s="66" t="s">
        <v>62</v>
      </c>
      <c r="M41" s="119"/>
      <c r="N41" s="66"/>
      <c r="O41" s="68"/>
      <c r="P41" s="61"/>
    </row>
    <row r="42" spans="1:16" ht="31.5">
      <c r="A42" s="327"/>
      <c r="B42" s="319"/>
      <c r="C42" s="350"/>
      <c r="D42" s="315"/>
      <c r="E42" s="323"/>
      <c r="F42" s="306"/>
      <c r="G42" s="129"/>
      <c r="H42" s="81" t="s">
        <v>33</v>
      </c>
      <c r="I42" s="66" t="s">
        <v>73</v>
      </c>
      <c r="J42" s="66" t="s">
        <v>18</v>
      </c>
      <c r="K42" s="66">
        <v>4</v>
      </c>
      <c r="L42" s="66" t="s">
        <v>25</v>
      </c>
      <c r="M42" s="119" t="s">
        <v>111</v>
      </c>
      <c r="N42" s="66"/>
      <c r="O42" s="68"/>
      <c r="P42" s="61"/>
    </row>
    <row r="43" spans="1:16" ht="15.75" customHeight="1">
      <c r="A43" s="327"/>
      <c r="B43" s="319"/>
      <c r="C43" s="350"/>
      <c r="D43" s="315"/>
      <c r="E43" s="323"/>
      <c r="F43" s="306">
        <v>5</v>
      </c>
      <c r="G43" s="125">
        <f>G34+4</f>
        <v>42664</v>
      </c>
      <c r="H43" s="81" t="s">
        <v>32</v>
      </c>
      <c r="I43" s="66" t="s">
        <v>73</v>
      </c>
      <c r="J43" s="66" t="s">
        <v>18</v>
      </c>
      <c r="K43" s="66">
        <v>4</v>
      </c>
      <c r="L43" s="66" t="s">
        <v>25</v>
      </c>
      <c r="M43" s="119"/>
      <c r="N43" s="66"/>
      <c r="O43" s="68"/>
      <c r="P43" s="61"/>
    </row>
    <row r="44" spans="1:16" ht="15.75">
      <c r="A44" s="327"/>
      <c r="B44" s="319"/>
      <c r="C44" s="350"/>
      <c r="D44" s="315"/>
      <c r="E44" s="323"/>
      <c r="F44" s="306"/>
      <c r="G44" s="129"/>
      <c r="H44" s="65" t="s">
        <v>33</v>
      </c>
      <c r="I44" s="66" t="s">
        <v>57</v>
      </c>
      <c r="J44" s="66" t="s">
        <v>18</v>
      </c>
      <c r="K44" s="66">
        <v>2</v>
      </c>
      <c r="L44" s="87"/>
      <c r="M44" s="111"/>
      <c r="N44" s="66"/>
      <c r="O44" s="68"/>
      <c r="P44" s="61"/>
    </row>
    <row r="45" spans="1:16" ht="15.75">
      <c r="A45" s="327"/>
      <c r="B45" s="319"/>
      <c r="C45" s="350"/>
      <c r="D45" s="315"/>
      <c r="E45" s="323"/>
      <c r="F45" s="116"/>
      <c r="G45" s="129"/>
      <c r="H45" s="151" t="s">
        <v>32</v>
      </c>
      <c r="I45" s="66" t="s">
        <v>88</v>
      </c>
      <c r="J45" s="66" t="s">
        <v>28</v>
      </c>
      <c r="K45" s="66">
        <v>2</v>
      </c>
      <c r="L45" s="66"/>
      <c r="M45" s="66" t="s">
        <v>270</v>
      </c>
      <c r="N45" s="66" t="s">
        <v>76</v>
      </c>
      <c r="O45" s="181"/>
      <c r="P45" s="146"/>
    </row>
    <row r="46" spans="1:16" ht="16.5" thickBot="1">
      <c r="A46" s="327"/>
      <c r="B46" s="319"/>
      <c r="C46" s="350"/>
      <c r="D46" s="315"/>
      <c r="E46" s="323"/>
      <c r="F46" s="116"/>
      <c r="G46" s="127">
        <f>G34+5</f>
        <v>42665</v>
      </c>
      <c r="H46" s="77" t="s">
        <v>32</v>
      </c>
      <c r="I46" s="147" t="s">
        <v>209</v>
      </c>
      <c r="J46" s="77" t="s">
        <v>13</v>
      </c>
      <c r="K46" s="77">
        <v>0</v>
      </c>
      <c r="L46" s="77"/>
      <c r="M46" s="77"/>
      <c r="N46" s="77"/>
      <c r="O46" s="114"/>
      <c r="P46" s="61"/>
    </row>
    <row r="47" spans="1:16" ht="15.75" customHeight="1">
      <c r="A47" s="301">
        <v>2</v>
      </c>
      <c r="B47" s="305">
        <v>4</v>
      </c>
      <c r="C47" s="314"/>
      <c r="D47" s="349"/>
      <c r="E47" s="322" t="s">
        <v>271</v>
      </c>
      <c r="F47" s="305">
        <v>1</v>
      </c>
      <c r="G47" s="144">
        <f>$K$1 +21</f>
        <v>42667</v>
      </c>
      <c r="H47" s="158" t="s">
        <v>33</v>
      </c>
      <c r="I47" s="71" t="s">
        <v>272</v>
      </c>
      <c r="J47" s="66" t="s">
        <v>18</v>
      </c>
      <c r="K47" s="71">
        <v>44</v>
      </c>
      <c r="L47" s="71"/>
      <c r="M47" s="71" t="s">
        <v>270</v>
      </c>
      <c r="N47" s="71" t="s">
        <v>76</v>
      </c>
      <c r="O47" s="73">
        <v>4</v>
      </c>
      <c r="P47" s="61"/>
    </row>
    <row r="48" spans="1:16" ht="16.5" thickBot="1">
      <c r="A48" s="302"/>
      <c r="B48" s="306"/>
      <c r="C48" s="315"/>
      <c r="D48" s="350"/>
      <c r="E48" s="323"/>
      <c r="F48" s="306"/>
      <c r="G48" s="185"/>
      <c r="H48" s="103"/>
      <c r="I48" s="66"/>
      <c r="J48" s="66"/>
      <c r="K48" s="66"/>
      <c r="L48" s="66"/>
      <c r="M48" s="66"/>
      <c r="N48" s="66"/>
      <c r="O48" s="68"/>
      <c r="P48" s="61"/>
    </row>
    <row r="49" spans="1:16" ht="15.75" customHeight="1">
      <c r="A49" s="301">
        <v>2</v>
      </c>
      <c r="B49" s="305">
        <v>5</v>
      </c>
      <c r="C49" s="314"/>
      <c r="D49" s="349"/>
      <c r="E49" s="322" t="s">
        <v>271</v>
      </c>
      <c r="F49" s="305">
        <v>1</v>
      </c>
      <c r="G49" s="144">
        <f>$K$1 +28</f>
        <v>42674</v>
      </c>
      <c r="H49" s="158" t="s">
        <v>33</v>
      </c>
      <c r="I49" s="71" t="s">
        <v>272</v>
      </c>
      <c r="J49" s="66" t="s">
        <v>18</v>
      </c>
      <c r="K49" s="71">
        <v>44</v>
      </c>
      <c r="L49" s="71"/>
      <c r="M49" s="71" t="s">
        <v>270</v>
      </c>
      <c r="N49" s="71" t="s">
        <v>76</v>
      </c>
      <c r="O49" s="73">
        <v>4</v>
      </c>
      <c r="P49" s="61"/>
    </row>
    <row r="50" spans="1:16" ht="16.5" thickBot="1">
      <c r="A50" s="302"/>
      <c r="B50" s="306"/>
      <c r="C50" s="315"/>
      <c r="D50" s="350"/>
      <c r="E50" s="323"/>
      <c r="F50" s="306"/>
      <c r="G50" s="129"/>
      <c r="H50" s="103"/>
      <c r="I50" s="66"/>
      <c r="J50" s="66"/>
      <c r="K50" s="66"/>
      <c r="L50" s="66"/>
      <c r="M50" s="66"/>
      <c r="N50" s="66"/>
      <c r="O50" s="68"/>
      <c r="P50" s="61"/>
    </row>
    <row r="51" spans="1:16" ht="15.75" customHeight="1">
      <c r="A51" s="301">
        <v>3</v>
      </c>
      <c r="B51" s="305">
        <v>6</v>
      </c>
      <c r="C51" s="349"/>
      <c r="D51" s="314"/>
      <c r="E51" s="322" t="s">
        <v>273</v>
      </c>
      <c r="F51" s="305">
        <v>1</v>
      </c>
      <c r="G51" s="128">
        <f>$K$1+35</f>
        <v>42681</v>
      </c>
      <c r="H51" s="117" t="s">
        <v>32</v>
      </c>
      <c r="I51" s="71" t="s">
        <v>274</v>
      </c>
      <c r="J51" s="71" t="s">
        <v>18</v>
      </c>
      <c r="K51" s="71">
        <v>8</v>
      </c>
      <c r="L51" s="71"/>
      <c r="M51" s="71" t="s">
        <v>275</v>
      </c>
      <c r="N51" s="71" t="s">
        <v>76</v>
      </c>
      <c r="O51" s="73">
        <v>8</v>
      </c>
      <c r="P51" s="61"/>
    </row>
    <row r="52" spans="1:16" ht="15.75" customHeight="1">
      <c r="A52" s="351"/>
      <c r="B52" s="336"/>
      <c r="C52" s="343"/>
      <c r="D52" s="337"/>
      <c r="E52" s="338"/>
      <c r="F52" s="336"/>
      <c r="G52" s="144">
        <f>G51+1</f>
        <v>42682</v>
      </c>
      <c r="H52" s="97" t="s">
        <v>32</v>
      </c>
      <c r="I52" s="141" t="s">
        <v>274</v>
      </c>
      <c r="J52" s="141" t="s">
        <v>18</v>
      </c>
      <c r="K52" s="141">
        <v>8</v>
      </c>
      <c r="L52" s="141"/>
      <c r="M52" s="65" t="s">
        <v>275</v>
      </c>
      <c r="N52" s="141" t="s">
        <v>76</v>
      </c>
      <c r="O52" s="145">
        <v>8</v>
      </c>
      <c r="P52" s="61"/>
    </row>
    <row r="53" spans="1:16" ht="15.75" customHeight="1">
      <c r="A53" s="351"/>
      <c r="B53" s="336"/>
      <c r="C53" s="343"/>
      <c r="D53" s="337"/>
      <c r="E53" s="338"/>
      <c r="F53" s="336"/>
      <c r="G53" s="144">
        <f t="shared" ref="G53:G54" si="0">G52+1</f>
        <v>42683</v>
      </c>
      <c r="H53" s="97" t="s">
        <v>32</v>
      </c>
      <c r="I53" s="141" t="s">
        <v>274</v>
      </c>
      <c r="J53" s="141" t="s">
        <v>18</v>
      </c>
      <c r="K53" s="141">
        <v>8</v>
      </c>
      <c r="L53" s="141"/>
      <c r="M53" s="65" t="s">
        <v>275</v>
      </c>
      <c r="N53" s="141" t="s">
        <v>76</v>
      </c>
      <c r="O53" s="145">
        <v>8</v>
      </c>
      <c r="P53" s="61"/>
    </row>
    <row r="54" spans="1:16" ht="15.75" customHeight="1">
      <c r="A54" s="351"/>
      <c r="B54" s="336"/>
      <c r="C54" s="343"/>
      <c r="D54" s="337"/>
      <c r="E54" s="338"/>
      <c r="F54" s="336"/>
      <c r="G54" s="405">
        <f t="shared" si="0"/>
        <v>42684</v>
      </c>
      <c r="H54" s="97" t="s">
        <v>32</v>
      </c>
      <c r="I54" s="141" t="s">
        <v>274</v>
      </c>
      <c r="J54" s="141" t="s">
        <v>18</v>
      </c>
      <c r="K54" s="141">
        <v>8</v>
      </c>
      <c r="L54" s="141"/>
      <c r="M54" s="65" t="s">
        <v>275</v>
      </c>
      <c r="N54" s="141" t="s">
        <v>76</v>
      </c>
      <c r="O54" s="145">
        <v>8</v>
      </c>
      <c r="P54" s="61"/>
    </row>
    <row r="55" spans="1:16" ht="15.75" customHeight="1">
      <c r="A55" s="351"/>
      <c r="B55" s="336"/>
      <c r="C55" s="343"/>
      <c r="D55" s="337"/>
      <c r="E55" s="338"/>
      <c r="F55" s="336"/>
      <c r="G55" s="406"/>
      <c r="H55" s="182" t="s">
        <v>33</v>
      </c>
      <c r="I55" s="183" t="s">
        <v>37</v>
      </c>
      <c r="J55" s="183" t="s">
        <v>34</v>
      </c>
      <c r="K55" s="183">
        <v>4</v>
      </c>
      <c r="L55" s="183"/>
      <c r="M55" s="183"/>
      <c r="N55" s="183"/>
      <c r="O55" s="184"/>
      <c r="P55" s="61"/>
    </row>
    <row r="56" spans="1:16" ht="16.5" thickBot="1">
      <c r="A56" s="302"/>
      <c r="B56" s="306"/>
      <c r="C56" s="350"/>
      <c r="D56" s="315"/>
      <c r="E56" s="323"/>
      <c r="F56" s="306"/>
      <c r="G56" s="144">
        <f>G54+1</f>
        <v>42685</v>
      </c>
      <c r="H56" s="153" t="s">
        <v>33</v>
      </c>
      <c r="I56" s="154" t="s">
        <v>35</v>
      </c>
      <c r="J56" s="154" t="s">
        <v>34</v>
      </c>
      <c r="K56" s="186">
        <v>4</v>
      </c>
      <c r="L56" s="186"/>
      <c r="M56" s="154"/>
      <c r="N56" s="154"/>
      <c r="O56" s="187"/>
      <c r="P56" s="61"/>
    </row>
    <row r="57" spans="1:16" ht="15.75" hidden="1" thickBot="1">
      <c r="A57" s="33"/>
      <c r="B57" s="33"/>
      <c r="C57" s="33"/>
      <c r="D57" s="33"/>
      <c r="E57" s="33"/>
      <c r="F57" s="33"/>
      <c r="G57" s="130"/>
      <c r="H57" s="33"/>
      <c r="I57" s="130" t="s">
        <v>47</v>
      </c>
      <c r="J57" s="33"/>
      <c r="K57" s="131">
        <f>SUM(K4:K56)</f>
        <v>244</v>
      </c>
      <c r="L57" s="33"/>
      <c r="M57" s="33"/>
      <c r="N57" s="33"/>
      <c r="O57" s="33"/>
    </row>
    <row r="58" spans="1:16" ht="15.75" hidden="1" thickBot="1">
      <c r="G58" s="7"/>
      <c r="I58" s="7" t="s">
        <v>48</v>
      </c>
      <c r="K58" s="8">
        <f ca="1">SUM(K59:K65)</f>
        <v>5</v>
      </c>
    </row>
    <row r="59" spans="1:16" ht="15.75" hidden="1" thickBot="1">
      <c r="G59" s="7"/>
      <c r="I59" s="9" t="s">
        <v>44</v>
      </c>
      <c r="K59" s="10">
        <f t="shared" ref="K59:K66" ca="1" si="1">SUMIF($N$4:$O$56,I59,$O$4:$O$56)</f>
        <v>0.5</v>
      </c>
    </row>
    <row r="60" spans="1:16" ht="15.75" hidden="1" thickBot="1">
      <c r="G60" s="7"/>
      <c r="I60" s="9" t="s">
        <v>42</v>
      </c>
      <c r="K60" s="10">
        <f t="shared" ca="1" si="1"/>
        <v>0.5</v>
      </c>
    </row>
    <row r="61" spans="1:16" ht="15.75" hidden="1" thickBot="1">
      <c r="G61" s="7"/>
      <c r="I61" s="9" t="s">
        <v>40</v>
      </c>
      <c r="J61" s="10" t="s">
        <v>49</v>
      </c>
      <c r="K61" s="10">
        <f t="shared" ca="1" si="1"/>
        <v>0</v>
      </c>
    </row>
    <row r="62" spans="1:16" ht="15.75" hidden="1" thickBot="1">
      <c r="G62" s="7"/>
      <c r="I62" s="9" t="s">
        <v>41</v>
      </c>
      <c r="J62" s="10" t="s">
        <v>50</v>
      </c>
      <c r="K62" s="10">
        <f t="shared" ca="1" si="1"/>
        <v>0</v>
      </c>
    </row>
    <row r="63" spans="1:16" ht="15.75" hidden="1" thickBot="1">
      <c r="G63" s="7"/>
      <c r="I63" s="9" t="s">
        <v>43</v>
      </c>
      <c r="K63" s="10">
        <f t="shared" ca="1" si="1"/>
        <v>1.5</v>
      </c>
    </row>
    <row r="64" spans="1:16" ht="15.75" hidden="1" thickBot="1">
      <c r="G64" s="7"/>
      <c r="I64" s="9" t="s">
        <v>46</v>
      </c>
      <c r="K64" s="10">
        <f t="shared" ca="1" si="1"/>
        <v>2</v>
      </c>
    </row>
    <row r="65" spans="1:16" ht="15.75" hidden="1" thickBot="1">
      <c r="G65" s="7"/>
      <c r="I65" s="9" t="s">
        <v>45</v>
      </c>
      <c r="K65" s="10">
        <f t="shared" ca="1" si="1"/>
        <v>0.5</v>
      </c>
    </row>
    <row r="66" spans="1:16" ht="15.75" hidden="1" thickBot="1">
      <c r="G66" s="7"/>
      <c r="H66" s="5"/>
      <c r="I66" s="159" t="s">
        <v>76</v>
      </c>
      <c r="J66" s="159"/>
      <c r="K66" s="7">
        <f t="shared" ca="1" si="1"/>
        <v>53</v>
      </c>
      <c r="M66" s="5"/>
    </row>
    <row r="67" spans="1:16" ht="15.75">
      <c r="A67" s="305">
        <v>3</v>
      </c>
      <c r="B67" s="305">
        <v>7</v>
      </c>
      <c r="C67" s="314"/>
      <c r="D67" s="314"/>
      <c r="E67" s="322"/>
      <c r="F67" s="1"/>
      <c r="G67" s="409">
        <f>$K$1+42</f>
        <v>42688</v>
      </c>
      <c r="H67" s="167"/>
      <c r="I67" s="168"/>
      <c r="J67" s="168"/>
      <c r="K67" s="169"/>
      <c r="L67" s="169"/>
      <c r="M67" s="168"/>
      <c r="N67" s="168"/>
      <c r="O67" s="170"/>
    </row>
    <row r="68" spans="1:16" ht="15.75">
      <c r="A68" s="336"/>
      <c r="B68" s="336"/>
      <c r="C68" s="337"/>
      <c r="D68" s="337"/>
      <c r="E68" s="338"/>
      <c r="F68" s="1"/>
      <c r="G68" s="408"/>
      <c r="H68" s="160"/>
      <c r="I68" s="161"/>
      <c r="J68" s="161"/>
      <c r="K68" s="161"/>
      <c r="L68" s="161"/>
      <c r="M68" s="161"/>
      <c r="N68" s="161"/>
      <c r="O68" s="162"/>
    </row>
    <row r="69" spans="1:16" ht="15.75">
      <c r="A69" s="306"/>
      <c r="B69" s="306"/>
      <c r="C69" s="315"/>
      <c r="D69" s="315"/>
      <c r="E69" s="323"/>
      <c r="F69" s="1"/>
      <c r="G69" s="407">
        <f>G67+1</f>
        <v>42689</v>
      </c>
      <c r="H69" s="407"/>
      <c r="I69" s="160"/>
      <c r="J69" s="161"/>
      <c r="K69" s="161"/>
      <c r="L69" s="161"/>
      <c r="M69" s="161"/>
      <c r="N69" s="161"/>
      <c r="O69" s="162"/>
      <c r="P69" s="61"/>
    </row>
    <row r="70" spans="1:16" ht="15.75">
      <c r="A70" s="306"/>
      <c r="B70" s="306"/>
      <c r="C70" s="315"/>
      <c r="D70" s="315"/>
      <c r="E70" s="323"/>
      <c r="F70" s="1"/>
      <c r="G70" s="408"/>
      <c r="H70" s="408"/>
      <c r="I70" s="160"/>
      <c r="J70" s="161"/>
      <c r="K70" s="161"/>
      <c r="L70" s="161"/>
      <c r="M70" s="161"/>
      <c r="N70" s="161"/>
      <c r="O70" s="171"/>
      <c r="P70" s="146"/>
    </row>
    <row r="71" spans="1:16" ht="15.75">
      <c r="A71" s="306"/>
      <c r="B71" s="306"/>
      <c r="C71" s="315"/>
      <c r="D71" s="315"/>
      <c r="E71" s="323"/>
      <c r="F71" s="1"/>
      <c r="G71" s="407">
        <f>G69+1</f>
        <v>42690</v>
      </c>
      <c r="H71" s="160"/>
      <c r="I71" s="160"/>
      <c r="J71" s="161"/>
      <c r="K71" s="161"/>
      <c r="L71" s="161"/>
      <c r="M71" s="161"/>
      <c r="N71" s="161"/>
      <c r="O71" s="162"/>
    </row>
    <row r="72" spans="1:16" ht="15.75">
      <c r="A72" s="306"/>
      <c r="B72" s="306"/>
      <c r="C72" s="315"/>
      <c r="D72" s="315"/>
      <c r="E72" s="323"/>
      <c r="F72" s="1"/>
      <c r="G72" s="408"/>
      <c r="H72" s="160"/>
      <c r="I72" s="160"/>
      <c r="J72" s="161"/>
      <c r="K72" s="161"/>
      <c r="L72" s="161"/>
      <c r="M72" s="161"/>
      <c r="N72" s="161"/>
      <c r="O72" s="162"/>
    </row>
    <row r="73" spans="1:16" ht="15.75">
      <c r="A73" s="306"/>
      <c r="B73" s="306"/>
      <c r="C73" s="315"/>
      <c r="D73" s="315"/>
      <c r="E73" s="323"/>
      <c r="F73" s="1"/>
      <c r="G73" s="407">
        <f>G71+1</f>
        <v>42691</v>
      </c>
      <c r="H73" s="160"/>
      <c r="I73" s="160"/>
      <c r="J73" s="161"/>
      <c r="K73" s="161"/>
      <c r="L73" s="161"/>
      <c r="M73" s="161"/>
      <c r="N73" s="161"/>
      <c r="O73" s="162"/>
    </row>
    <row r="74" spans="1:16" ht="15.75">
      <c r="A74" s="306"/>
      <c r="B74" s="306"/>
      <c r="C74" s="315"/>
      <c r="D74" s="315"/>
      <c r="E74" s="323"/>
      <c r="F74" s="1"/>
      <c r="G74" s="408"/>
      <c r="H74" s="160"/>
      <c r="I74" s="160"/>
      <c r="J74" s="161"/>
      <c r="K74" s="161"/>
      <c r="L74" s="161"/>
      <c r="M74" s="161"/>
      <c r="N74" s="161"/>
      <c r="O74" s="162"/>
    </row>
    <row r="75" spans="1:16" ht="15.75">
      <c r="A75" s="306"/>
      <c r="B75" s="306"/>
      <c r="C75" s="315"/>
      <c r="D75" s="315"/>
      <c r="E75" s="323"/>
      <c r="F75" s="1"/>
      <c r="G75" s="407">
        <f>G73+1</f>
        <v>42692</v>
      </c>
      <c r="H75" s="160"/>
      <c r="I75" s="160"/>
      <c r="J75" s="161"/>
      <c r="K75" s="161"/>
      <c r="L75" s="161"/>
      <c r="M75" s="161"/>
      <c r="N75" s="161"/>
      <c r="O75" s="162"/>
    </row>
    <row r="76" spans="1:16" ht="15.75">
      <c r="A76" s="306"/>
      <c r="B76" s="306"/>
      <c r="C76" s="315"/>
      <c r="D76" s="315"/>
      <c r="E76" s="323"/>
      <c r="F76" s="1"/>
      <c r="G76" s="408"/>
      <c r="H76" s="160"/>
      <c r="I76" s="160"/>
      <c r="J76" s="161"/>
      <c r="K76" s="161"/>
      <c r="L76" s="161"/>
      <c r="M76" s="161"/>
      <c r="N76" s="161"/>
      <c r="O76" s="162"/>
    </row>
    <row r="77" spans="1:16" ht="16.5" thickBot="1">
      <c r="A77" s="308"/>
      <c r="B77" s="308"/>
      <c r="C77" s="317"/>
      <c r="D77" s="317"/>
      <c r="E77" s="325"/>
      <c r="F77" s="1"/>
      <c r="G77" s="163">
        <f>G75+1</f>
        <v>42693</v>
      </c>
      <c r="H77" s="164"/>
      <c r="I77" s="165"/>
      <c r="J77" s="165"/>
      <c r="K77" s="165"/>
      <c r="L77" s="165"/>
      <c r="M77" s="165"/>
      <c r="N77" s="165"/>
      <c r="O77" s="166"/>
    </row>
  </sheetData>
  <autoFilter ref="A3:O105" xr:uid="{00000000-0009-0000-0000-000007000000}"/>
  <mergeCells count="61">
    <mergeCell ref="G54:G55"/>
    <mergeCell ref="H69:H70"/>
    <mergeCell ref="G71:G72"/>
    <mergeCell ref="G73:G74"/>
    <mergeCell ref="G75:G76"/>
    <mergeCell ref="G67:G68"/>
    <mergeCell ref="G69:G70"/>
    <mergeCell ref="A67:A77"/>
    <mergeCell ref="B67:B77"/>
    <mergeCell ref="C67:C77"/>
    <mergeCell ref="D67:D77"/>
    <mergeCell ref="E67:E77"/>
    <mergeCell ref="F51:F56"/>
    <mergeCell ref="A49:A50"/>
    <mergeCell ref="B49:B50"/>
    <mergeCell ref="C49:C50"/>
    <mergeCell ref="D49:D50"/>
    <mergeCell ref="E49:E50"/>
    <mergeCell ref="F49:F50"/>
    <mergeCell ref="A51:A56"/>
    <mergeCell ref="B51:B56"/>
    <mergeCell ref="C51:C56"/>
    <mergeCell ref="D51:D56"/>
    <mergeCell ref="E51:E56"/>
    <mergeCell ref="F47:F48"/>
    <mergeCell ref="A4:A17"/>
    <mergeCell ref="B4:B17"/>
    <mergeCell ref="C4:C17"/>
    <mergeCell ref="D4:D17"/>
    <mergeCell ref="E4:E17"/>
    <mergeCell ref="A18:A33"/>
    <mergeCell ref="B18:B33"/>
    <mergeCell ref="C18:C33"/>
    <mergeCell ref="D18:D33"/>
    <mergeCell ref="E18:E33"/>
    <mergeCell ref="F9:F10"/>
    <mergeCell ref="F11:F13"/>
    <mergeCell ref="F14:F16"/>
    <mergeCell ref="F5:F8"/>
    <mergeCell ref="A47:A48"/>
    <mergeCell ref="B47:B48"/>
    <mergeCell ref="C47:C48"/>
    <mergeCell ref="D47:D48"/>
    <mergeCell ref="E47:E48"/>
    <mergeCell ref="A34:A46"/>
    <mergeCell ref="B34:B46"/>
    <mergeCell ref="C34:C46"/>
    <mergeCell ref="F37:F38"/>
    <mergeCell ref="F39:F40"/>
    <mergeCell ref="F41:F42"/>
    <mergeCell ref="F43:F44"/>
    <mergeCell ref="B1:I1"/>
    <mergeCell ref="F34:F36"/>
    <mergeCell ref="D34:D46"/>
    <mergeCell ref="E34:E46"/>
    <mergeCell ref="M22:M31"/>
    <mergeCell ref="F23:F24"/>
    <mergeCell ref="F25:F26"/>
    <mergeCell ref="F27:F29"/>
    <mergeCell ref="F30:F32"/>
    <mergeCell ref="F18:F22"/>
  </mergeCells>
  <pageMargins left="0.23622047244094491" right="0.23622047244094491" top="0.74803149606299213" bottom="0.74803149606299213" header="0.31496062992125984" footer="0.31496062992125984"/>
  <pageSetup paperSize="9" scale="5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12</vt:i4>
      </vt:variant>
    </vt:vector>
  </HeadingPairs>
  <TitlesOfParts>
    <vt:vector size="27" baseType="lpstr">
      <vt:lpstr>Hour report</vt:lpstr>
      <vt:lpstr>Hour report-detailed</vt:lpstr>
      <vt:lpstr>Training_program_DataFactory</vt:lpstr>
      <vt:lpstr>Training_program_JAVA</vt:lpstr>
      <vt:lpstr>REF-WIZARD</vt:lpstr>
      <vt:lpstr>Training_program_JAVA_even</vt:lpstr>
      <vt:lpstr>Training_program_JAVA_Android</vt:lpstr>
      <vt:lpstr>Training_program_JAVA_iOS</vt:lpstr>
      <vt:lpstr>Training_program_SP</vt:lpstr>
      <vt:lpstr>Training_program_PHP</vt:lpstr>
      <vt:lpstr>Training_program_CRM</vt:lpstr>
      <vt:lpstr>TrainingProgram_Tester</vt:lpstr>
      <vt:lpstr>Training_program_SA</vt:lpstr>
      <vt:lpstr>Training_program_VIACAR</vt:lpstr>
      <vt:lpstr>On boarding global plan</vt:lpstr>
      <vt:lpstr>Training_program_SA!Print_Area</vt:lpstr>
      <vt:lpstr>Training_program_VIACAR!Print_Area</vt:lpstr>
      <vt:lpstr>TrainingProgram_Tester!Print_Area</vt:lpstr>
      <vt:lpstr>'Hour report'!Print_Titles</vt:lpstr>
      <vt:lpstr>'Hour report-detailed'!Print_Titles</vt:lpstr>
      <vt:lpstr>Training_program_CRM!Print_Titles</vt:lpstr>
      <vt:lpstr>Training_program_DataFactory!Print_Titles</vt:lpstr>
      <vt:lpstr>Training_program_JAVA!Print_Titles</vt:lpstr>
      <vt:lpstr>Training_program_SA!Print_Titles</vt:lpstr>
      <vt:lpstr>Training_program_SP!Print_Titles</vt:lpstr>
      <vt:lpstr>Training_program_VIACAR!Print_Titles</vt:lpstr>
      <vt:lpstr>TrainingProgram_Tester!Print_Titles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Oai</dc:creator>
  <cp:lastModifiedBy>Tran Quoc Cuong</cp:lastModifiedBy>
  <cp:lastPrinted>2016-06-16T02:15:11Z</cp:lastPrinted>
  <dcterms:created xsi:type="dcterms:W3CDTF">2015-08-17T23:12:50Z</dcterms:created>
  <dcterms:modified xsi:type="dcterms:W3CDTF">2023-04-03T09:24:39Z</dcterms:modified>
</cp:coreProperties>
</file>