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DỮ LIỆU VẬN HÀNH HỆ THỐ" state="visible" r:id="rId4"/>
  </sheets>
  <calcPr calcId="171027"/>
</workbook>
</file>

<file path=xl/sharedStrings.xml><?xml version="1.0" encoding="utf-8"?>
<sst xmlns="http://schemas.openxmlformats.org/spreadsheetml/2006/main" count="29003" uniqueCount="802">
  <si>
    <t>Công Ty CP Tập đoàn Trường Hải (THACO)</t>
  </si>
  <si>
    <t>Địa chỉ:  Trung Tâm R&amp;D</t>
  </si>
  <si>
    <t>Hotline: +84904701605</t>
  </si>
  <si>
    <t>BÁO CÁO DỮ LIỆU VẬN HÀNH HỆ THỐNG TÁCH DẦU</t>
  </si>
  <si>
    <t>Thời gian từ:</t>
  </si>
  <si>
    <t>Thời gian đến:</t>
  </si>
  <si>
    <t>Ngày in biểu: Thứ tư,20/09/2023 21:31:10</t>
  </si>
  <si>
    <t>STT</t>
  </si>
  <si>
    <t>Thời gian</t>
  </si>
  <si>
    <t>Thanh_nhiet_dien_1_chay_phan_hoi</t>
  </si>
  <si>
    <t>Thanh_nhiet_dien_2_chay_phan_hoi</t>
  </si>
  <si>
    <t>Thanh_nhiet_dien_3_chay_phan_hoi</t>
  </si>
  <si>
    <t>Phan_hoi_van_hanh_bom_hoi_luu</t>
  </si>
  <si>
    <t>Van_dau_vao_tay_dau_mo_mo_full</t>
  </si>
  <si>
    <t>Van_dau_vao_tay_dau_mo_dong_full</t>
  </si>
  <si>
    <t>Thanh_nhiet_1_bao_loi</t>
  </si>
  <si>
    <t>Thanh_nhiet_2_bao_loi</t>
  </si>
  <si>
    <t>Thanh_nhiet_3_bao_loi</t>
  </si>
  <si>
    <t>Nhiet_do_be_tach_dau_nuoc</t>
  </si>
  <si>
    <t>Muc_chat_long_thuc_te_trong_vung_gia_nhiet</t>
  </si>
  <si>
    <t>Muc_chat_long_thuc_te_trong_vung_chat_long_sach</t>
  </si>
  <si>
    <t>Electric_heater_1_starts</t>
  </si>
  <si>
    <t>Electric_heater_1_stops</t>
  </si>
  <si>
    <t>Electric_heater_2_starts</t>
  </si>
  <si>
    <t>Electric_heater_2_stops</t>
  </si>
  <si>
    <t>Electric_heater_3_starts</t>
  </si>
  <si>
    <t>Electric_heater_3_stops</t>
  </si>
  <si>
    <t>The_return_pump_starts</t>
  </si>
  <si>
    <t>The_return_pump_stops</t>
  </si>
  <si>
    <t>The_degreasing_inlet_valve_opens</t>
  </si>
  <si>
    <t>The_degreasing_inlet_valve_is_closed</t>
  </si>
  <si>
    <t>Set_the_temperature_of_the_oil_water_separation_tank</t>
  </si>
  <si>
    <t>Emergency_stop_failure</t>
  </si>
  <si>
    <t>The_main_circuit_breaker_is_not_switched_on</t>
  </si>
  <si>
    <t>Fire_signal_failure</t>
  </si>
  <si>
    <t>Electric_heater_1_empty_fault</t>
  </si>
  <si>
    <t>Electric_heater_1_contactor_failure</t>
  </si>
  <si>
    <t>Electric_heater_2_empty_fault</t>
  </si>
  <si>
    <t>Electric_heater_2_contactor_failure</t>
  </si>
  <si>
    <t>Electric_heater_3_empty_fault</t>
  </si>
  <si>
    <t>Electric_heater_3_contactor_failure</t>
  </si>
  <si>
    <t>The_return_pump_is_empty</t>
  </si>
  <si>
    <t>Return_pump_contactor_failure</t>
  </si>
  <si>
    <t>Low_level_alarm_in_heating_zone</t>
  </si>
  <si>
    <t>Low_level_alarm_in_the_clear_liquid_area</t>
  </si>
  <si>
    <t>High_liquid_level_alarm_in_heating_zone</t>
  </si>
  <si>
    <t>High_liquid_level_alarm_in_the_clear_liquid_area</t>
  </si>
  <si>
    <t>Overtemperature_alarm_of_oil_water_separation_tank</t>
  </si>
  <si>
    <t>Heating_zone_level_gauge_channel_failure</t>
  </si>
  <si>
    <t>The_clear_liquid_zone_level_gauge_channel_failure</t>
  </si>
  <si>
    <t>Oil_water_separation_RTD_channel_failure</t>
  </si>
  <si>
    <t>Ghi chú</t>
  </si>
  <si>
    <t>2023-09-19 21:04:23</t>
  </si>
  <si>
    <t>false</t>
  </si>
  <si>
    <t>undefined</t>
  </si>
  <si>
    <t>2023-09-19 21:04:27</t>
  </si>
  <si>
    <t>2023-09-19 21:04:32</t>
  </si>
  <si>
    <t>2023-09-19 21:04:42</t>
  </si>
  <si>
    <t>2023-09-19 21:04:47</t>
  </si>
  <si>
    <t>2023-09-19 21:04:52</t>
  </si>
  <si>
    <t>2023-09-19 21:05:03</t>
  </si>
  <si>
    <t>2023-09-19 21:05:08</t>
  </si>
  <si>
    <t>2023-09-19 21:05:13</t>
  </si>
  <si>
    <t>2023-09-19 21:05:23</t>
  </si>
  <si>
    <t>2023-09-19 21:05:28</t>
  </si>
  <si>
    <t>2023-09-19 21:05:33</t>
  </si>
  <si>
    <t>2023-09-19 21:05:43</t>
  </si>
  <si>
    <t>2023-09-19 21:05:48</t>
  </si>
  <si>
    <t>2023-09-19 21:05:53</t>
  </si>
  <si>
    <t>2023-09-19 21:06:03</t>
  </si>
  <si>
    <t>2023-09-19 21:06:08</t>
  </si>
  <si>
    <t>2023-09-19 21:06:13</t>
  </si>
  <si>
    <t>2023-09-19 21:06:23</t>
  </si>
  <si>
    <t>2023-09-19 21:06:28</t>
  </si>
  <si>
    <t>2023-09-19 21:06:33</t>
  </si>
  <si>
    <t>2023-09-19 21:06:48</t>
  </si>
  <si>
    <t>2023-09-19 21:06:53</t>
  </si>
  <si>
    <t>2023-09-19 21:07:03</t>
  </si>
  <si>
    <t>2023-09-19 21:07:08</t>
  </si>
  <si>
    <t>2023-09-19 21:07:13</t>
  </si>
  <si>
    <t>2023-09-19 21:07:23</t>
  </si>
  <si>
    <t>2023-09-19 21:07:28</t>
  </si>
  <si>
    <t>2023-09-19 21:07:33</t>
  </si>
  <si>
    <t>2023-09-19 21:07:43</t>
  </si>
  <si>
    <t>2023-09-19 21:07:48</t>
  </si>
  <si>
    <t>2023-09-19 21:07:53</t>
  </si>
  <si>
    <t>2023-09-19 21:08:03</t>
  </si>
  <si>
    <t>2023-09-19 21:08:08</t>
  </si>
  <si>
    <t>2023-09-19 21:08:13</t>
  </si>
  <si>
    <t>2023-09-19 21:08:23</t>
  </si>
  <si>
    <t>2023-09-19 21:08:28</t>
  </si>
  <si>
    <t>2023-09-19 21:08:33</t>
  </si>
  <si>
    <t>2023-09-19 21:08:44</t>
  </si>
  <si>
    <t>2023-09-19 21:08:49</t>
  </si>
  <si>
    <t>2023-09-19 21:08:54</t>
  </si>
  <si>
    <t>2023-09-19 21:09:08</t>
  </si>
  <si>
    <t>2023-09-19 21:09:13</t>
  </si>
  <si>
    <t>2023-09-19 21:09:18</t>
  </si>
  <si>
    <t>2023-09-19 21:09:28</t>
  </si>
  <si>
    <t>2023-09-19 21:09:33</t>
  </si>
  <si>
    <t>2023-09-19 21:09:43</t>
  </si>
  <si>
    <t>2023-09-19 21:09:48</t>
  </si>
  <si>
    <t>2023-09-19 21:09:53</t>
  </si>
  <si>
    <t>2023-09-19 21:10:03</t>
  </si>
  <si>
    <t>2023-09-19 21:10:08</t>
  </si>
  <si>
    <t>2023-09-19 21:10:13</t>
  </si>
  <si>
    <t>2023-09-19 21:10:24</t>
  </si>
  <si>
    <t>2023-09-19 21:10:29</t>
  </si>
  <si>
    <t>2023-09-19 21:10:34</t>
  </si>
  <si>
    <t>2023-09-19 21:10:44</t>
  </si>
  <si>
    <t>2023-09-19 21:10:49</t>
  </si>
  <si>
    <t>2023-09-19 21:10:54</t>
  </si>
  <si>
    <t>2023-09-19 21:10:58</t>
  </si>
  <si>
    <t>2023-09-19 21:11:08</t>
  </si>
  <si>
    <t>2023-09-19 21:11:13</t>
  </si>
  <si>
    <t>2023-09-19 21:11:18</t>
  </si>
  <si>
    <t>2023-09-19 21:11:28</t>
  </si>
  <si>
    <t>2023-09-19 21:11:33</t>
  </si>
  <si>
    <t>2023-09-19 21:11:43</t>
  </si>
  <si>
    <t>2023-09-19 21:11:48</t>
  </si>
  <si>
    <t>2023-09-19 21:11:53</t>
  </si>
  <si>
    <t>2023-09-19 21:12:03</t>
  </si>
  <si>
    <t>2023-09-19 21:12:09</t>
  </si>
  <si>
    <t>2023-09-19 21:12:14</t>
  </si>
  <si>
    <t>2023-09-19 21:12:24</t>
  </si>
  <si>
    <t>2023-09-19 21:12:29</t>
  </si>
  <si>
    <t>2023-09-19 21:12:34</t>
  </si>
  <si>
    <t>2023-09-19 21:12:44</t>
  </si>
  <si>
    <t>2023-09-19 21:12:49</t>
  </si>
  <si>
    <t>2023-09-19 21:12:54</t>
  </si>
  <si>
    <t>2023-09-19 21:13:08</t>
  </si>
  <si>
    <t>2023-09-19 21:13:13</t>
  </si>
  <si>
    <t>2023-09-19 21:13:18</t>
  </si>
  <si>
    <t>2023-09-19 21:13:28</t>
  </si>
  <si>
    <t>2023-09-19 21:13:33</t>
  </si>
  <si>
    <t>2023-09-19 21:13:43</t>
  </si>
  <si>
    <t>2023-09-19 21:13:49</t>
  </si>
  <si>
    <t>2023-09-19 21:13:54</t>
  </si>
  <si>
    <t>2023-09-19 21:14:04</t>
  </si>
  <si>
    <t>2023-09-19 21:14:09</t>
  </si>
  <si>
    <t>2023-09-19 21:14:14</t>
  </si>
  <si>
    <t>2023-09-19 21:14:24</t>
  </si>
  <si>
    <t>2023-09-19 21:14:29</t>
  </si>
  <si>
    <t>2023-09-19 21:14:34</t>
  </si>
  <si>
    <t>2023-09-19 21:14:44</t>
  </si>
  <si>
    <t>2023-09-19 21:14:49</t>
  </si>
  <si>
    <t>2023-09-19 21:14:54</t>
  </si>
  <si>
    <t>2023-09-19 21:15:08</t>
  </si>
  <si>
    <t>2023-09-19 21:15:13</t>
  </si>
  <si>
    <t>2023-09-19 21:15:18</t>
  </si>
  <si>
    <t>2023-09-19 21:15:28</t>
  </si>
  <si>
    <t>2023-09-19 21:15:34</t>
  </si>
  <si>
    <t>2023-09-19 21:15:39</t>
  </si>
  <si>
    <t>2023-09-19 21:15:44</t>
  </si>
  <si>
    <t>2023-09-19 21:15:49</t>
  </si>
  <si>
    <t>2023-09-19 21:15:54</t>
  </si>
  <si>
    <t>2023-09-19 21:16:04</t>
  </si>
  <si>
    <t>2023-09-19 21:16:09</t>
  </si>
  <si>
    <t>2023-09-19 21:16:14</t>
  </si>
  <si>
    <t>2023-09-19 21:16:24</t>
  </si>
  <si>
    <t>2023-09-19 21:16:29</t>
  </si>
  <si>
    <t>2023-09-19 21:16:34</t>
  </si>
  <si>
    <t>2023-09-19 21:16:44</t>
  </si>
  <si>
    <t>2023-09-19 21:16:49</t>
  </si>
  <si>
    <t>2023-09-19 21:16:54</t>
  </si>
  <si>
    <t>2023-09-19 21:17:04</t>
  </si>
  <si>
    <t>2023-09-19 21:17:08</t>
  </si>
  <si>
    <t>2023-09-19 21:17:13</t>
  </si>
  <si>
    <t>2023-09-19 21:17:19</t>
  </si>
  <si>
    <t>2023-09-19 21:17:29</t>
  </si>
  <si>
    <t>2023-09-19 21:17:34</t>
  </si>
  <si>
    <t>2023-09-19 21:17:39</t>
  </si>
  <si>
    <t>2023-09-19 21:17:49</t>
  </si>
  <si>
    <t>2023-09-19 21:17:54</t>
  </si>
  <si>
    <t>2023-09-19 21:18:04</t>
  </si>
  <si>
    <t>2023-09-19 21:18:09</t>
  </si>
  <si>
    <t>2023-09-19 21:18:14</t>
  </si>
  <si>
    <t>2023-09-19 21:18:24</t>
  </si>
  <si>
    <t>2023-09-19 21:18:29</t>
  </si>
  <si>
    <t>2023-09-19 21:18:34</t>
  </si>
  <si>
    <t>2023-09-19 21:18:44</t>
  </si>
  <si>
    <t>2023-09-19 21:18:49</t>
  </si>
  <si>
    <t>2023-09-19 21:18:54</t>
  </si>
  <si>
    <t>2023-09-19 21:19:04</t>
  </si>
  <si>
    <t>2023-09-19 21:19:10</t>
  </si>
  <si>
    <t>2023-09-19 21:19:15</t>
  </si>
  <si>
    <t>2023-09-19 21:19:19</t>
  </si>
  <si>
    <t>2023-09-19 21:19:29</t>
  </si>
  <si>
    <t>2023-09-19 21:19:34</t>
  </si>
  <si>
    <t>2023-09-19 21:19:39</t>
  </si>
  <si>
    <t>2023-09-19 21:19:49</t>
  </si>
  <si>
    <t>2023-09-19 21:19:54</t>
  </si>
  <si>
    <t>2023-09-19 21:19:59</t>
  </si>
  <si>
    <t>2023-09-19 21:20:09</t>
  </si>
  <si>
    <t>2023-09-19 21:20:14</t>
  </si>
  <si>
    <t>2023-09-19 21:20:24</t>
  </si>
  <si>
    <t>2023-09-19 21:20:29</t>
  </si>
  <si>
    <t>2023-09-19 21:20:34</t>
  </si>
  <si>
    <t>2023-09-19 21:20:44</t>
  </si>
  <si>
    <t>2023-09-19 21:20:49</t>
  </si>
  <si>
    <t>2023-09-19 21:20:54</t>
  </si>
  <si>
    <t>2023-09-19 21:21:05</t>
  </si>
  <si>
    <t>2023-09-19 21:21:10</t>
  </si>
  <si>
    <t>2023-09-19 21:21:15</t>
  </si>
  <si>
    <t>2023-09-19 21:21:25</t>
  </si>
  <si>
    <t>2023-09-19 21:21:30</t>
  </si>
  <si>
    <t>2023-09-19 21:21:34</t>
  </si>
  <si>
    <t>2023-09-19 21:21:39</t>
  </si>
  <si>
    <t>2023-09-19 21:21:49</t>
  </si>
  <si>
    <t>2023-09-19 21:21:54</t>
  </si>
  <si>
    <t>2023-09-19 21:21:59</t>
  </si>
  <si>
    <t>2023-09-19 21:22:09</t>
  </si>
  <si>
    <t>2023-09-19 21:22:14</t>
  </si>
  <si>
    <t>2023-09-19 21:22:19</t>
  </si>
  <si>
    <t>2023-09-19 21:22:29</t>
  </si>
  <si>
    <t>2023-09-19 21:22:34</t>
  </si>
  <si>
    <t>2023-09-19 21:22:39</t>
  </si>
  <si>
    <t>2023-09-19 21:22:45</t>
  </si>
  <si>
    <t>2023-09-19 21:22:50</t>
  </si>
  <si>
    <t>2023-09-19 21:22:55</t>
  </si>
  <si>
    <t>2023-09-19 21:23:05</t>
  </si>
  <si>
    <t>2023-09-19 21:23:10</t>
  </si>
  <si>
    <t>2023-09-19 21:23:15</t>
  </si>
  <si>
    <t>2023-09-19 21:23:25</t>
  </si>
  <si>
    <t>2023-09-19 21:23:30</t>
  </si>
  <si>
    <t>2023-09-19 21:23:34</t>
  </si>
  <si>
    <t>2023-09-19 21:23:39</t>
  </si>
  <si>
    <t>2023-09-19 21:23:54</t>
  </si>
  <si>
    <t>2023-09-19 21:24:00</t>
  </si>
  <si>
    <t>2023-09-19 21:24:05</t>
  </si>
  <si>
    <t>2023-09-19 21:43:22</t>
  </si>
  <si>
    <t>2023-09-19 21:43:26</t>
  </si>
  <si>
    <t>2023-09-19 21:43:31</t>
  </si>
  <si>
    <t>2023-09-19 21:43:41</t>
  </si>
  <si>
    <t>2023-09-19 21:43:46</t>
  </si>
  <si>
    <t>2023-09-19 21:43:51</t>
  </si>
  <si>
    <t>2023-09-19 21:44:01</t>
  </si>
  <si>
    <t>2023-09-19 21:44:06</t>
  </si>
  <si>
    <t>2023-09-19 21:44:11</t>
  </si>
  <si>
    <t>2023-09-19 21:44:25</t>
  </si>
  <si>
    <t>2023-09-19 21:44:30</t>
  </si>
  <si>
    <t>2023-09-19 22:52:59</t>
  </si>
  <si>
    <t>2023-09-19 22:53:04</t>
  </si>
  <si>
    <t>2023-09-19 22:53:09</t>
  </si>
  <si>
    <t>2023-09-19 22:53:19</t>
  </si>
  <si>
    <t>2023-09-19 22:53:24</t>
  </si>
  <si>
    <t>2023-09-19 22:53:29</t>
  </si>
  <si>
    <t>2023-09-19 22:56:32</t>
  </si>
  <si>
    <t>2023-09-19 22:56:37</t>
  </si>
  <si>
    <t>2023-09-19 22:56:42</t>
  </si>
  <si>
    <t>2023-09-19 22:57:32</t>
  </si>
  <si>
    <t>2023-09-19 22:57:37</t>
  </si>
  <si>
    <t>2023-09-19 22:57:42</t>
  </si>
  <si>
    <t>2023-09-19 22:57:52</t>
  </si>
  <si>
    <t>2023-09-19 22:57:57</t>
  </si>
  <si>
    <t>2023-09-19 22:58:02</t>
  </si>
  <si>
    <t>2023-09-19 22:58:13</t>
  </si>
  <si>
    <t>2023-09-19 22:58:18</t>
  </si>
  <si>
    <t>2023-09-19 22:58:23</t>
  </si>
  <si>
    <t>2023-09-19 22:58:33</t>
  </si>
  <si>
    <t>2023-09-19 22:58:38</t>
  </si>
  <si>
    <t>2023-09-19 22:58:43</t>
  </si>
  <si>
    <t>2023-09-19 22:58:53</t>
  </si>
  <si>
    <t>2023-09-19 22:58:58</t>
  </si>
  <si>
    <t>2023-09-19 22:59:03</t>
  </si>
  <si>
    <t>2023-09-19 22:59:13</t>
  </si>
  <si>
    <t>2023-09-19 22:59:18</t>
  </si>
  <si>
    <t>2023-09-19 22:59:23</t>
  </si>
  <si>
    <t>2023-09-19 22:59:33</t>
  </si>
  <si>
    <t>2023-09-19 22:59:37</t>
  </si>
  <si>
    <t>2023-09-19 22:59:42</t>
  </si>
  <si>
    <t>2023-09-19 22:59:53</t>
  </si>
  <si>
    <t>2023-09-19 22:59:58</t>
  </si>
  <si>
    <t>2023-09-19 23:00:03</t>
  </si>
  <si>
    <t>2023-09-19 23:00:13</t>
  </si>
  <si>
    <t>2023-09-19 23:00:18</t>
  </si>
  <si>
    <t>2023-09-19 23:00:23</t>
  </si>
  <si>
    <t>2023-09-19 23:00:33</t>
  </si>
  <si>
    <t>2023-09-19 23:00:38</t>
  </si>
  <si>
    <t>2023-09-19 23:00:43</t>
  </si>
  <si>
    <t>2023-09-19 23:00:53</t>
  </si>
  <si>
    <t>2023-09-19 23:00:58</t>
  </si>
  <si>
    <t>2023-09-19 23:01:03</t>
  </si>
  <si>
    <t>2023-09-19 23:01:13</t>
  </si>
  <si>
    <t>2023-09-19 23:01:18</t>
  </si>
  <si>
    <t>2023-09-19 23:01:23</t>
  </si>
  <si>
    <t>2023-09-19 23:01:33</t>
  </si>
  <si>
    <t>2023-09-19 23:01:38</t>
  </si>
  <si>
    <t>2023-09-19 23:01:43</t>
  </si>
  <si>
    <t>2023-09-19 23:01:54</t>
  </si>
  <si>
    <t>2023-09-19 23:01:58</t>
  </si>
  <si>
    <t>2023-09-19 23:02:03</t>
  </si>
  <si>
    <t>2023-09-19 23:02:13</t>
  </si>
  <si>
    <t>2023-09-19 23:02:18</t>
  </si>
  <si>
    <t>2023-09-19 23:02:23</t>
  </si>
  <si>
    <t>2023-09-19 23:02:33</t>
  </si>
  <si>
    <t>2023-09-19 23:02:38</t>
  </si>
  <si>
    <t>2023-09-19 23:02:43</t>
  </si>
  <si>
    <t>2023-09-19 23:02:53</t>
  </si>
  <si>
    <t>2023-09-19 23:02:58</t>
  </si>
  <si>
    <t>2023-09-19 23:03:03</t>
  </si>
  <si>
    <t>2023-09-19 23:03:13</t>
  </si>
  <si>
    <t>2023-09-19 23:03:18</t>
  </si>
  <si>
    <t>2023-09-19 23:03:23</t>
  </si>
  <si>
    <t>2023-09-19 23:03:33</t>
  </si>
  <si>
    <t>2023-09-19 23:03:39</t>
  </si>
  <si>
    <t>2023-09-19 23:03:44</t>
  </si>
  <si>
    <t>2023-09-19 23:03:54</t>
  </si>
  <si>
    <t>2023-09-19 23:03:59</t>
  </si>
  <si>
    <t>2023-09-19 23:04:04</t>
  </si>
  <si>
    <t>2023-09-19 23:04:18</t>
  </si>
  <si>
    <t>2023-09-19 23:04:23</t>
  </si>
  <si>
    <t>2023-09-19 23:04:33</t>
  </si>
  <si>
    <t>2023-09-19 23:04:38</t>
  </si>
  <si>
    <t>2023-09-19 23:04:43</t>
  </si>
  <si>
    <t>2023-09-19 23:04:53</t>
  </si>
  <si>
    <t>2023-09-19 23:04:58</t>
  </si>
  <si>
    <t>2023-09-19 23:05:03</t>
  </si>
  <si>
    <t>2023-09-19 23:05:13</t>
  </si>
  <si>
    <t>2023-09-19 23:05:18</t>
  </si>
  <si>
    <t>2023-09-19 23:05:23</t>
  </si>
  <si>
    <t>2023-09-19 23:05:33</t>
  </si>
  <si>
    <t>2023-09-19 23:05:38</t>
  </si>
  <si>
    <t>2023-09-19 23:05:44</t>
  </si>
  <si>
    <t>2023-09-19 23:21:56</t>
  </si>
  <si>
    <t>2023-09-19 23:22:01</t>
  </si>
  <si>
    <t>2023-09-19 23:22:06</t>
  </si>
  <si>
    <t>2023-09-19 23:22:16</t>
  </si>
  <si>
    <t>2023-09-19 23:22:21</t>
  </si>
  <si>
    <t>2023-09-19 23:22:26</t>
  </si>
  <si>
    <t>2023-09-19 23:22:37</t>
  </si>
  <si>
    <t>2023-09-19 23:22:42</t>
  </si>
  <si>
    <t>2023-09-19 23:22:47</t>
  </si>
  <si>
    <t>2023-09-19 23:22:57</t>
  </si>
  <si>
    <t>2023-09-19 23:23:02</t>
  </si>
  <si>
    <t>2023-09-19 23:23:07</t>
  </si>
  <si>
    <t>2023-09-19 23:23:17</t>
  </si>
  <si>
    <t>2023-09-19 23:23:22</t>
  </si>
  <si>
    <t>2023-09-19 23:23:27</t>
  </si>
  <si>
    <t>2023-09-19 23:23:37</t>
  </si>
  <si>
    <t>2023-09-19 23:23:42</t>
  </si>
  <si>
    <t>2023-09-19 23:23:47</t>
  </si>
  <si>
    <t>2023-09-19 23:24:02</t>
  </si>
  <si>
    <t>2023-09-19 23:24:07</t>
  </si>
  <si>
    <t>2023-09-19 23:24:17</t>
  </si>
  <si>
    <t>2023-09-19 23:24:22</t>
  </si>
  <si>
    <t>2023-09-19 23:24:27</t>
  </si>
  <si>
    <t>2023-09-19 23:24:37</t>
  </si>
  <si>
    <t>2023-09-19 23:24:42</t>
  </si>
  <si>
    <t>2023-09-19 23:24:47</t>
  </si>
  <si>
    <t>2023-09-19 23:24:57</t>
  </si>
  <si>
    <t>2023-09-19 23:25:02</t>
  </si>
  <si>
    <t>2023-09-19 23:25:07</t>
  </si>
  <si>
    <t>2023-09-19 23:25:17</t>
  </si>
  <si>
    <t>2023-09-19 23:25:22</t>
  </si>
  <si>
    <t>2023-09-19 23:25:27</t>
  </si>
  <si>
    <t>2023-09-19 23:25:37</t>
  </si>
  <si>
    <t>2023-09-19 23:25:42</t>
  </si>
  <si>
    <t>2023-09-19 23:25:48</t>
  </si>
  <si>
    <t>2023-09-19 23:25:52</t>
  </si>
  <si>
    <t>2023-09-19 23:26:02</t>
  </si>
  <si>
    <t>2023-09-19 23:26:07</t>
  </si>
  <si>
    <t>2023-09-19 23:26:17</t>
  </si>
  <si>
    <t>2023-09-19 23:26:22</t>
  </si>
  <si>
    <t>2023-09-19 23:26:27</t>
  </si>
  <si>
    <t>2023-09-19 23:26:37</t>
  </si>
  <si>
    <t>2023-09-19 23:26:42</t>
  </si>
  <si>
    <t>2023-09-19 23:26:47</t>
  </si>
  <si>
    <t>2023-09-19 23:26:57</t>
  </si>
  <si>
    <t>2023-09-19 23:27:02</t>
  </si>
  <si>
    <t>2023-09-19 23:27:07</t>
  </si>
  <si>
    <t>2023-09-19 23:27:17</t>
  </si>
  <si>
    <t>2023-09-19 23:27:22</t>
  </si>
  <si>
    <t>2023-09-19 23:27:27</t>
  </si>
  <si>
    <t>2023-09-19 23:27:38</t>
  </si>
  <si>
    <t>2023-09-19 23:27:43</t>
  </si>
  <si>
    <t>2023-09-19 23:27:48</t>
  </si>
  <si>
    <t>2023-09-19 23:27:58</t>
  </si>
  <si>
    <t>2023-09-19 23:28:02</t>
  </si>
  <si>
    <t>2023-09-19 23:28:07</t>
  </si>
  <si>
    <t>2023-09-19 23:28:12</t>
  </si>
  <si>
    <t>2023-09-19 23:28:22</t>
  </si>
  <si>
    <t>2023-09-19 23:28:27</t>
  </si>
  <si>
    <t>2023-09-19 23:28:37</t>
  </si>
  <si>
    <t>2023-09-19 23:28:42</t>
  </si>
  <si>
    <t>2023-09-19 23:28:47</t>
  </si>
  <si>
    <t>2023-09-19 23:28:57</t>
  </si>
  <si>
    <t>2023-09-19 23:29:02</t>
  </si>
  <si>
    <t>2023-09-19 23:29:07</t>
  </si>
  <si>
    <t>2023-09-19 23:29:17</t>
  </si>
  <si>
    <t>2023-09-19 23:29:22</t>
  </si>
  <si>
    <t>2023-09-19 23:29:27</t>
  </si>
  <si>
    <t>2023-09-19 23:29:38</t>
  </si>
  <si>
    <t>2023-09-19 23:29:43</t>
  </si>
  <si>
    <t>2023-09-19 23:29:48</t>
  </si>
  <si>
    <t>2023-09-19 23:29:58</t>
  </si>
  <si>
    <t>2023-09-19 23:30:03</t>
  </si>
  <si>
    <t>2023-09-19 23:30:08</t>
  </si>
  <si>
    <t>2023-09-19 23:30:18</t>
  </si>
  <si>
    <t>2023-09-19 23:30:22</t>
  </si>
  <si>
    <t>2023-09-19 23:30:27</t>
  </si>
  <si>
    <t>2023-09-19 23:30:32</t>
  </si>
  <si>
    <t>2023-09-19 23:30:42</t>
  </si>
  <si>
    <t>2023-09-19 23:30:47</t>
  </si>
  <si>
    <t>2023-09-19 23:30:52</t>
  </si>
  <si>
    <t>2023-09-19 23:31:02</t>
  </si>
  <si>
    <t>2023-09-19 23:31:07</t>
  </si>
  <si>
    <t>2023-09-19 23:31:12</t>
  </si>
  <si>
    <t>2023-09-19 23:31:17</t>
  </si>
  <si>
    <t>2023-09-19 23:31:22</t>
  </si>
  <si>
    <t>2023-09-19 23:31:27</t>
  </si>
  <si>
    <t>2023-09-19 23:31:38</t>
  </si>
  <si>
    <t>2023-09-19 23:31:43</t>
  </si>
  <si>
    <t>2023-09-19 23:31:48</t>
  </si>
  <si>
    <t>2023-09-19 23:31:58</t>
  </si>
  <si>
    <t>2023-09-19 23:32:03</t>
  </si>
  <si>
    <t>2023-09-19 23:32:08</t>
  </si>
  <si>
    <t>2023-09-19 23:32:18</t>
  </si>
  <si>
    <t>2023-09-19 23:32:23</t>
  </si>
  <si>
    <t>2023-09-19 23:32:28</t>
  </si>
  <si>
    <t>2023-09-19 23:32:38</t>
  </si>
  <si>
    <t>2023-09-19 23:32:43</t>
  </si>
  <si>
    <t>2023-09-19 23:32:48</t>
  </si>
  <si>
    <t>2023-09-19 23:32:58</t>
  </si>
  <si>
    <t>2023-09-19 23:33:03</t>
  </si>
  <si>
    <t>2023-09-19 23:33:07</t>
  </si>
  <si>
    <t>2023-09-19 23:33:12</t>
  </si>
  <si>
    <t>2023-09-19 23:33:22</t>
  </si>
  <si>
    <t>2023-09-19 23:33:27</t>
  </si>
  <si>
    <t>2023-09-19 23:33:32</t>
  </si>
  <si>
    <t>2023-09-19 23:33:42</t>
  </si>
  <si>
    <t>2023-09-19 23:33:50</t>
  </si>
  <si>
    <t>2023-09-19 23:33:55</t>
  </si>
  <si>
    <t>2023-09-19 23:34:00</t>
  </si>
  <si>
    <t>2023-09-19 23:34:10</t>
  </si>
  <si>
    <t>2023-09-19 23:34:15</t>
  </si>
  <si>
    <t>2023-09-19 23:34:20</t>
  </si>
  <si>
    <t>2023-09-19 23:34:31</t>
  </si>
  <si>
    <t>2023-09-19 23:34:36</t>
  </si>
  <si>
    <t>2023-09-19 23:34:41</t>
  </si>
  <si>
    <t>2023-09-19 23:34:51</t>
  </si>
  <si>
    <t>2023-09-19 23:34:56</t>
  </si>
  <si>
    <t>2023-09-19 23:35:01</t>
  </si>
  <si>
    <t>2023-09-19 23:35:11</t>
  </si>
  <si>
    <t>2023-09-19 23:35:16</t>
  </si>
  <si>
    <t>2023-09-19 23:35:21</t>
  </si>
  <si>
    <t>2023-09-19 23:35:31</t>
  </si>
  <si>
    <t>2023-09-19 23:35:36</t>
  </si>
  <si>
    <t>2023-09-19 23:35:41</t>
  </si>
  <si>
    <t>2023-09-19 23:35:51</t>
  </si>
  <si>
    <t>2023-09-19 23:35:56</t>
  </si>
  <si>
    <t>2023-09-19 23:36:01</t>
  </si>
  <si>
    <t>2023-09-19 23:36:10</t>
  </si>
  <si>
    <t>2023-09-19 23:36:15</t>
  </si>
  <si>
    <t>2023-09-19 23:36:20</t>
  </si>
  <si>
    <t>2023-09-19 23:36:31</t>
  </si>
  <si>
    <t>2023-09-19 23:36:36</t>
  </si>
  <si>
    <t>2023-09-19 23:36:41</t>
  </si>
  <si>
    <t>2023-09-19 23:36:51</t>
  </si>
  <si>
    <t>2023-09-19 23:36:56</t>
  </si>
  <si>
    <t>2023-09-19 23:37:01</t>
  </si>
  <si>
    <t>2023-09-19 23:37:10</t>
  </si>
  <si>
    <t>2023-09-19 23:37:15</t>
  </si>
  <si>
    <t>2023-09-19 23:37:20</t>
  </si>
  <si>
    <t>2023-09-19 23:37:30</t>
  </si>
  <si>
    <t>2023-09-19 23:37:35</t>
  </si>
  <si>
    <t>2023-09-19 23:37:40</t>
  </si>
  <si>
    <t>2023-09-19 23:37:50</t>
  </si>
  <si>
    <t>2023-09-19 23:37:55</t>
  </si>
  <si>
    <t>2023-09-19 23:38:00</t>
  </si>
  <si>
    <t>2023-09-19 23:38:11</t>
  </si>
  <si>
    <t>2023-09-19 23:38:16</t>
  </si>
  <si>
    <t>2023-09-19 23:38:21</t>
  </si>
  <si>
    <t>2023-09-19 23:38:31</t>
  </si>
  <si>
    <t>2023-09-19 23:38:36</t>
  </si>
  <si>
    <t>2023-09-19 23:38:41</t>
  </si>
  <si>
    <t>2023-09-19 23:38:51</t>
  </si>
  <si>
    <t>2023-09-19 23:38:56</t>
  </si>
  <si>
    <t>2023-09-19 23:39:01</t>
  </si>
  <si>
    <t>2023-09-19 23:39:05</t>
  </si>
  <si>
    <t>2023-09-19 23:39:15</t>
  </si>
  <si>
    <t>2023-09-19 23:39:20</t>
  </si>
  <si>
    <t>2023-09-19 23:39:25</t>
  </si>
  <si>
    <t>2023-09-19 23:39:35</t>
  </si>
  <si>
    <t>2023-09-19 23:39:40</t>
  </si>
  <si>
    <t>2023-09-19 23:39:50</t>
  </si>
  <si>
    <t>2023-09-19 23:39:55</t>
  </si>
  <si>
    <t>2023-09-19 23:40:00</t>
  </si>
  <si>
    <t>2023-09-19 23:40:11</t>
  </si>
  <si>
    <t>2023-09-19 23:40:16</t>
  </si>
  <si>
    <t>2023-09-19 23:40:21</t>
  </si>
  <si>
    <t>2023-09-19 23:40:31</t>
  </si>
  <si>
    <t>2023-09-19 23:40:36</t>
  </si>
  <si>
    <t>2023-09-19 23:40:41</t>
  </si>
  <si>
    <t>2023-09-19 23:40:51</t>
  </si>
  <si>
    <t>2023-09-19 23:40:56</t>
  </si>
  <si>
    <t>2023-09-19 23:41:01</t>
  </si>
  <si>
    <t>2023-09-19 23:41:11</t>
  </si>
  <si>
    <t>2023-09-19 23:41:16</t>
  </si>
  <si>
    <t>2023-09-19 23:41:21</t>
  </si>
  <si>
    <t>2023-09-19 23:41:31</t>
  </si>
  <si>
    <t>2023-09-19 23:41:36</t>
  </si>
  <si>
    <t>2023-09-19 23:41:40</t>
  </si>
  <si>
    <t>2023-09-19 23:41:45</t>
  </si>
  <si>
    <t>2023-09-19 23:41:55</t>
  </si>
  <si>
    <t>2023-09-19 23:42:00</t>
  </si>
  <si>
    <t>2023-09-19 23:42:05</t>
  </si>
  <si>
    <t>2023-09-19 23:42:16</t>
  </si>
  <si>
    <t>2023-09-19 23:42:21</t>
  </si>
  <si>
    <t>2023-09-19 23:42:31</t>
  </si>
  <si>
    <t>2023-09-19 23:42:36</t>
  </si>
  <si>
    <t>2023-09-19 23:42:41</t>
  </si>
  <si>
    <t>2023-09-19 23:42:51</t>
  </si>
  <si>
    <t>2023-09-19 23:42:56</t>
  </si>
  <si>
    <t>2023-09-19 23:43:01</t>
  </si>
  <si>
    <t>2023-09-19 23:43:11</t>
  </si>
  <si>
    <t>2023-09-19 23:43:16</t>
  </si>
  <si>
    <t>2023-09-19 23:43:21</t>
  </si>
  <si>
    <t>2023-09-19 23:43:31</t>
  </si>
  <si>
    <t>2023-09-19 23:43:36</t>
  </si>
  <si>
    <t>2023-09-19 23:43:41</t>
  </si>
  <si>
    <t>2023-09-19 23:43:51</t>
  </si>
  <si>
    <t>2023-09-19 23:43:56</t>
  </si>
  <si>
    <t>2023-09-19 23:44:00</t>
  </si>
  <si>
    <t>2023-09-19 23:44:06</t>
  </si>
  <si>
    <t>2023-09-19 23:44:16</t>
  </si>
  <si>
    <t>2023-09-19 23:44:21</t>
  </si>
  <si>
    <t>2023-09-19 23:44:26</t>
  </si>
  <si>
    <t>2023-09-19 23:44:36</t>
  </si>
  <si>
    <t>2023-09-19 23:44:41</t>
  </si>
  <si>
    <t>2023-09-19 23:44:46</t>
  </si>
  <si>
    <t>2023-09-19 23:44:57</t>
  </si>
  <si>
    <t>2023-09-19 23:45:02</t>
  </si>
  <si>
    <t>2023-09-19 23:45:07</t>
  </si>
  <si>
    <t>2023-09-19 23:45:17</t>
  </si>
  <si>
    <t>2023-09-19 23:45:22</t>
  </si>
  <si>
    <t>2023-09-19 23:45:27</t>
  </si>
  <si>
    <t>2023-09-19 23:45:37</t>
  </si>
  <si>
    <t>2023-09-19 23:45:42</t>
  </si>
  <si>
    <t>2023-09-19 23:45:47</t>
  </si>
  <si>
    <t>2023-09-19 23:45:57</t>
  </si>
  <si>
    <t>2023-09-19 23:46:02</t>
  </si>
  <si>
    <t>2023-09-19 23:46:07</t>
  </si>
  <si>
    <t>2023-09-19 23:46:17</t>
  </si>
  <si>
    <t>2023-09-19 23:46:22</t>
  </si>
  <si>
    <t>2023-09-19 23:46:27</t>
  </si>
  <si>
    <t>2023-09-19 23:46:37</t>
  </si>
  <si>
    <t>2023-09-19 23:46:42</t>
  </si>
  <si>
    <t>2023-09-19 23:46:47</t>
  </si>
  <si>
    <t>2023-09-19 23:46:58</t>
  </si>
  <si>
    <t>2023-09-19 23:47:03</t>
  </si>
  <si>
    <t>2023-09-19 23:47:08</t>
  </si>
  <si>
    <t>2023-09-19 23:47:18</t>
  </si>
  <si>
    <t>2023-09-19 23:47:23</t>
  </si>
  <si>
    <t>2023-09-19 23:47:33</t>
  </si>
  <si>
    <t>2023-09-19 23:47:38</t>
  </si>
  <si>
    <t>2023-09-19 23:47:43</t>
  </si>
  <si>
    <t>2023-09-19 23:47:53</t>
  </si>
  <si>
    <t>2023-09-19 23:47:58</t>
  </si>
  <si>
    <t>2023-09-19 23:48:03</t>
  </si>
  <si>
    <t>2023-09-19 23:48:13</t>
  </si>
  <si>
    <t>2023-09-19 23:48:18</t>
  </si>
  <si>
    <t>2023-09-19 23:48:23</t>
  </si>
  <si>
    <t>2023-09-19 23:48:33</t>
  </si>
  <si>
    <t>2023-09-19 23:48:38</t>
  </si>
  <si>
    <t>2023-09-19 23:48:44</t>
  </si>
  <si>
    <t>2023-09-19 23:48:54</t>
  </si>
  <si>
    <t>2023-09-19 23:48:59</t>
  </si>
  <si>
    <t>2023-09-19 23:49:04</t>
  </si>
  <si>
    <t>2023-09-19 23:49:14</t>
  </si>
  <si>
    <t>2023-09-19 23:49:19</t>
  </si>
  <si>
    <t>2023-09-19 23:49:24</t>
  </si>
  <si>
    <t>2023-09-19 23:49:34</t>
  </si>
  <si>
    <t>2023-09-19 23:49:39</t>
  </si>
  <si>
    <t>2023-09-19 23:49:44</t>
  </si>
  <si>
    <t>2023-09-19 23:49:54</t>
  </si>
  <si>
    <t>2023-09-19 23:49:59</t>
  </si>
  <si>
    <t>2023-09-19 23:50:03</t>
  </si>
  <si>
    <t>2023-09-19 23:50:13</t>
  </si>
  <si>
    <t>2023-09-19 23:50:18</t>
  </si>
  <si>
    <t>2023-09-19 23:50:23</t>
  </si>
  <si>
    <t>2023-09-19 23:50:34</t>
  </si>
  <si>
    <t>2023-09-19 23:50:39</t>
  </si>
  <si>
    <t>2023-09-19 23:50:44</t>
  </si>
  <si>
    <t>2023-09-19 23:50:54</t>
  </si>
  <si>
    <t>2023-09-19 23:50:59</t>
  </si>
  <si>
    <t>2023-09-19 23:51:04</t>
  </si>
  <si>
    <t>2023-09-19 23:51:14</t>
  </si>
  <si>
    <t>2023-09-19 23:51:19</t>
  </si>
  <si>
    <t>2023-09-19 23:51:24</t>
  </si>
  <si>
    <t>2023-09-19 23:51:34</t>
  </si>
  <si>
    <t>2023-09-19 23:51:39</t>
  </si>
  <si>
    <t>2023-09-19 23:51:44</t>
  </si>
  <si>
    <t>2023-09-19 23:51:54</t>
  </si>
  <si>
    <t>2023-09-19 23:51:59</t>
  </si>
  <si>
    <t>2023-09-19 23:52:04</t>
  </si>
  <si>
    <t>2023-09-19 23:52:14</t>
  </si>
  <si>
    <t>2023-09-19 23:52:19</t>
  </si>
  <si>
    <t>2023-09-19 23:52:24</t>
  </si>
  <si>
    <t>2023-09-19 23:52:38</t>
  </si>
  <si>
    <t>2023-09-19 23:52:44</t>
  </si>
  <si>
    <t>2023-09-19 23:52:49</t>
  </si>
  <si>
    <t>2023-09-19 23:52:54</t>
  </si>
  <si>
    <t>2023-09-19 23:52:59</t>
  </si>
  <si>
    <t>2023-09-19 23:53:04</t>
  </si>
  <si>
    <t>2023-09-19 23:53:14</t>
  </si>
  <si>
    <t>2023-09-19 23:53:19</t>
  </si>
  <si>
    <t>2023-09-19 23:53:24</t>
  </si>
  <si>
    <t>2023-09-19 23:53:34</t>
  </si>
  <si>
    <t>2023-09-19 23:53:39</t>
  </si>
  <si>
    <t>2023-09-19 23:53:44</t>
  </si>
  <si>
    <t>2023-09-19 23:53:54</t>
  </si>
  <si>
    <t>2023-09-19 23:53:59</t>
  </si>
  <si>
    <t>2023-09-19 23:54:04</t>
  </si>
  <si>
    <t>2023-09-19 23:54:14</t>
  </si>
  <si>
    <t>2023-09-19 23:54:19</t>
  </si>
  <si>
    <t>2023-09-19 23:54:24</t>
  </si>
  <si>
    <t>2023-09-19 23:54:34</t>
  </si>
  <si>
    <t>2023-09-19 23:54:40</t>
  </si>
  <si>
    <t>2023-09-19 23:54:45</t>
  </si>
  <si>
    <t>2023-09-19 23:54:55</t>
  </si>
  <si>
    <t>2023-09-19 23:55:00</t>
  </si>
  <si>
    <t>2023-09-19 23:55:05</t>
  </si>
  <si>
    <t>2023-09-19 23:55:09</t>
  </si>
  <si>
    <t>2023-09-19 23:55:19</t>
  </si>
  <si>
    <t>2023-09-19 23:55:24</t>
  </si>
  <si>
    <t>2023-09-19 23:55:34</t>
  </si>
  <si>
    <t>2023-09-19 23:55:39</t>
  </si>
  <si>
    <t>2023-09-19 23:55:44</t>
  </si>
  <si>
    <t>2023-09-19 23:55:54</t>
  </si>
  <si>
    <t>2023-09-19 23:55:59</t>
  </si>
  <si>
    <t>2023-09-19 23:56:04</t>
  </si>
  <si>
    <t>2023-09-19 23:56:14</t>
  </si>
  <si>
    <t>2023-09-19 23:56:19</t>
  </si>
  <si>
    <t>2023-09-19 23:56:24</t>
  </si>
  <si>
    <t>2023-09-19 23:56:34</t>
  </si>
  <si>
    <t>2023-09-19 23:56:39</t>
  </si>
  <si>
    <t>2023-09-19 23:56:45</t>
  </si>
  <si>
    <t>2023-09-19 23:56:55</t>
  </si>
  <si>
    <t>2023-09-19 23:57:00</t>
  </si>
  <si>
    <t>2023-09-19 23:57:05</t>
  </si>
  <si>
    <t>2023-09-19 23:57:15</t>
  </si>
  <si>
    <t>2023-09-19 23:57:20</t>
  </si>
  <si>
    <t>2023-09-19 23:57:25</t>
  </si>
  <si>
    <t>2023-09-19 23:57:35</t>
  </si>
  <si>
    <t>2023-09-19 23:57:39</t>
  </si>
  <si>
    <t>2023-09-19 23:57:44</t>
  </si>
  <si>
    <t>2023-09-19 23:57:49</t>
  </si>
  <si>
    <t>2023-09-19 23:57:54</t>
  </si>
  <si>
    <t>2023-09-19 23:57:59</t>
  </si>
  <si>
    <t>2023-09-19 23:58:04</t>
  </si>
  <si>
    <t>2023-09-19 23:58:14</t>
  </si>
  <si>
    <t>2023-09-19 23:58:19</t>
  </si>
  <si>
    <t>2023-09-19 23:58:24</t>
  </si>
  <si>
    <t>2023-09-19 23:58:34</t>
  </si>
  <si>
    <t>2023-09-19 23:58:39</t>
  </si>
  <si>
    <t>2023-09-19 23:58:45</t>
  </si>
  <si>
    <t>2023-09-19 23:58:55</t>
  </si>
  <si>
    <t>2023-09-19 23:59:00</t>
  </si>
  <si>
    <t>2023-09-19 23:59:05</t>
  </si>
  <si>
    <t>2023-09-19 23:59:15</t>
  </si>
  <si>
    <t>2023-09-19 23:59:20</t>
  </si>
  <si>
    <t>2023-09-19 23:59:25</t>
  </si>
  <si>
    <t>2023-09-19 23:59:35</t>
  </si>
  <si>
    <t>2023-09-19 23:59:40</t>
  </si>
  <si>
    <t>2023-09-19 23:59:45</t>
  </si>
  <si>
    <t>2023-09-19 23:59:55</t>
  </si>
  <si>
    <t>2023-09-19 23:59:59</t>
  </si>
  <si>
    <t>2023-09-20 00:00:04</t>
  </si>
  <si>
    <t>2023-09-20 00:00:09</t>
  </si>
  <si>
    <t>2023-09-20 00:00:19</t>
  </si>
  <si>
    <t>2023-09-20 00:00:24</t>
  </si>
  <si>
    <t>2023-09-20 00:00:34</t>
  </si>
  <si>
    <t>2023-09-20 00:00:40</t>
  </si>
  <si>
    <t>2023-09-20 00:00:45</t>
  </si>
  <si>
    <t>2023-09-20 00:00:55</t>
  </si>
  <si>
    <t>2023-09-20 00:01:00</t>
  </si>
  <si>
    <t>2023-09-20 00:01:05</t>
  </si>
  <si>
    <t>2023-09-20 00:01:15</t>
  </si>
  <si>
    <t>2023-09-20 00:01:20</t>
  </si>
  <si>
    <t>2023-09-20 00:01:25</t>
  </si>
  <si>
    <t>2023-09-20 00:01:35</t>
  </si>
  <si>
    <t>2023-09-20 00:01:40</t>
  </si>
  <si>
    <t>2023-09-20 00:01:45</t>
  </si>
  <si>
    <t>2023-09-20 00:01:55</t>
  </si>
  <si>
    <t>2023-09-20 00:02:00</t>
  </si>
  <si>
    <t>2023-09-20 00:02:05</t>
  </si>
  <si>
    <t>2023-09-20 00:02:19</t>
  </si>
  <si>
    <t>2023-09-20 00:02:24</t>
  </si>
  <si>
    <t>2023-09-20 00:02:29</t>
  </si>
  <si>
    <t>2023-09-20 00:02:40</t>
  </si>
  <si>
    <t>2023-09-20 00:02:45</t>
  </si>
  <si>
    <t>2023-09-20 00:02:55</t>
  </si>
  <si>
    <t>2023-09-20 00:03:00</t>
  </si>
  <si>
    <t>2023-09-20 00:03:05</t>
  </si>
  <si>
    <t>2023-09-20 00:03:15</t>
  </si>
  <si>
    <t>2023-09-20 00:03:20</t>
  </si>
  <si>
    <t>2023-09-20 00:03:25</t>
  </si>
  <si>
    <t>2023-09-20 00:03:35</t>
  </si>
  <si>
    <t>2023-09-20 00:03:40</t>
  </si>
  <si>
    <t>2023-09-20 00:03:45</t>
  </si>
  <si>
    <t>2023-09-20 00:03:55</t>
  </si>
  <si>
    <t>2023-09-20 00:04:00</t>
  </si>
  <si>
    <t>2023-09-20 00:04:05</t>
  </si>
  <si>
    <t>2023-09-20 00:04:15</t>
  </si>
  <si>
    <t>2023-09-20 00:04:20</t>
  </si>
  <si>
    <t>2023-09-20 00:04:25</t>
  </si>
  <si>
    <t>2023-09-20 00:04:30</t>
  </si>
  <si>
    <t>2023-09-20 00:04:40</t>
  </si>
  <si>
    <t>2023-09-20 00:04:45</t>
  </si>
  <si>
    <t>2023-09-20 00:04:50</t>
  </si>
  <si>
    <t>2023-09-20 00:05:00</t>
  </si>
  <si>
    <t>2023-09-20 00:05:05</t>
  </si>
  <si>
    <t>2023-09-20 00:05:15</t>
  </si>
  <si>
    <t>2023-09-20 00:05:20</t>
  </si>
  <si>
    <t>2023-09-20 00:05:25</t>
  </si>
  <si>
    <t>2023-09-20 00:05:35</t>
  </si>
  <si>
    <t>2023-09-20 00:05:40</t>
  </si>
  <si>
    <t>2023-09-20 00:05:45</t>
  </si>
  <si>
    <t>2023-09-20 00:05:55</t>
  </si>
  <si>
    <t>2023-09-20 00:06:00</t>
  </si>
  <si>
    <t>2023-09-20 00:06:06</t>
  </si>
  <si>
    <t>2023-09-20 00:06:16</t>
  </si>
  <si>
    <t>2023-09-20 00:06:21</t>
  </si>
  <si>
    <t>2023-09-20 00:06:26</t>
  </si>
  <si>
    <t>2023-09-20 00:06:40</t>
  </si>
  <si>
    <t>2023-09-20 00:06:45</t>
  </si>
  <si>
    <t>2023-09-20 00:06:50</t>
  </si>
  <si>
    <t>2023-09-20 00:07:00</t>
  </si>
  <si>
    <t>2023-09-20 00:07:05</t>
  </si>
  <si>
    <t>2023-09-20 00:07:10</t>
  </si>
  <si>
    <t>2023-09-20 00:07:20</t>
  </si>
  <si>
    <t>2023-09-20 00:07:25</t>
  </si>
  <si>
    <t>2023-09-20 00:07:30</t>
  </si>
  <si>
    <t>2023-09-20 00:07:40</t>
  </si>
  <si>
    <t>2023-09-20 00:07:45</t>
  </si>
  <si>
    <t>2023-09-20 00:07:55</t>
  </si>
  <si>
    <t>2023-09-20 00:08:00</t>
  </si>
  <si>
    <t>2023-09-20 00:08:05</t>
  </si>
  <si>
    <t>2023-09-20 00:08:15</t>
  </si>
  <si>
    <t>2023-09-20 00:08:21</t>
  </si>
  <si>
    <t>2023-09-20 00:08:26</t>
  </si>
  <si>
    <t>2023-09-20 00:08:36</t>
  </si>
  <si>
    <t>2023-09-20 00:08:41</t>
  </si>
  <si>
    <t>2023-09-20 00:08:46</t>
  </si>
  <si>
    <t>2023-09-20 00:08:58</t>
  </si>
  <si>
    <t>2023-09-20 00:09:03</t>
  </si>
  <si>
    <t>2023-09-20 00:09:08</t>
  </si>
  <si>
    <t>2023-09-20 00:09:18</t>
  </si>
  <si>
    <t>2023-09-20 00:11:28</t>
  </si>
  <si>
    <t>2023-09-20 00:11:33</t>
  </si>
  <si>
    <t>2023-09-20 00:11:38</t>
  </si>
  <si>
    <t>2023-09-20 00:12:52</t>
  </si>
  <si>
    <t>2023-09-20 00:12:57</t>
  </si>
  <si>
    <t>2023-09-20 00:13:02</t>
  </si>
  <si>
    <t>2023-09-20 00:13:12</t>
  </si>
  <si>
    <t>2023-09-20 00:13:17</t>
  </si>
  <si>
    <t>2023-09-20 00:13:22</t>
  </si>
  <si>
    <t>2023-09-20 00:13:32</t>
  </si>
  <si>
    <t>2023-09-20 00:13:37</t>
  </si>
  <si>
    <t>2023-09-20 00:13:42</t>
  </si>
  <si>
    <t>2023-09-20 00:13:52</t>
  </si>
  <si>
    <t>2023-09-20 00:13:57</t>
  </si>
  <si>
    <t>2023-09-20 00:14:02</t>
  </si>
  <si>
    <t>2023-09-20 00:14:12</t>
  </si>
  <si>
    <t>2023-09-20 00:14:17</t>
  </si>
  <si>
    <t>2023-09-20 00:14:22</t>
  </si>
  <si>
    <t>2023-09-20 00:14:32</t>
  </si>
  <si>
    <t>2023-09-20 00:14:37</t>
  </si>
  <si>
    <t>2023-09-20 00:14:42</t>
  </si>
  <si>
    <t>2023-09-20 00:14:52</t>
  </si>
  <si>
    <t>2023-09-20 00:14:57</t>
  </si>
  <si>
    <t>2023-09-20 00:15:02</t>
  </si>
  <si>
    <t>2023-09-20 00:15:13</t>
  </si>
  <si>
    <t>2023-09-20 00:15:18</t>
  </si>
  <si>
    <t>2023-09-20 00:15:23</t>
  </si>
  <si>
    <t>2023-09-20 00:15:33</t>
  </si>
  <si>
    <t>2023-09-20 00:15:38</t>
  </si>
  <si>
    <t>2023-09-20 00:15:43</t>
  </si>
  <si>
    <t>2023-09-20 00:15:53</t>
  </si>
  <si>
    <t>2023-09-20 00:15:58</t>
  </si>
  <si>
    <t>2023-09-20 00:16:03</t>
  </si>
  <si>
    <t>2023-09-20 00:16:17</t>
  </si>
  <si>
    <t>2023-09-20 00:16:22</t>
  </si>
  <si>
    <t>2023-09-20 00:16:32</t>
  </si>
  <si>
    <t>2023-09-20 00:16:37</t>
  </si>
  <si>
    <t>2023-09-20 00:16:42</t>
  </si>
  <si>
    <t>2023-09-20 00:16:52</t>
  </si>
  <si>
    <t>2023-09-20 00:16:57</t>
  </si>
  <si>
    <t>2023-09-20 00:17:02</t>
  </si>
  <si>
    <t>2023-09-20 00:17:13</t>
  </si>
  <si>
    <t>2023-09-20 00:17:18</t>
  </si>
  <si>
    <t>2023-09-20 00:17:23</t>
  </si>
  <si>
    <t>2023-09-20 00:17:33</t>
  </si>
  <si>
    <t>2023-09-20 00:17:38</t>
  </si>
  <si>
    <t>Tổng/TB: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</si>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</sst>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S754"/>
  <sheetFormatPr defaultRowHeight="20" outlineLevelRow="0" outlineLevelCol="0" x14ac:dyDescent="55" customHeight="1"/>
  <cols>
    <col min="1" max="1" width="12" customWidth="1"/>
    <col min="2" max="2" width="20" customWidth="1"/>
    <col min="3" max="44" width="15" customWidth="1"/>
    <col min="45" max="45" width="2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9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2" x14ac:dyDescent="0.25">
      <c r="A6" t="s">
        <v>4</v>
      </c>
      <c r="B6">
        <f>=B10</f>
      </c>
    </row>
    <row r="7" spans="1:19" x14ac:dyDescent="0.25">
      <c r="A7" t="s">
        <v>5</v>
      </c>
      <c r="B7">
        <f>=B749</f>
      </c>
      <c r="S7" s="3" t="s">
        <v>6</v>
      </c>
    </row>
    <row r="8" ht="50" customHeight="1" spans="1:45" x14ac:dyDescent="0.2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  <c r="P8" s="4" t="s">
        <v>22</v>
      </c>
      <c r="Q8" s="4" t="s">
        <v>23</v>
      </c>
      <c r="R8" s="4" t="s">
        <v>24</v>
      </c>
      <c r="S8" s="4" t="s">
        <v>25</v>
      </c>
      <c r="T8" s="4" t="s">
        <v>26</v>
      </c>
      <c r="U8" s="4" t="s">
        <v>27</v>
      </c>
      <c r="V8" s="4" t="s">
        <v>28</v>
      </c>
      <c r="W8" s="4" t="s">
        <v>29</v>
      </c>
      <c r="X8" s="4" t="s">
        <v>30</v>
      </c>
      <c r="Y8" s="4" t="s">
        <v>31</v>
      </c>
      <c r="Z8" s="4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</row>
    <row r="9" spans="1:44" x14ac:dyDescent="0.25">
      <c r="A9" s="5">
        <f>1</f>
      </c>
      <c r="B9" s="5" t="s">
        <v>52</v>
      </c>
      <c r="C9" s="5" t="s">
        <v>53</v>
      </c>
      <c r="D9" s="5" t="s">
        <v>53</v>
      </c>
      <c r="E9" s="5" t="s">
        <v>53</v>
      </c>
      <c r="F9" s="5" t="s">
        <v>53</v>
      </c>
      <c r="G9" s="5" t="s">
        <v>53</v>
      </c>
      <c r="H9" s="5" t="s">
        <v>53</v>
      </c>
      <c r="I9" s="5" t="s">
        <v>53</v>
      </c>
      <c r="J9" s="5" t="s">
        <v>53</v>
      </c>
      <c r="K9" s="5" t="s">
        <v>53</v>
      </c>
      <c r="L9" s="5">
        <v>0</v>
      </c>
      <c r="M9" s="5">
        <v>0</v>
      </c>
      <c r="N9" s="5">
        <v>0</v>
      </c>
      <c r="O9" s="5" t="s">
        <v>53</v>
      </c>
      <c r="P9" s="5" t="s">
        <v>53</v>
      </c>
      <c r="Q9" s="5" t="s">
        <v>53</v>
      </c>
      <c r="R9" s="5" t="s">
        <v>53</v>
      </c>
      <c r="S9" s="5" t="s">
        <v>53</v>
      </c>
      <c r="T9" s="5" t="s">
        <v>53</v>
      </c>
      <c r="U9" s="5" t="s">
        <v>53</v>
      </c>
      <c r="V9" s="5" t="s">
        <v>53</v>
      </c>
      <c r="W9" s="5" t="s">
        <v>53</v>
      </c>
      <c r="X9" s="5" t="s">
        <v>53</v>
      </c>
      <c r="Y9" s="5">
        <v>80</v>
      </c>
      <c r="Z9" s="5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54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</row>
    <row r="10" spans="1:44" x14ac:dyDescent="0.25">
      <c r="A10" s="5">
        <f>2</f>
      </c>
      <c r="B10" s="5" t="s">
        <v>55</v>
      </c>
      <c r="C10" s="5" t="s">
        <v>53</v>
      </c>
      <c r="D10" s="5" t="s">
        <v>53</v>
      </c>
      <c r="E10" s="5" t="s">
        <v>53</v>
      </c>
      <c r="F10" s="5" t="s">
        <v>53</v>
      </c>
      <c r="G10" s="5" t="s">
        <v>53</v>
      </c>
      <c r="H10" s="5" t="s">
        <v>53</v>
      </c>
      <c r="I10" s="5" t="s">
        <v>53</v>
      </c>
      <c r="J10" s="5" t="s">
        <v>53</v>
      </c>
      <c r="K10" s="5" t="s">
        <v>53</v>
      </c>
      <c r="L10" s="5">
        <v>0</v>
      </c>
      <c r="M10" s="5">
        <v>0</v>
      </c>
      <c r="N10" s="5">
        <v>0</v>
      </c>
      <c r="O10" s="5" t="s">
        <v>53</v>
      </c>
      <c r="P10" s="5" t="s">
        <v>53</v>
      </c>
      <c r="Q10" s="5" t="s">
        <v>53</v>
      </c>
      <c r="R10" s="5" t="s">
        <v>53</v>
      </c>
      <c r="S10" s="5" t="s">
        <v>53</v>
      </c>
      <c r="T10" s="5" t="s">
        <v>53</v>
      </c>
      <c r="U10" s="5" t="s">
        <v>53</v>
      </c>
      <c r="V10" s="5" t="s">
        <v>53</v>
      </c>
      <c r="W10" s="5" t="s">
        <v>53</v>
      </c>
      <c r="X10" s="5" t="s">
        <v>53</v>
      </c>
      <c r="Y10" s="5">
        <v>80</v>
      </c>
      <c r="Z10" s="5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54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</row>
    <row r="11" spans="1:44" x14ac:dyDescent="0.25">
      <c r="A11" s="5">
        <f>3</f>
      </c>
      <c r="B11" s="5" t="s">
        <v>56</v>
      </c>
      <c r="C11" s="5" t="s">
        <v>53</v>
      </c>
      <c r="D11" s="5" t="s">
        <v>53</v>
      </c>
      <c r="E11" s="5" t="s">
        <v>53</v>
      </c>
      <c r="F11" s="5" t="s">
        <v>53</v>
      </c>
      <c r="G11" s="5" t="s">
        <v>53</v>
      </c>
      <c r="H11" s="5" t="s">
        <v>53</v>
      </c>
      <c r="I11" s="5" t="s">
        <v>53</v>
      </c>
      <c r="J11" s="5" t="s">
        <v>53</v>
      </c>
      <c r="K11" s="5" t="s">
        <v>53</v>
      </c>
      <c r="L11" s="5">
        <v>0</v>
      </c>
      <c r="M11" s="5">
        <v>0</v>
      </c>
      <c r="N11" s="5">
        <v>0</v>
      </c>
      <c r="O11" s="5" t="s">
        <v>53</v>
      </c>
      <c r="P11" s="5" t="s">
        <v>53</v>
      </c>
      <c r="Q11" s="5" t="s">
        <v>53</v>
      </c>
      <c r="R11" s="5" t="s">
        <v>53</v>
      </c>
      <c r="S11" s="5" t="s">
        <v>53</v>
      </c>
      <c r="T11" s="5" t="s">
        <v>53</v>
      </c>
      <c r="U11" s="5" t="s">
        <v>53</v>
      </c>
      <c r="V11" s="5" t="s">
        <v>53</v>
      </c>
      <c r="W11" s="5" t="s">
        <v>53</v>
      </c>
      <c r="X11" s="5" t="s">
        <v>53</v>
      </c>
      <c r="Y11" s="5">
        <v>80</v>
      </c>
      <c r="Z11" s="5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54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</row>
    <row r="12" spans="1:44" x14ac:dyDescent="0.25">
      <c r="A12" s="5">
        <f>4</f>
      </c>
      <c r="B12" s="5" t="s">
        <v>57</v>
      </c>
      <c r="C12" s="5" t="s">
        <v>53</v>
      </c>
      <c r="D12" s="5" t="s">
        <v>53</v>
      </c>
      <c r="E12" s="5" t="s">
        <v>53</v>
      </c>
      <c r="F12" s="5" t="s">
        <v>53</v>
      </c>
      <c r="G12" s="5" t="s">
        <v>53</v>
      </c>
      <c r="H12" s="5" t="s">
        <v>53</v>
      </c>
      <c r="I12" s="5" t="s">
        <v>53</v>
      </c>
      <c r="J12" s="5" t="s">
        <v>53</v>
      </c>
      <c r="K12" s="5" t="s">
        <v>53</v>
      </c>
      <c r="L12" s="5">
        <v>0</v>
      </c>
      <c r="M12" s="5">
        <v>0</v>
      </c>
      <c r="N12" s="5">
        <v>0</v>
      </c>
      <c r="O12" s="5" t="s">
        <v>53</v>
      </c>
      <c r="P12" s="5" t="s">
        <v>53</v>
      </c>
      <c r="Q12" s="5" t="s">
        <v>53</v>
      </c>
      <c r="R12" s="5" t="s">
        <v>53</v>
      </c>
      <c r="S12" s="5" t="s">
        <v>53</v>
      </c>
      <c r="T12" s="5" t="s">
        <v>53</v>
      </c>
      <c r="U12" s="5" t="s">
        <v>53</v>
      </c>
      <c r="V12" s="5" t="s">
        <v>53</v>
      </c>
      <c r="W12" s="5" t="s">
        <v>53</v>
      </c>
      <c r="X12" s="5" t="s">
        <v>53</v>
      </c>
      <c r="Y12" s="5">
        <v>80</v>
      </c>
      <c r="Z12" s="5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54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</row>
    <row r="13" spans="1:44" x14ac:dyDescent="0.25">
      <c r="A13" s="5">
        <f>5</f>
      </c>
      <c r="B13" s="5" t="s">
        <v>58</v>
      </c>
      <c r="C13" s="5" t="s">
        <v>53</v>
      </c>
      <c r="D13" s="5" t="s">
        <v>53</v>
      </c>
      <c r="E13" s="5" t="s">
        <v>53</v>
      </c>
      <c r="F13" s="5" t="s">
        <v>53</v>
      </c>
      <c r="G13" s="5" t="s">
        <v>53</v>
      </c>
      <c r="H13" s="5" t="s">
        <v>53</v>
      </c>
      <c r="I13" s="5" t="s">
        <v>53</v>
      </c>
      <c r="J13" s="5" t="s">
        <v>53</v>
      </c>
      <c r="K13" s="5" t="s">
        <v>53</v>
      </c>
      <c r="L13" s="5">
        <v>0</v>
      </c>
      <c r="M13" s="5">
        <v>0</v>
      </c>
      <c r="N13" s="5">
        <v>0</v>
      </c>
      <c r="O13" s="5" t="s">
        <v>53</v>
      </c>
      <c r="P13" s="5" t="s">
        <v>53</v>
      </c>
      <c r="Q13" s="5" t="s">
        <v>53</v>
      </c>
      <c r="R13" s="5" t="s">
        <v>53</v>
      </c>
      <c r="S13" s="5" t="s">
        <v>53</v>
      </c>
      <c r="T13" s="5" t="s">
        <v>53</v>
      </c>
      <c r="U13" s="5" t="s">
        <v>53</v>
      </c>
      <c r="V13" s="5" t="s">
        <v>53</v>
      </c>
      <c r="W13" s="5" t="s">
        <v>53</v>
      </c>
      <c r="X13" s="5" t="s">
        <v>53</v>
      </c>
      <c r="Y13" s="5">
        <v>80</v>
      </c>
      <c r="Z13" s="5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54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</row>
    <row r="14" spans="1:44" x14ac:dyDescent="0.25">
      <c r="A14" s="5">
        <f>6</f>
      </c>
      <c r="B14" s="5" t="s">
        <v>59</v>
      </c>
      <c r="C14" s="5" t="s">
        <v>53</v>
      </c>
      <c r="D14" s="5" t="s">
        <v>53</v>
      </c>
      <c r="E14" s="5" t="s">
        <v>53</v>
      </c>
      <c r="F14" s="5" t="s">
        <v>53</v>
      </c>
      <c r="G14" s="5" t="s">
        <v>53</v>
      </c>
      <c r="H14" s="5" t="s">
        <v>53</v>
      </c>
      <c r="I14" s="5" t="s">
        <v>53</v>
      </c>
      <c r="J14" s="5" t="s">
        <v>53</v>
      </c>
      <c r="K14" s="5" t="s">
        <v>53</v>
      </c>
      <c r="L14" s="5">
        <v>0</v>
      </c>
      <c r="M14" s="5">
        <v>0</v>
      </c>
      <c r="N14" s="5">
        <v>0</v>
      </c>
      <c r="O14" s="5" t="s">
        <v>53</v>
      </c>
      <c r="P14" s="5" t="s">
        <v>53</v>
      </c>
      <c r="Q14" s="5" t="s">
        <v>53</v>
      </c>
      <c r="R14" s="5" t="s">
        <v>53</v>
      </c>
      <c r="S14" s="5" t="s">
        <v>53</v>
      </c>
      <c r="T14" s="5" t="s">
        <v>53</v>
      </c>
      <c r="U14" s="5" t="s">
        <v>53</v>
      </c>
      <c r="V14" s="5" t="s">
        <v>53</v>
      </c>
      <c r="W14" s="5" t="s">
        <v>53</v>
      </c>
      <c r="X14" s="5" t="s">
        <v>53</v>
      </c>
      <c r="Y14" s="5">
        <v>80</v>
      </c>
      <c r="Z14" s="5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54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</row>
    <row r="15" spans="1:44" x14ac:dyDescent="0.25">
      <c r="A15" s="5">
        <f>7</f>
      </c>
      <c r="B15" s="5" t="s">
        <v>60</v>
      </c>
      <c r="C15" s="5" t="s">
        <v>53</v>
      </c>
      <c r="D15" s="5" t="s">
        <v>53</v>
      </c>
      <c r="E15" s="5" t="s">
        <v>53</v>
      </c>
      <c r="F15" s="5" t="s">
        <v>53</v>
      </c>
      <c r="G15" s="5" t="s">
        <v>53</v>
      </c>
      <c r="H15" s="5" t="s">
        <v>53</v>
      </c>
      <c r="I15" s="5" t="s">
        <v>53</v>
      </c>
      <c r="J15" s="5" t="s">
        <v>53</v>
      </c>
      <c r="K15" s="5" t="s">
        <v>53</v>
      </c>
      <c r="L15" s="5">
        <v>0</v>
      </c>
      <c r="M15" s="5">
        <v>0</v>
      </c>
      <c r="N15" s="5">
        <v>0</v>
      </c>
      <c r="O15" s="5" t="s">
        <v>53</v>
      </c>
      <c r="P15" s="5" t="s">
        <v>53</v>
      </c>
      <c r="Q15" s="5" t="s">
        <v>53</v>
      </c>
      <c r="R15" s="5" t="s">
        <v>53</v>
      </c>
      <c r="S15" s="5" t="s">
        <v>53</v>
      </c>
      <c r="T15" s="5" t="s">
        <v>53</v>
      </c>
      <c r="U15" s="5" t="s">
        <v>53</v>
      </c>
      <c r="V15" s="5" t="s">
        <v>53</v>
      </c>
      <c r="W15" s="5" t="s">
        <v>53</v>
      </c>
      <c r="X15" s="5" t="s">
        <v>53</v>
      </c>
      <c r="Y15" s="5">
        <v>80</v>
      </c>
      <c r="Z15" s="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54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</row>
    <row r="16" spans="1:44" x14ac:dyDescent="0.25">
      <c r="A16" s="5">
        <f>8</f>
      </c>
      <c r="B16" s="5" t="s">
        <v>61</v>
      </c>
      <c r="C16" s="5" t="s">
        <v>53</v>
      </c>
      <c r="D16" s="5" t="s">
        <v>53</v>
      </c>
      <c r="E16" s="5" t="s">
        <v>53</v>
      </c>
      <c r="F16" s="5" t="s">
        <v>53</v>
      </c>
      <c r="G16" s="5" t="s">
        <v>53</v>
      </c>
      <c r="H16" s="5" t="s">
        <v>53</v>
      </c>
      <c r="I16" s="5" t="s">
        <v>53</v>
      </c>
      <c r="J16" s="5" t="s">
        <v>53</v>
      </c>
      <c r="K16" s="5" t="s">
        <v>53</v>
      </c>
      <c r="L16" s="5">
        <v>0</v>
      </c>
      <c r="M16" s="5">
        <v>0</v>
      </c>
      <c r="N16" s="5">
        <v>0</v>
      </c>
      <c r="O16" s="5" t="s">
        <v>53</v>
      </c>
      <c r="P16" s="5" t="s">
        <v>53</v>
      </c>
      <c r="Q16" s="5" t="s">
        <v>53</v>
      </c>
      <c r="R16" s="5" t="s">
        <v>53</v>
      </c>
      <c r="S16" s="5" t="s">
        <v>53</v>
      </c>
      <c r="T16" s="5" t="s">
        <v>53</v>
      </c>
      <c r="U16" s="5" t="s">
        <v>53</v>
      </c>
      <c r="V16" s="5" t="s">
        <v>53</v>
      </c>
      <c r="W16" s="5" t="s">
        <v>53</v>
      </c>
      <c r="X16" s="5" t="s">
        <v>53</v>
      </c>
      <c r="Y16" s="5">
        <v>80</v>
      </c>
      <c r="Z16" s="5" t="s">
        <v>53</v>
      </c>
      <c r="AA16" t="s">
        <v>53</v>
      </c>
      <c r="AB16" t="s">
        <v>53</v>
      </c>
      <c r="AC16" t="s">
        <v>53</v>
      </c>
      <c r="AD16" t="s">
        <v>53</v>
      </c>
      <c r="AE16" t="s">
        <v>54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53</v>
      </c>
      <c r="AR16" t="s">
        <v>53</v>
      </c>
    </row>
    <row r="17" spans="1:44" x14ac:dyDescent="0.25">
      <c r="A17" s="5">
        <f>9</f>
      </c>
      <c r="B17" s="5" t="s">
        <v>62</v>
      </c>
      <c r="C17" s="5" t="s">
        <v>53</v>
      </c>
      <c r="D17" s="5" t="s">
        <v>53</v>
      </c>
      <c r="E17" s="5" t="s">
        <v>53</v>
      </c>
      <c r="F17" s="5" t="s">
        <v>53</v>
      </c>
      <c r="G17" s="5" t="s">
        <v>53</v>
      </c>
      <c r="H17" s="5" t="s">
        <v>53</v>
      </c>
      <c r="I17" s="5" t="s">
        <v>53</v>
      </c>
      <c r="J17" s="5" t="s">
        <v>53</v>
      </c>
      <c r="K17" s="5" t="s">
        <v>53</v>
      </c>
      <c r="L17" s="5">
        <v>0</v>
      </c>
      <c r="M17" s="5">
        <v>0</v>
      </c>
      <c r="N17" s="5">
        <v>0</v>
      </c>
      <c r="O17" s="5" t="s">
        <v>53</v>
      </c>
      <c r="P17" s="5" t="s">
        <v>53</v>
      </c>
      <c r="Q17" s="5" t="s">
        <v>53</v>
      </c>
      <c r="R17" s="5" t="s">
        <v>53</v>
      </c>
      <c r="S17" s="5" t="s">
        <v>53</v>
      </c>
      <c r="T17" s="5" t="s">
        <v>53</v>
      </c>
      <c r="U17" s="5" t="s">
        <v>53</v>
      </c>
      <c r="V17" s="5" t="s">
        <v>53</v>
      </c>
      <c r="W17" s="5" t="s">
        <v>53</v>
      </c>
      <c r="X17" s="5" t="s">
        <v>53</v>
      </c>
      <c r="Y17" s="5">
        <v>80</v>
      </c>
      <c r="Z17" s="5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54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</row>
    <row r="18" spans="1:44" x14ac:dyDescent="0.25">
      <c r="A18" s="5">
        <f>10</f>
      </c>
      <c r="B18" s="5" t="s">
        <v>63</v>
      </c>
      <c r="C18" s="5" t="s">
        <v>53</v>
      </c>
      <c r="D18" s="5" t="s">
        <v>53</v>
      </c>
      <c r="E18" s="5" t="s">
        <v>53</v>
      </c>
      <c r="F18" s="5" t="s">
        <v>53</v>
      </c>
      <c r="G18" s="5" t="s">
        <v>53</v>
      </c>
      <c r="H18" s="5" t="s">
        <v>53</v>
      </c>
      <c r="I18" s="5" t="s">
        <v>53</v>
      </c>
      <c r="J18" s="5" t="s">
        <v>53</v>
      </c>
      <c r="K18" s="5" t="s">
        <v>53</v>
      </c>
      <c r="L18" s="5">
        <v>0</v>
      </c>
      <c r="M18" s="5">
        <v>0</v>
      </c>
      <c r="N18" s="5">
        <v>0</v>
      </c>
      <c r="O18" s="5" t="s">
        <v>53</v>
      </c>
      <c r="P18" s="5" t="s">
        <v>53</v>
      </c>
      <c r="Q18" s="5" t="s">
        <v>53</v>
      </c>
      <c r="R18" s="5" t="s">
        <v>53</v>
      </c>
      <c r="S18" s="5" t="s">
        <v>53</v>
      </c>
      <c r="T18" s="5" t="s">
        <v>53</v>
      </c>
      <c r="U18" s="5" t="s">
        <v>53</v>
      </c>
      <c r="V18" s="5" t="s">
        <v>53</v>
      </c>
      <c r="W18" s="5" t="s">
        <v>53</v>
      </c>
      <c r="X18" s="5" t="s">
        <v>53</v>
      </c>
      <c r="Y18" s="5">
        <v>80</v>
      </c>
      <c r="Z18" s="5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54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</row>
    <row r="19" spans="1:44" x14ac:dyDescent="0.25">
      <c r="A19" s="5">
        <f>11</f>
      </c>
      <c r="B19" s="5" t="s">
        <v>64</v>
      </c>
      <c r="C19" s="5" t="s">
        <v>53</v>
      </c>
      <c r="D19" s="5" t="s">
        <v>53</v>
      </c>
      <c r="E19" s="5" t="s">
        <v>53</v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>
        <v>0</v>
      </c>
      <c r="M19" s="5">
        <v>0</v>
      </c>
      <c r="N19" s="5">
        <v>0</v>
      </c>
      <c r="O19" s="5" t="s">
        <v>53</v>
      </c>
      <c r="P19" s="5" t="s">
        <v>53</v>
      </c>
      <c r="Q19" s="5" t="s">
        <v>53</v>
      </c>
      <c r="R19" s="5" t="s">
        <v>53</v>
      </c>
      <c r="S19" s="5" t="s">
        <v>53</v>
      </c>
      <c r="T19" s="5" t="s">
        <v>53</v>
      </c>
      <c r="U19" s="5" t="s">
        <v>53</v>
      </c>
      <c r="V19" s="5" t="s">
        <v>53</v>
      </c>
      <c r="W19" s="5" t="s">
        <v>53</v>
      </c>
      <c r="X19" s="5" t="s">
        <v>53</v>
      </c>
      <c r="Y19" s="5">
        <v>80</v>
      </c>
      <c r="Z19" s="5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54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</row>
    <row r="20" spans="1:44" x14ac:dyDescent="0.25">
      <c r="A20" s="5">
        <f>12</f>
      </c>
      <c r="B20" s="5" t="s">
        <v>65</v>
      </c>
      <c r="C20" s="5" t="s">
        <v>53</v>
      </c>
      <c r="D20" s="5" t="s">
        <v>53</v>
      </c>
      <c r="E20" s="5" t="s">
        <v>53</v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>
        <v>0</v>
      </c>
      <c r="M20" s="5">
        <v>0</v>
      </c>
      <c r="N20" s="5">
        <v>0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53</v>
      </c>
      <c r="U20" s="5" t="s">
        <v>53</v>
      </c>
      <c r="V20" s="5" t="s">
        <v>53</v>
      </c>
      <c r="W20" s="5" t="s">
        <v>53</v>
      </c>
      <c r="X20" s="5" t="s">
        <v>53</v>
      </c>
      <c r="Y20" s="5">
        <v>80</v>
      </c>
      <c r="Z20" s="5" t="s">
        <v>53</v>
      </c>
      <c r="AA20" t="s">
        <v>53</v>
      </c>
      <c r="AB20" t="s">
        <v>53</v>
      </c>
      <c r="AC20" t="s">
        <v>53</v>
      </c>
      <c r="AD20" t="s">
        <v>53</v>
      </c>
      <c r="AE20" t="s">
        <v>54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53</v>
      </c>
      <c r="AR20" t="s">
        <v>53</v>
      </c>
    </row>
    <row r="21" spans="1:44" x14ac:dyDescent="0.25">
      <c r="A21" s="5">
        <f>13</f>
      </c>
      <c r="B21" s="5" t="s">
        <v>66</v>
      </c>
      <c r="C21" s="5" t="s">
        <v>53</v>
      </c>
      <c r="D21" s="5" t="s">
        <v>53</v>
      </c>
      <c r="E21" s="5" t="s">
        <v>53</v>
      </c>
      <c r="F21" s="5" t="s">
        <v>53</v>
      </c>
      <c r="G21" s="5" t="s">
        <v>53</v>
      </c>
      <c r="H21" s="5" t="s">
        <v>53</v>
      </c>
      <c r="I21" s="5" t="s">
        <v>53</v>
      </c>
      <c r="J21" s="5" t="s">
        <v>53</v>
      </c>
      <c r="K21" s="5" t="s">
        <v>53</v>
      </c>
      <c r="L21" s="5">
        <v>0</v>
      </c>
      <c r="M21" s="5">
        <v>0</v>
      </c>
      <c r="N21" s="5">
        <v>0</v>
      </c>
      <c r="O21" s="5" t="s">
        <v>53</v>
      </c>
      <c r="P21" s="5" t="s">
        <v>53</v>
      </c>
      <c r="Q21" s="5" t="s">
        <v>53</v>
      </c>
      <c r="R21" s="5" t="s">
        <v>53</v>
      </c>
      <c r="S21" s="5" t="s">
        <v>53</v>
      </c>
      <c r="T21" s="5" t="s">
        <v>53</v>
      </c>
      <c r="U21" s="5" t="s">
        <v>53</v>
      </c>
      <c r="V21" s="5" t="s">
        <v>53</v>
      </c>
      <c r="W21" s="5" t="s">
        <v>53</v>
      </c>
      <c r="X21" s="5" t="s">
        <v>53</v>
      </c>
      <c r="Y21" s="5">
        <v>80</v>
      </c>
      <c r="Z21" s="5" t="s">
        <v>53</v>
      </c>
      <c r="AA21" t="s">
        <v>53</v>
      </c>
      <c r="AB21" t="s">
        <v>53</v>
      </c>
      <c r="AC21" t="s">
        <v>53</v>
      </c>
      <c r="AD21" t="s">
        <v>53</v>
      </c>
      <c r="AE21" t="s">
        <v>54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</row>
    <row r="22" spans="1:44" x14ac:dyDescent="0.25">
      <c r="A22" s="5">
        <f>14</f>
      </c>
      <c r="B22" s="5" t="s">
        <v>67</v>
      </c>
      <c r="C22" s="5" t="s">
        <v>53</v>
      </c>
      <c r="D22" s="5" t="s">
        <v>53</v>
      </c>
      <c r="E22" s="5" t="s">
        <v>53</v>
      </c>
      <c r="F22" s="5" t="s">
        <v>53</v>
      </c>
      <c r="G22" s="5" t="s">
        <v>53</v>
      </c>
      <c r="H22" s="5" t="s">
        <v>53</v>
      </c>
      <c r="I22" s="5" t="s">
        <v>53</v>
      </c>
      <c r="J22" s="5" t="s">
        <v>53</v>
      </c>
      <c r="K22" s="5" t="s">
        <v>53</v>
      </c>
      <c r="L22" s="5">
        <v>0</v>
      </c>
      <c r="M22" s="5">
        <v>0</v>
      </c>
      <c r="N22" s="5">
        <v>0</v>
      </c>
      <c r="O22" s="5" t="s">
        <v>53</v>
      </c>
      <c r="P22" s="5" t="s">
        <v>53</v>
      </c>
      <c r="Q22" s="5" t="s">
        <v>53</v>
      </c>
      <c r="R22" s="5" t="s">
        <v>53</v>
      </c>
      <c r="S22" s="5" t="s">
        <v>53</v>
      </c>
      <c r="T22" s="5" t="s">
        <v>53</v>
      </c>
      <c r="U22" s="5" t="s">
        <v>53</v>
      </c>
      <c r="V22" s="5" t="s">
        <v>53</v>
      </c>
      <c r="W22" s="5" t="s">
        <v>53</v>
      </c>
      <c r="X22" s="5" t="s">
        <v>53</v>
      </c>
      <c r="Y22" s="5">
        <v>80</v>
      </c>
      <c r="Z22" s="5" t="s">
        <v>53</v>
      </c>
      <c r="AA22" t="s">
        <v>53</v>
      </c>
      <c r="AB22" t="s">
        <v>53</v>
      </c>
      <c r="AC22" t="s">
        <v>53</v>
      </c>
      <c r="AD22" t="s">
        <v>53</v>
      </c>
      <c r="AE22" t="s">
        <v>54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</row>
    <row r="23" spans="1:44" x14ac:dyDescent="0.25">
      <c r="A23" s="5">
        <f>15</f>
      </c>
      <c r="B23" s="5" t="s">
        <v>68</v>
      </c>
      <c r="C23" s="5" t="s">
        <v>53</v>
      </c>
      <c r="D23" s="5" t="s">
        <v>53</v>
      </c>
      <c r="E23" s="5" t="s">
        <v>53</v>
      </c>
      <c r="F23" s="5" t="s">
        <v>53</v>
      </c>
      <c r="G23" s="5" t="s">
        <v>53</v>
      </c>
      <c r="H23" s="5" t="s">
        <v>53</v>
      </c>
      <c r="I23" s="5" t="s">
        <v>53</v>
      </c>
      <c r="J23" s="5" t="s">
        <v>53</v>
      </c>
      <c r="K23" s="5" t="s">
        <v>53</v>
      </c>
      <c r="L23" s="5">
        <v>0</v>
      </c>
      <c r="M23" s="5">
        <v>0</v>
      </c>
      <c r="N23" s="5">
        <v>0</v>
      </c>
      <c r="O23" s="5" t="s">
        <v>53</v>
      </c>
      <c r="P23" s="5" t="s">
        <v>53</v>
      </c>
      <c r="Q23" s="5" t="s">
        <v>53</v>
      </c>
      <c r="R23" s="5" t="s">
        <v>53</v>
      </c>
      <c r="S23" s="5" t="s">
        <v>53</v>
      </c>
      <c r="T23" s="5" t="s">
        <v>53</v>
      </c>
      <c r="U23" s="5" t="s">
        <v>53</v>
      </c>
      <c r="V23" s="5" t="s">
        <v>53</v>
      </c>
      <c r="W23" s="5" t="s">
        <v>53</v>
      </c>
      <c r="X23" s="5" t="s">
        <v>53</v>
      </c>
      <c r="Y23" s="5">
        <v>80</v>
      </c>
      <c r="Z23" s="5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54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</row>
    <row r="24" spans="1:44" x14ac:dyDescent="0.25">
      <c r="A24" s="5">
        <f>16</f>
      </c>
      <c r="B24" s="5" t="s">
        <v>69</v>
      </c>
      <c r="C24" s="5" t="s">
        <v>53</v>
      </c>
      <c r="D24" s="5" t="s">
        <v>53</v>
      </c>
      <c r="E24" s="5" t="s">
        <v>53</v>
      </c>
      <c r="F24" s="5" t="s">
        <v>53</v>
      </c>
      <c r="G24" s="5" t="s">
        <v>53</v>
      </c>
      <c r="H24" s="5" t="s">
        <v>53</v>
      </c>
      <c r="I24" s="5" t="s">
        <v>53</v>
      </c>
      <c r="J24" s="5" t="s">
        <v>53</v>
      </c>
      <c r="K24" s="5" t="s">
        <v>53</v>
      </c>
      <c r="L24" s="5">
        <v>0</v>
      </c>
      <c r="M24" s="5">
        <v>0</v>
      </c>
      <c r="N24" s="5">
        <v>0</v>
      </c>
      <c r="O24" s="5" t="s">
        <v>53</v>
      </c>
      <c r="P24" s="5" t="s">
        <v>53</v>
      </c>
      <c r="Q24" s="5" t="s">
        <v>53</v>
      </c>
      <c r="R24" s="5" t="s">
        <v>53</v>
      </c>
      <c r="S24" s="5" t="s">
        <v>53</v>
      </c>
      <c r="T24" s="5" t="s">
        <v>53</v>
      </c>
      <c r="U24" s="5" t="s">
        <v>53</v>
      </c>
      <c r="V24" s="5" t="s">
        <v>53</v>
      </c>
      <c r="W24" s="5" t="s">
        <v>53</v>
      </c>
      <c r="X24" s="5" t="s">
        <v>53</v>
      </c>
      <c r="Y24" s="5">
        <v>80</v>
      </c>
      <c r="Z24" s="5" t="s">
        <v>53</v>
      </c>
      <c r="AA24" t="s">
        <v>53</v>
      </c>
      <c r="AB24" t="s">
        <v>53</v>
      </c>
      <c r="AC24" t="s">
        <v>53</v>
      </c>
      <c r="AD24" t="s">
        <v>53</v>
      </c>
      <c r="AE24" t="s">
        <v>54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53</v>
      </c>
      <c r="AR24" t="s">
        <v>53</v>
      </c>
    </row>
    <row r="25" spans="1:44" x14ac:dyDescent="0.25">
      <c r="A25" s="5">
        <f>17</f>
      </c>
      <c r="B25" s="5" t="s">
        <v>70</v>
      </c>
      <c r="C25" s="5" t="s">
        <v>53</v>
      </c>
      <c r="D25" s="5" t="s">
        <v>53</v>
      </c>
      <c r="E25" s="5" t="s">
        <v>53</v>
      </c>
      <c r="F25" s="5" t="s">
        <v>53</v>
      </c>
      <c r="G25" s="5" t="s">
        <v>53</v>
      </c>
      <c r="H25" s="5" t="s">
        <v>53</v>
      </c>
      <c r="I25" s="5" t="s">
        <v>53</v>
      </c>
      <c r="J25" s="5" t="s">
        <v>53</v>
      </c>
      <c r="K25" s="5" t="s">
        <v>53</v>
      </c>
      <c r="L25" s="5">
        <v>0</v>
      </c>
      <c r="M25" s="5">
        <v>0</v>
      </c>
      <c r="N25" s="5">
        <v>0</v>
      </c>
      <c r="O25" s="5" t="s">
        <v>53</v>
      </c>
      <c r="P25" s="5" t="s">
        <v>53</v>
      </c>
      <c r="Q25" s="5" t="s">
        <v>53</v>
      </c>
      <c r="R25" s="5" t="s">
        <v>53</v>
      </c>
      <c r="S25" s="5" t="s">
        <v>53</v>
      </c>
      <c r="T25" s="5" t="s">
        <v>53</v>
      </c>
      <c r="U25" s="5" t="s">
        <v>53</v>
      </c>
      <c r="V25" s="5" t="s">
        <v>53</v>
      </c>
      <c r="W25" s="5" t="s">
        <v>53</v>
      </c>
      <c r="X25" s="5" t="s">
        <v>53</v>
      </c>
      <c r="Y25" s="5">
        <v>80</v>
      </c>
      <c r="Z25" s="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54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</row>
    <row r="26" spans="1:44" x14ac:dyDescent="0.25">
      <c r="A26" s="5">
        <f>18</f>
      </c>
      <c r="B26" s="5" t="s">
        <v>71</v>
      </c>
      <c r="C26" s="5" t="s">
        <v>53</v>
      </c>
      <c r="D26" s="5" t="s">
        <v>53</v>
      </c>
      <c r="E26" s="5" t="s">
        <v>53</v>
      </c>
      <c r="F26" s="5" t="s">
        <v>53</v>
      </c>
      <c r="G26" s="5" t="s">
        <v>53</v>
      </c>
      <c r="H26" s="5" t="s">
        <v>53</v>
      </c>
      <c r="I26" s="5" t="s">
        <v>53</v>
      </c>
      <c r="J26" s="5" t="s">
        <v>53</v>
      </c>
      <c r="K26" s="5" t="s">
        <v>53</v>
      </c>
      <c r="L26" s="5">
        <v>0</v>
      </c>
      <c r="M26" s="5">
        <v>0</v>
      </c>
      <c r="N26" s="5">
        <v>0</v>
      </c>
      <c r="O26" s="5" t="s">
        <v>53</v>
      </c>
      <c r="P26" s="5" t="s">
        <v>53</v>
      </c>
      <c r="Q26" s="5" t="s">
        <v>53</v>
      </c>
      <c r="R26" s="5" t="s">
        <v>53</v>
      </c>
      <c r="S26" s="5" t="s">
        <v>53</v>
      </c>
      <c r="T26" s="5" t="s">
        <v>53</v>
      </c>
      <c r="U26" s="5" t="s">
        <v>53</v>
      </c>
      <c r="V26" s="5" t="s">
        <v>53</v>
      </c>
      <c r="W26" s="5" t="s">
        <v>53</v>
      </c>
      <c r="X26" s="5" t="s">
        <v>53</v>
      </c>
      <c r="Y26" s="5">
        <v>80</v>
      </c>
      <c r="Z26" s="5" t="s">
        <v>53</v>
      </c>
      <c r="AA26" t="s">
        <v>53</v>
      </c>
      <c r="AB26" t="s">
        <v>53</v>
      </c>
      <c r="AC26" t="s">
        <v>53</v>
      </c>
      <c r="AD26" t="s">
        <v>53</v>
      </c>
      <c r="AE26" t="s">
        <v>54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53</v>
      </c>
      <c r="AR26" t="s">
        <v>53</v>
      </c>
    </row>
    <row r="27" spans="1:44" x14ac:dyDescent="0.25">
      <c r="A27" s="5">
        <f>19</f>
      </c>
      <c r="B27" s="5" t="s">
        <v>72</v>
      </c>
      <c r="C27" s="5" t="s">
        <v>53</v>
      </c>
      <c r="D27" s="5" t="s">
        <v>53</v>
      </c>
      <c r="E27" s="5" t="s">
        <v>53</v>
      </c>
      <c r="F27" s="5" t="s">
        <v>53</v>
      </c>
      <c r="G27" s="5" t="s">
        <v>53</v>
      </c>
      <c r="H27" s="5" t="s">
        <v>53</v>
      </c>
      <c r="I27" s="5" t="s">
        <v>53</v>
      </c>
      <c r="J27" s="5" t="s">
        <v>53</v>
      </c>
      <c r="K27" s="5" t="s">
        <v>53</v>
      </c>
      <c r="L27" s="5">
        <v>0</v>
      </c>
      <c r="M27" s="5">
        <v>0</v>
      </c>
      <c r="N27" s="5">
        <v>0</v>
      </c>
      <c r="O27" s="5" t="s">
        <v>53</v>
      </c>
      <c r="P27" s="5" t="s">
        <v>53</v>
      </c>
      <c r="Q27" s="5" t="s">
        <v>53</v>
      </c>
      <c r="R27" s="5" t="s">
        <v>53</v>
      </c>
      <c r="S27" s="5" t="s">
        <v>53</v>
      </c>
      <c r="T27" s="5" t="s">
        <v>53</v>
      </c>
      <c r="U27" s="5" t="s">
        <v>53</v>
      </c>
      <c r="V27" s="5" t="s">
        <v>53</v>
      </c>
      <c r="W27" s="5" t="s">
        <v>53</v>
      </c>
      <c r="X27" s="5" t="s">
        <v>53</v>
      </c>
      <c r="Y27" s="5">
        <v>80</v>
      </c>
      <c r="Z27" s="5" t="s">
        <v>53</v>
      </c>
      <c r="AA27" t="s">
        <v>53</v>
      </c>
      <c r="AB27" t="s">
        <v>53</v>
      </c>
      <c r="AC27" t="s">
        <v>53</v>
      </c>
      <c r="AD27" t="s">
        <v>53</v>
      </c>
      <c r="AE27" t="s">
        <v>54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</row>
    <row r="28" spans="1:44" x14ac:dyDescent="0.25">
      <c r="A28" s="5">
        <f>20</f>
      </c>
      <c r="B28" s="5" t="s">
        <v>73</v>
      </c>
      <c r="C28" s="5" t="s">
        <v>53</v>
      </c>
      <c r="D28" s="5" t="s">
        <v>53</v>
      </c>
      <c r="E28" s="5" t="s">
        <v>53</v>
      </c>
      <c r="F28" s="5" t="s">
        <v>53</v>
      </c>
      <c r="G28" s="5" t="s">
        <v>53</v>
      </c>
      <c r="H28" s="5" t="s">
        <v>53</v>
      </c>
      <c r="I28" s="5" t="s">
        <v>53</v>
      </c>
      <c r="J28" s="5" t="s">
        <v>53</v>
      </c>
      <c r="K28" s="5" t="s">
        <v>53</v>
      </c>
      <c r="L28" s="5">
        <v>0</v>
      </c>
      <c r="M28" s="5">
        <v>0</v>
      </c>
      <c r="N28" s="5">
        <v>0</v>
      </c>
      <c r="O28" s="5" t="s">
        <v>53</v>
      </c>
      <c r="P28" s="5" t="s">
        <v>53</v>
      </c>
      <c r="Q28" s="5" t="s">
        <v>53</v>
      </c>
      <c r="R28" s="5" t="s">
        <v>53</v>
      </c>
      <c r="S28" s="5" t="s">
        <v>53</v>
      </c>
      <c r="T28" s="5" t="s">
        <v>53</v>
      </c>
      <c r="U28" s="5" t="s">
        <v>53</v>
      </c>
      <c r="V28" s="5" t="s">
        <v>53</v>
      </c>
      <c r="W28" s="5" t="s">
        <v>53</v>
      </c>
      <c r="X28" s="5" t="s">
        <v>53</v>
      </c>
      <c r="Y28" s="5">
        <v>80</v>
      </c>
      <c r="Z28" s="5" t="s">
        <v>53</v>
      </c>
      <c r="AA28" t="s">
        <v>53</v>
      </c>
      <c r="AB28" t="s">
        <v>53</v>
      </c>
      <c r="AC28" t="s">
        <v>53</v>
      </c>
      <c r="AD28" t="s">
        <v>53</v>
      </c>
      <c r="AE28" t="s">
        <v>54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53</v>
      </c>
      <c r="AR28" t="s">
        <v>53</v>
      </c>
    </row>
    <row r="29" spans="1:44" x14ac:dyDescent="0.25">
      <c r="A29" s="5">
        <f>21</f>
      </c>
      <c r="B29" s="5" t="s">
        <v>74</v>
      </c>
      <c r="C29" s="5" t="s">
        <v>53</v>
      </c>
      <c r="D29" s="5" t="s">
        <v>53</v>
      </c>
      <c r="E29" s="5" t="s">
        <v>53</v>
      </c>
      <c r="F29" s="5" t="s">
        <v>53</v>
      </c>
      <c r="G29" s="5" t="s">
        <v>53</v>
      </c>
      <c r="H29" s="5" t="s">
        <v>53</v>
      </c>
      <c r="I29" s="5" t="s">
        <v>53</v>
      </c>
      <c r="J29" s="5" t="s">
        <v>53</v>
      </c>
      <c r="K29" s="5" t="s">
        <v>53</v>
      </c>
      <c r="L29" s="5">
        <v>0</v>
      </c>
      <c r="M29" s="5">
        <v>0</v>
      </c>
      <c r="N29" s="5">
        <v>0</v>
      </c>
      <c r="O29" s="5" t="s">
        <v>53</v>
      </c>
      <c r="P29" s="5" t="s">
        <v>53</v>
      </c>
      <c r="Q29" s="5" t="s">
        <v>53</v>
      </c>
      <c r="R29" s="5" t="s">
        <v>53</v>
      </c>
      <c r="S29" s="5" t="s">
        <v>53</v>
      </c>
      <c r="T29" s="5" t="s">
        <v>53</v>
      </c>
      <c r="U29" s="5" t="s">
        <v>53</v>
      </c>
      <c r="V29" s="5" t="s">
        <v>53</v>
      </c>
      <c r="W29" s="5" t="s">
        <v>53</v>
      </c>
      <c r="X29" s="5" t="s">
        <v>53</v>
      </c>
      <c r="Y29" s="5">
        <v>80</v>
      </c>
      <c r="Z29" s="5" t="s">
        <v>53</v>
      </c>
      <c r="AA29" t="s">
        <v>53</v>
      </c>
      <c r="AB29" t="s">
        <v>53</v>
      </c>
      <c r="AC29" t="s">
        <v>53</v>
      </c>
      <c r="AD29" t="s">
        <v>53</v>
      </c>
      <c r="AE29" t="s">
        <v>54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</row>
    <row r="30" spans="1:44" x14ac:dyDescent="0.25">
      <c r="A30" s="5">
        <f>22</f>
      </c>
      <c r="B30" s="5" t="s">
        <v>75</v>
      </c>
      <c r="C30" s="5" t="s">
        <v>53</v>
      </c>
      <c r="D30" s="5" t="s">
        <v>53</v>
      </c>
      <c r="E30" s="5" t="s">
        <v>53</v>
      </c>
      <c r="F30" s="5" t="s">
        <v>53</v>
      </c>
      <c r="G30" s="5" t="s">
        <v>53</v>
      </c>
      <c r="H30" s="5" t="s">
        <v>53</v>
      </c>
      <c r="I30" s="5" t="s">
        <v>53</v>
      </c>
      <c r="J30" s="5" t="s">
        <v>53</v>
      </c>
      <c r="K30" s="5" t="s">
        <v>53</v>
      </c>
      <c r="L30" s="5">
        <v>0</v>
      </c>
      <c r="M30" s="5">
        <v>0</v>
      </c>
      <c r="N30" s="5">
        <v>0</v>
      </c>
      <c r="O30" s="5" t="s">
        <v>53</v>
      </c>
      <c r="P30" s="5" t="s">
        <v>53</v>
      </c>
      <c r="Q30" s="5" t="s">
        <v>53</v>
      </c>
      <c r="R30" s="5" t="s">
        <v>53</v>
      </c>
      <c r="S30" s="5" t="s">
        <v>53</v>
      </c>
      <c r="T30" s="5" t="s">
        <v>53</v>
      </c>
      <c r="U30" s="5" t="s">
        <v>53</v>
      </c>
      <c r="V30" s="5" t="s">
        <v>53</v>
      </c>
      <c r="W30" s="5" t="s">
        <v>53</v>
      </c>
      <c r="X30" s="5" t="s">
        <v>53</v>
      </c>
      <c r="Y30" s="5">
        <v>80</v>
      </c>
      <c r="Z30" s="5" t="s">
        <v>53</v>
      </c>
      <c r="AA30" t="s">
        <v>53</v>
      </c>
      <c r="AB30" t="s">
        <v>53</v>
      </c>
      <c r="AC30" t="s">
        <v>53</v>
      </c>
      <c r="AD30" t="s">
        <v>53</v>
      </c>
      <c r="AE30" t="s">
        <v>54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53</v>
      </c>
      <c r="AR30" t="s">
        <v>53</v>
      </c>
    </row>
    <row r="31" spans="1:44" x14ac:dyDescent="0.25">
      <c r="A31" s="5">
        <f>23</f>
      </c>
      <c r="B31" s="5" t="s">
        <v>76</v>
      </c>
      <c r="C31" s="5" t="s">
        <v>53</v>
      </c>
      <c r="D31" s="5" t="s">
        <v>53</v>
      </c>
      <c r="E31" s="5" t="s">
        <v>53</v>
      </c>
      <c r="F31" s="5" t="s">
        <v>53</v>
      </c>
      <c r="G31" s="5" t="s">
        <v>53</v>
      </c>
      <c r="H31" s="5" t="s">
        <v>53</v>
      </c>
      <c r="I31" s="5" t="s">
        <v>53</v>
      </c>
      <c r="J31" s="5" t="s">
        <v>53</v>
      </c>
      <c r="K31" s="5" t="s">
        <v>53</v>
      </c>
      <c r="L31" s="5">
        <v>0</v>
      </c>
      <c r="M31" s="5">
        <v>0</v>
      </c>
      <c r="N31" s="5">
        <v>0</v>
      </c>
      <c r="O31" s="5" t="s">
        <v>53</v>
      </c>
      <c r="P31" s="5" t="s">
        <v>53</v>
      </c>
      <c r="Q31" s="5" t="s">
        <v>53</v>
      </c>
      <c r="R31" s="5" t="s">
        <v>53</v>
      </c>
      <c r="S31" s="5" t="s">
        <v>53</v>
      </c>
      <c r="T31" s="5" t="s">
        <v>53</v>
      </c>
      <c r="U31" s="5" t="s">
        <v>53</v>
      </c>
      <c r="V31" s="5" t="s">
        <v>53</v>
      </c>
      <c r="W31" s="5" t="s">
        <v>53</v>
      </c>
      <c r="X31" s="5" t="s">
        <v>53</v>
      </c>
      <c r="Y31" s="5">
        <v>80</v>
      </c>
      <c r="Z31" s="5" t="s">
        <v>53</v>
      </c>
      <c r="AA31" t="s">
        <v>53</v>
      </c>
      <c r="AB31" t="s">
        <v>53</v>
      </c>
      <c r="AC31" t="s">
        <v>53</v>
      </c>
      <c r="AD31" t="s">
        <v>53</v>
      </c>
      <c r="AE31" t="s">
        <v>54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53</v>
      </c>
      <c r="AR31" t="s">
        <v>53</v>
      </c>
    </row>
    <row r="32" spans="1:44" x14ac:dyDescent="0.25">
      <c r="A32" s="5">
        <f>24</f>
      </c>
      <c r="B32" s="5" t="s">
        <v>77</v>
      </c>
      <c r="C32" s="5" t="s">
        <v>53</v>
      </c>
      <c r="D32" s="5" t="s">
        <v>53</v>
      </c>
      <c r="E32" s="5" t="s">
        <v>53</v>
      </c>
      <c r="F32" s="5" t="s">
        <v>53</v>
      </c>
      <c r="G32" s="5" t="s">
        <v>53</v>
      </c>
      <c r="H32" s="5" t="s">
        <v>53</v>
      </c>
      <c r="I32" s="5" t="s">
        <v>53</v>
      </c>
      <c r="J32" s="5" t="s">
        <v>53</v>
      </c>
      <c r="K32" s="5" t="s">
        <v>53</v>
      </c>
      <c r="L32" s="5">
        <v>0</v>
      </c>
      <c r="M32" s="5">
        <v>0</v>
      </c>
      <c r="N32" s="5">
        <v>0</v>
      </c>
      <c r="O32" s="5" t="s">
        <v>53</v>
      </c>
      <c r="P32" s="5" t="s">
        <v>53</v>
      </c>
      <c r="Q32" s="5" t="s">
        <v>53</v>
      </c>
      <c r="R32" s="5" t="s">
        <v>53</v>
      </c>
      <c r="S32" s="5" t="s">
        <v>53</v>
      </c>
      <c r="T32" s="5" t="s">
        <v>53</v>
      </c>
      <c r="U32" s="5" t="s">
        <v>53</v>
      </c>
      <c r="V32" s="5" t="s">
        <v>53</v>
      </c>
      <c r="W32" s="5" t="s">
        <v>53</v>
      </c>
      <c r="X32" s="5" t="s">
        <v>53</v>
      </c>
      <c r="Y32" s="5">
        <v>80</v>
      </c>
      <c r="Z32" s="5" t="s">
        <v>53</v>
      </c>
      <c r="AA32" t="s">
        <v>53</v>
      </c>
      <c r="AB32" t="s">
        <v>53</v>
      </c>
      <c r="AC32" t="s">
        <v>53</v>
      </c>
      <c r="AD32" t="s">
        <v>53</v>
      </c>
      <c r="AE32" t="s">
        <v>54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53</v>
      </c>
      <c r="AR32" t="s">
        <v>53</v>
      </c>
    </row>
    <row r="33" spans="1:44" x14ac:dyDescent="0.25">
      <c r="A33" s="5">
        <f>25</f>
      </c>
      <c r="B33" s="5" t="s">
        <v>78</v>
      </c>
      <c r="C33" s="5" t="s">
        <v>53</v>
      </c>
      <c r="D33" s="5" t="s">
        <v>53</v>
      </c>
      <c r="E33" s="5" t="s">
        <v>53</v>
      </c>
      <c r="F33" s="5" t="s">
        <v>53</v>
      </c>
      <c r="G33" s="5" t="s">
        <v>53</v>
      </c>
      <c r="H33" s="5" t="s">
        <v>53</v>
      </c>
      <c r="I33" s="5" t="s">
        <v>53</v>
      </c>
      <c r="J33" s="5" t="s">
        <v>53</v>
      </c>
      <c r="K33" s="5" t="s">
        <v>53</v>
      </c>
      <c r="L33" s="5">
        <v>0</v>
      </c>
      <c r="M33" s="5">
        <v>0</v>
      </c>
      <c r="N33" s="5">
        <v>0</v>
      </c>
      <c r="O33" s="5" t="s">
        <v>53</v>
      </c>
      <c r="P33" s="5" t="s">
        <v>53</v>
      </c>
      <c r="Q33" s="5" t="s">
        <v>53</v>
      </c>
      <c r="R33" s="5" t="s">
        <v>53</v>
      </c>
      <c r="S33" s="5" t="s">
        <v>53</v>
      </c>
      <c r="T33" s="5" t="s">
        <v>53</v>
      </c>
      <c r="U33" s="5" t="s">
        <v>53</v>
      </c>
      <c r="V33" s="5" t="s">
        <v>53</v>
      </c>
      <c r="W33" s="5" t="s">
        <v>53</v>
      </c>
      <c r="X33" s="5" t="s">
        <v>53</v>
      </c>
      <c r="Y33" s="5">
        <v>80</v>
      </c>
      <c r="Z33" s="5" t="s">
        <v>53</v>
      </c>
      <c r="AA33" t="s">
        <v>53</v>
      </c>
      <c r="AB33" t="s">
        <v>53</v>
      </c>
      <c r="AC33" t="s">
        <v>53</v>
      </c>
      <c r="AD33" t="s">
        <v>53</v>
      </c>
      <c r="AE33" t="s">
        <v>54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 t="s">
        <v>53</v>
      </c>
      <c r="AQ33" t="s">
        <v>53</v>
      </c>
      <c r="AR33" t="s">
        <v>53</v>
      </c>
    </row>
    <row r="34" spans="1:44" x14ac:dyDescent="0.25">
      <c r="A34" s="5">
        <f>26</f>
      </c>
      <c r="B34" s="5" t="s">
        <v>79</v>
      </c>
      <c r="C34" s="5" t="s">
        <v>53</v>
      </c>
      <c r="D34" s="5" t="s">
        <v>53</v>
      </c>
      <c r="E34" s="5" t="s">
        <v>53</v>
      </c>
      <c r="F34" s="5" t="s">
        <v>53</v>
      </c>
      <c r="G34" s="5" t="s">
        <v>53</v>
      </c>
      <c r="H34" s="5" t="s">
        <v>53</v>
      </c>
      <c r="I34" s="5" t="s">
        <v>53</v>
      </c>
      <c r="J34" s="5" t="s">
        <v>53</v>
      </c>
      <c r="K34" s="5" t="s">
        <v>53</v>
      </c>
      <c r="L34" s="5">
        <v>0</v>
      </c>
      <c r="M34" s="5">
        <v>0</v>
      </c>
      <c r="N34" s="5">
        <v>0</v>
      </c>
      <c r="O34" s="5" t="s">
        <v>53</v>
      </c>
      <c r="P34" s="5" t="s">
        <v>53</v>
      </c>
      <c r="Q34" s="5" t="s">
        <v>53</v>
      </c>
      <c r="R34" s="5" t="s">
        <v>53</v>
      </c>
      <c r="S34" s="5" t="s">
        <v>53</v>
      </c>
      <c r="T34" s="5" t="s">
        <v>53</v>
      </c>
      <c r="U34" s="5" t="s">
        <v>53</v>
      </c>
      <c r="V34" s="5" t="s">
        <v>53</v>
      </c>
      <c r="W34" s="5" t="s">
        <v>53</v>
      </c>
      <c r="X34" s="5" t="s">
        <v>53</v>
      </c>
      <c r="Y34" s="5">
        <v>80</v>
      </c>
      <c r="Z34" s="5" t="s">
        <v>53</v>
      </c>
      <c r="AA34" t="s">
        <v>53</v>
      </c>
      <c r="AB34" t="s">
        <v>53</v>
      </c>
      <c r="AC34" t="s">
        <v>53</v>
      </c>
      <c r="AD34" t="s">
        <v>53</v>
      </c>
      <c r="AE34" t="s">
        <v>54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53</v>
      </c>
      <c r="AP34" t="s">
        <v>53</v>
      </c>
      <c r="AQ34" t="s">
        <v>53</v>
      </c>
      <c r="AR34" t="s">
        <v>53</v>
      </c>
    </row>
    <row r="35" spans="1:44" x14ac:dyDescent="0.25">
      <c r="A35" s="5">
        <f>27</f>
      </c>
      <c r="B35" s="5" t="s">
        <v>80</v>
      </c>
      <c r="C35" s="5" t="s">
        <v>53</v>
      </c>
      <c r="D35" s="5" t="s">
        <v>53</v>
      </c>
      <c r="E35" s="5" t="s">
        <v>53</v>
      </c>
      <c r="F35" s="5" t="s">
        <v>53</v>
      </c>
      <c r="G35" s="5" t="s">
        <v>53</v>
      </c>
      <c r="H35" s="5" t="s">
        <v>53</v>
      </c>
      <c r="I35" s="5" t="s">
        <v>53</v>
      </c>
      <c r="J35" s="5" t="s">
        <v>53</v>
      </c>
      <c r="K35" s="5" t="s">
        <v>53</v>
      </c>
      <c r="L35" s="5">
        <v>0</v>
      </c>
      <c r="M35" s="5">
        <v>0</v>
      </c>
      <c r="N35" s="5">
        <v>0</v>
      </c>
      <c r="O35" s="5" t="s">
        <v>53</v>
      </c>
      <c r="P35" s="5" t="s">
        <v>53</v>
      </c>
      <c r="Q35" s="5" t="s">
        <v>53</v>
      </c>
      <c r="R35" s="5" t="s">
        <v>53</v>
      </c>
      <c r="S35" s="5" t="s">
        <v>53</v>
      </c>
      <c r="T35" s="5" t="s">
        <v>53</v>
      </c>
      <c r="U35" s="5" t="s">
        <v>53</v>
      </c>
      <c r="V35" s="5" t="s">
        <v>53</v>
      </c>
      <c r="W35" s="5" t="s">
        <v>53</v>
      </c>
      <c r="X35" s="5" t="s">
        <v>53</v>
      </c>
      <c r="Y35" s="5">
        <v>80</v>
      </c>
      <c r="Z35" s="5" t="s">
        <v>53</v>
      </c>
      <c r="AA35" t="s">
        <v>53</v>
      </c>
      <c r="AB35" t="s">
        <v>53</v>
      </c>
      <c r="AC35" t="s">
        <v>53</v>
      </c>
      <c r="AD35" t="s">
        <v>53</v>
      </c>
      <c r="AE35" t="s">
        <v>54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53</v>
      </c>
      <c r="AR35" t="s">
        <v>53</v>
      </c>
    </row>
    <row r="36" spans="1:44" x14ac:dyDescent="0.25">
      <c r="A36" s="5">
        <f>28</f>
      </c>
      <c r="B36" s="5" t="s">
        <v>81</v>
      </c>
      <c r="C36" s="5" t="s">
        <v>53</v>
      </c>
      <c r="D36" s="5" t="s">
        <v>53</v>
      </c>
      <c r="E36" s="5" t="s">
        <v>53</v>
      </c>
      <c r="F36" s="5" t="s">
        <v>53</v>
      </c>
      <c r="G36" s="5" t="s">
        <v>53</v>
      </c>
      <c r="H36" s="5" t="s">
        <v>53</v>
      </c>
      <c r="I36" s="5" t="s">
        <v>53</v>
      </c>
      <c r="J36" s="5" t="s">
        <v>53</v>
      </c>
      <c r="K36" s="5" t="s">
        <v>53</v>
      </c>
      <c r="L36" s="5">
        <v>0</v>
      </c>
      <c r="M36" s="5">
        <v>0</v>
      </c>
      <c r="N36" s="5">
        <v>0</v>
      </c>
      <c r="O36" s="5" t="s">
        <v>53</v>
      </c>
      <c r="P36" s="5" t="s">
        <v>53</v>
      </c>
      <c r="Q36" s="5" t="s">
        <v>53</v>
      </c>
      <c r="R36" s="5" t="s">
        <v>53</v>
      </c>
      <c r="S36" s="5" t="s">
        <v>53</v>
      </c>
      <c r="T36" s="5" t="s">
        <v>53</v>
      </c>
      <c r="U36" s="5" t="s">
        <v>53</v>
      </c>
      <c r="V36" s="5" t="s">
        <v>53</v>
      </c>
      <c r="W36" s="5" t="s">
        <v>53</v>
      </c>
      <c r="X36" s="5" t="s">
        <v>53</v>
      </c>
      <c r="Y36" s="5">
        <v>80</v>
      </c>
      <c r="Z36" s="5" t="s">
        <v>53</v>
      </c>
      <c r="AA36" t="s">
        <v>53</v>
      </c>
      <c r="AB36" t="s">
        <v>53</v>
      </c>
      <c r="AC36" t="s">
        <v>53</v>
      </c>
      <c r="AD36" t="s">
        <v>53</v>
      </c>
      <c r="AE36" t="s">
        <v>54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53</v>
      </c>
      <c r="AR36" t="s">
        <v>53</v>
      </c>
    </row>
    <row r="37" spans="1:44" x14ac:dyDescent="0.25">
      <c r="A37" s="5">
        <f>29</f>
      </c>
      <c r="B37" s="5" t="s">
        <v>82</v>
      </c>
      <c r="C37" s="5" t="s">
        <v>53</v>
      </c>
      <c r="D37" s="5" t="s">
        <v>53</v>
      </c>
      <c r="E37" s="5" t="s">
        <v>53</v>
      </c>
      <c r="F37" s="5" t="s">
        <v>53</v>
      </c>
      <c r="G37" s="5" t="s">
        <v>53</v>
      </c>
      <c r="H37" s="5" t="s">
        <v>53</v>
      </c>
      <c r="I37" s="5" t="s">
        <v>53</v>
      </c>
      <c r="J37" s="5" t="s">
        <v>53</v>
      </c>
      <c r="K37" s="5" t="s">
        <v>53</v>
      </c>
      <c r="L37" s="5">
        <v>0</v>
      </c>
      <c r="M37" s="5">
        <v>0</v>
      </c>
      <c r="N37" s="5">
        <v>0</v>
      </c>
      <c r="O37" s="5" t="s">
        <v>53</v>
      </c>
      <c r="P37" s="5" t="s">
        <v>53</v>
      </c>
      <c r="Q37" s="5" t="s">
        <v>53</v>
      </c>
      <c r="R37" s="5" t="s">
        <v>53</v>
      </c>
      <c r="S37" s="5" t="s">
        <v>53</v>
      </c>
      <c r="T37" s="5" t="s">
        <v>53</v>
      </c>
      <c r="U37" s="5" t="s">
        <v>53</v>
      </c>
      <c r="V37" s="5" t="s">
        <v>53</v>
      </c>
      <c r="W37" s="5" t="s">
        <v>53</v>
      </c>
      <c r="X37" s="5" t="s">
        <v>53</v>
      </c>
      <c r="Y37" s="5">
        <v>80</v>
      </c>
      <c r="Z37" s="5" t="s">
        <v>53</v>
      </c>
      <c r="AA37" t="s">
        <v>53</v>
      </c>
      <c r="AB37" t="s">
        <v>53</v>
      </c>
      <c r="AC37" t="s">
        <v>53</v>
      </c>
      <c r="AD37" t="s">
        <v>53</v>
      </c>
      <c r="AE37" t="s">
        <v>54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53</v>
      </c>
      <c r="AR37" t="s">
        <v>53</v>
      </c>
    </row>
    <row r="38" spans="1:44" x14ac:dyDescent="0.25">
      <c r="A38" s="5">
        <f>30</f>
      </c>
      <c r="B38" s="5" t="s">
        <v>83</v>
      </c>
      <c r="C38" s="5" t="s">
        <v>53</v>
      </c>
      <c r="D38" s="5" t="s">
        <v>53</v>
      </c>
      <c r="E38" s="5" t="s">
        <v>53</v>
      </c>
      <c r="F38" s="5" t="s">
        <v>53</v>
      </c>
      <c r="G38" s="5" t="s">
        <v>53</v>
      </c>
      <c r="H38" s="5" t="s">
        <v>53</v>
      </c>
      <c r="I38" s="5" t="s">
        <v>53</v>
      </c>
      <c r="J38" s="5" t="s">
        <v>53</v>
      </c>
      <c r="K38" s="5" t="s">
        <v>53</v>
      </c>
      <c r="L38" s="5">
        <v>0</v>
      </c>
      <c r="M38" s="5">
        <v>0</v>
      </c>
      <c r="N38" s="5">
        <v>0</v>
      </c>
      <c r="O38" s="5" t="s">
        <v>53</v>
      </c>
      <c r="P38" s="5" t="s">
        <v>53</v>
      </c>
      <c r="Q38" s="5" t="s">
        <v>53</v>
      </c>
      <c r="R38" s="5" t="s">
        <v>53</v>
      </c>
      <c r="S38" s="5" t="s">
        <v>53</v>
      </c>
      <c r="T38" s="5" t="s">
        <v>53</v>
      </c>
      <c r="U38" s="5" t="s">
        <v>53</v>
      </c>
      <c r="V38" s="5" t="s">
        <v>53</v>
      </c>
      <c r="W38" s="5" t="s">
        <v>53</v>
      </c>
      <c r="X38" s="5" t="s">
        <v>53</v>
      </c>
      <c r="Y38" s="5">
        <v>80</v>
      </c>
      <c r="Z38" s="5" t="s">
        <v>53</v>
      </c>
      <c r="AA38" t="s">
        <v>53</v>
      </c>
      <c r="AB38" t="s">
        <v>53</v>
      </c>
      <c r="AC38" t="s">
        <v>53</v>
      </c>
      <c r="AD38" t="s">
        <v>53</v>
      </c>
      <c r="AE38" t="s">
        <v>54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53</v>
      </c>
      <c r="AR38" t="s">
        <v>53</v>
      </c>
    </row>
    <row r="39" spans="1:44" x14ac:dyDescent="0.25">
      <c r="A39" s="5">
        <f>31</f>
      </c>
      <c r="B39" s="5" t="s">
        <v>84</v>
      </c>
      <c r="C39" s="5" t="s">
        <v>53</v>
      </c>
      <c r="D39" s="5" t="s">
        <v>53</v>
      </c>
      <c r="E39" s="5" t="s">
        <v>53</v>
      </c>
      <c r="F39" s="5" t="s">
        <v>53</v>
      </c>
      <c r="G39" s="5" t="s">
        <v>53</v>
      </c>
      <c r="H39" s="5" t="s">
        <v>53</v>
      </c>
      <c r="I39" s="5" t="s">
        <v>53</v>
      </c>
      <c r="J39" s="5" t="s">
        <v>53</v>
      </c>
      <c r="K39" s="5" t="s">
        <v>53</v>
      </c>
      <c r="L39" s="5">
        <v>0</v>
      </c>
      <c r="M39" s="5">
        <v>0</v>
      </c>
      <c r="N39" s="5">
        <v>0</v>
      </c>
      <c r="O39" s="5" t="s">
        <v>53</v>
      </c>
      <c r="P39" s="5" t="s">
        <v>53</v>
      </c>
      <c r="Q39" s="5" t="s">
        <v>53</v>
      </c>
      <c r="R39" s="5" t="s">
        <v>53</v>
      </c>
      <c r="S39" s="5" t="s">
        <v>53</v>
      </c>
      <c r="T39" s="5" t="s">
        <v>53</v>
      </c>
      <c r="U39" s="5" t="s">
        <v>53</v>
      </c>
      <c r="V39" s="5" t="s">
        <v>53</v>
      </c>
      <c r="W39" s="5" t="s">
        <v>53</v>
      </c>
      <c r="X39" s="5" t="s">
        <v>53</v>
      </c>
      <c r="Y39" s="5">
        <v>80</v>
      </c>
      <c r="Z39" s="5" t="s">
        <v>53</v>
      </c>
      <c r="AA39" t="s">
        <v>53</v>
      </c>
      <c r="AB39" t="s">
        <v>53</v>
      </c>
      <c r="AC39" t="s">
        <v>53</v>
      </c>
      <c r="AD39" t="s">
        <v>53</v>
      </c>
      <c r="AE39" t="s">
        <v>54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53</v>
      </c>
      <c r="AR39" t="s">
        <v>53</v>
      </c>
    </row>
    <row r="40" spans="1:44" x14ac:dyDescent="0.25">
      <c r="A40" s="5">
        <f>32</f>
      </c>
      <c r="B40" s="5" t="s">
        <v>85</v>
      </c>
      <c r="C40" s="5" t="s">
        <v>53</v>
      </c>
      <c r="D40" s="5" t="s">
        <v>53</v>
      </c>
      <c r="E40" s="5" t="s">
        <v>53</v>
      </c>
      <c r="F40" s="5" t="s">
        <v>53</v>
      </c>
      <c r="G40" s="5" t="s">
        <v>53</v>
      </c>
      <c r="H40" s="5" t="s">
        <v>53</v>
      </c>
      <c r="I40" s="5" t="s">
        <v>53</v>
      </c>
      <c r="J40" s="5" t="s">
        <v>53</v>
      </c>
      <c r="K40" s="5" t="s">
        <v>53</v>
      </c>
      <c r="L40" s="5">
        <v>0</v>
      </c>
      <c r="M40" s="5">
        <v>0</v>
      </c>
      <c r="N40" s="5">
        <v>0</v>
      </c>
      <c r="O40" s="5" t="s">
        <v>53</v>
      </c>
      <c r="P40" s="5" t="s">
        <v>53</v>
      </c>
      <c r="Q40" s="5" t="s">
        <v>53</v>
      </c>
      <c r="R40" s="5" t="s">
        <v>53</v>
      </c>
      <c r="S40" s="5" t="s">
        <v>53</v>
      </c>
      <c r="T40" s="5" t="s">
        <v>53</v>
      </c>
      <c r="U40" s="5" t="s">
        <v>53</v>
      </c>
      <c r="V40" s="5" t="s">
        <v>53</v>
      </c>
      <c r="W40" s="5" t="s">
        <v>53</v>
      </c>
      <c r="X40" s="5" t="s">
        <v>53</v>
      </c>
      <c r="Y40" s="5">
        <v>80</v>
      </c>
      <c r="Z40" s="5" t="s">
        <v>53</v>
      </c>
      <c r="AA40" t="s">
        <v>53</v>
      </c>
      <c r="AB40" t="s">
        <v>53</v>
      </c>
      <c r="AC40" t="s">
        <v>53</v>
      </c>
      <c r="AD40" t="s">
        <v>53</v>
      </c>
      <c r="AE40" t="s">
        <v>54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53</v>
      </c>
      <c r="AQ40" t="s">
        <v>53</v>
      </c>
      <c r="AR40" t="s">
        <v>53</v>
      </c>
    </row>
    <row r="41" spans="1:44" x14ac:dyDescent="0.25">
      <c r="A41" s="5">
        <f>33</f>
      </c>
      <c r="B41" s="5" t="s">
        <v>86</v>
      </c>
      <c r="C41" s="5" t="s">
        <v>53</v>
      </c>
      <c r="D41" s="5" t="s">
        <v>53</v>
      </c>
      <c r="E41" s="5" t="s">
        <v>53</v>
      </c>
      <c r="F41" s="5" t="s">
        <v>53</v>
      </c>
      <c r="G41" s="5" t="s">
        <v>53</v>
      </c>
      <c r="H41" s="5" t="s">
        <v>53</v>
      </c>
      <c r="I41" s="5" t="s">
        <v>53</v>
      </c>
      <c r="J41" s="5" t="s">
        <v>53</v>
      </c>
      <c r="K41" s="5" t="s">
        <v>53</v>
      </c>
      <c r="L41" s="5">
        <v>0</v>
      </c>
      <c r="M41" s="5">
        <v>0</v>
      </c>
      <c r="N41" s="5">
        <v>0</v>
      </c>
      <c r="O41" s="5" t="s">
        <v>53</v>
      </c>
      <c r="P41" s="5" t="s">
        <v>53</v>
      </c>
      <c r="Q41" s="5" t="s">
        <v>53</v>
      </c>
      <c r="R41" s="5" t="s">
        <v>53</v>
      </c>
      <c r="S41" s="5" t="s">
        <v>53</v>
      </c>
      <c r="T41" s="5" t="s">
        <v>53</v>
      </c>
      <c r="U41" s="5" t="s">
        <v>53</v>
      </c>
      <c r="V41" s="5" t="s">
        <v>53</v>
      </c>
      <c r="W41" s="5" t="s">
        <v>53</v>
      </c>
      <c r="X41" s="5" t="s">
        <v>53</v>
      </c>
      <c r="Y41" s="5">
        <v>80</v>
      </c>
      <c r="Z41" s="5" t="s">
        <v>53</v>
      </c>
      <c r="AA41" t="s">
        <v>53</v>
      </c>
      <c r="AB41" t="s">
        <v>53</v>
      </c>
      <c r="AC41" t="s">
        <v>53</v>
      </c>
      <c r="AD41" t="s">
        <v>53</v>
      </c>
      <c r="AE41" t="s">
        <v>54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53</v>
      </c>
      <c r="AR41" t="s">
        <v>53</v>
      </c>
    </row>
    <row r="42" spans="1:44" x14ac:dyDescent="0.25">
      <c r="A42" s="5">
        <f>34</f>
      </c>
      <c r="B42" s="5" t="s">
        <v>87</v>
      </c>
      <c r="C42" s="5" t="s">
        <v>53</v>
      </c>
      <c r="D42" s="5" t="s">
        <v>53</v>
      </c>
      <c r="E42" s="5" t="s">
        <v>53</v>
      </c>
      <c r="F42" s="5" t="s">
        <v>53</v>
      </c>
      <c r="G42" s="5" t="s">
        <v>53</v>
      </c>
      <c r="H42" s="5" t="s">
        <v>53</v>
      </c>
      <c r="I42" s="5" t="s">
        <v>53</v>
      </c>
      <c r="J42" s="5" t="s">
        <v>53</v>
      </c>
      <c r="K42" s="5" t="s">
        <v>53</v>
      </c>
      <c r="L42" s="5">
        <v>0</v>
      </c>
      <c r="M42" s="5">
        <v>0</v>
      </c>
      <c r="N42" s="5">
        <v>0</v>
      </c>
      <c r="O42" s="5" t="s">
        <v>53</v>
      </c>
      <c r="P42" s="5" t="s">
        <v>53</v>
      </c>
      <c r="Q42" s="5" t="s">
        <v>53</v>
      </c>
      <c r="R42" s="5" t="s">
        <v>53</v>
      </c>
      <c r="S42" s="5" t="s">
        <v>53</v>
      </c>
      <c r="T42" s="5" t="s">
        <v>53</v>
      </c>
      <c r="U42" s="5" t="s">
        <v>53</v>
      </c>
      <c r="V42" s="5" t="s">
        <v>53</v>
      </c>
      <c r="W42" s="5" t="s">
        <v>53</v>
      </c>
      <c r="X42" s="5" t="s">
        <v>53</v>
      </c>
      <c r="Y42" s="5">
        <v>80</v>
      </c>
      <c r="Z42" s="5" t="s">
        <v>53</v>
      </c>
      <c r="AA42" t="s">
        <v>53</v>
      </c>
      <c r="AB42" t="s">
        <v>53</v>
      </c>
      <c r="AC42" t="s">
        <v>53</v>
      </c>
      <c r="AD42" t="s">
        <v>53</v>
      </c>
      <c r="AE42" t="s">
        <v>54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53</v>
      </c>
      <c r="AR42" t="s">
        <v>53</v>
      </c>
    </row>
    <row r="43" spans="1:44" x14ac:dyDescent="0.25">
      <c r="A43" s="5">
        <f>35</f>
      </c>
      <c r="B43" s="5" t="s">
        <v>88</v>
      </c>
      <c r="C43" s="5" t="s">
        <v>53</v>
      </c>
      <c r="D43" s="5" t="s">
        <v>53</v>
      </c>
      <c r="E43" s="5" t="s">
        <v>53</v>
      </c>
      <c r="F43" s="5" t="s">
        <v>53</v>
      </c>
      <c r="G43" s="5" t="s">
        <v>53</v>
      </c>
      <c r="H43" s="5" t="s">
        <v>53</v>
      </c>
      <c r="I43" s="5" t="s">
        <v>53</v>
      </c>
      <c r="J43" s="5" t="s">
        <v>53</v>
      </c>
      <c r="K43" s="5" t="s">
        <v>53</v>
      </c>
      <c r="L43" s="5">
        <v>0</v>
      </c>
      <c r="M43" s="5">
        <v>0</v>
      </c>
      <c r="N43" s="5">
        <v>0</v>
      </c>
      <c r="O43" s="5" t="s">
        <v>53</v>
      </c>
      <c r="P43" s="5" t="s">
        <v>53</v>
      </c>
      <c r="Q43" s="5" t="s">
        <v>53</v>
      </c>
      <c r="R43" s="5" t="s">
        <v>53</v>
      </c>
      <c r="S43" s="5" t="s">
        <v>53</v>
      </c>
      <c r="T43" s="5" t="s">
        <v>53</v>
      </c>
      <c r="U43" s="5" t="s">
        <v>53</v>
      </c>
      <c r="V43" s="5" t="s">
        <v>53</v>
      </c>
      <c r="W43" s="5" t="s">
        <v>53</v>
      </c>
      <c r="X43" s="5" t="s">
        <v>53</v>
      </c>
      <c r="Y43" s="5">
        <v>80</v>
      </c>
      <c r="Z43" s="5" t="s">
        <v>53</v>
      </c>
      <c r="AA43" t="s">
        <v>53</v>
      </c>
      <c r="AB43" t="s">
        <v>53</v>
      </c>
      <c r="AC43" t="s">
        <v>53</v>
      </c>
      <c r="AD43" t="s">
        <v>53</v>
      </c>
      <c r="AE43" t="s">
        <v>54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53</v>
      </c>
      <c r="AR43" t="s">
        <v>53</v>
      </c>
    </row>
    <row r="44" spans="1:44" x14ac:dyDescent="0.25">
      <c r="A44" s="5">
        <f>36</f>
      </c>
      <c r="B44" s="5" t="s">
        <v>89</v>
      </c>
      <c r="C44" s="5" t="s">
        <v>53</v>
      </c>
      <c r="D44" s="5" t="s">
        <v>53</v>
      </c>
      <c r="E44" s="5" t="s">
        <v>53</v>
      </c>
      <c r="F44" s="5" t="s">
        <v>53</v>
      </c>
      <c r="G44" s="5" t="s">
        <v>53</v>
      </c>
      <c r="H44" s="5" t="s">
        <v>53</v>
      </c>
      <c r="I44" s="5" t="s">
        <v>53</v>
      </c>
      <c r="J44" s="5" t="s">
        <v>53</v>
      </c>
      <c r="K44" s="5" t="s">
        <v>53</v>
      </c>
      <c r="L44" s="5">
        <v>0</v>
      </c>
      <c r="M44" s="5">
        <v>0</v>
      </c>
      <c r="N44" s="5">
        <v>0</v>
      </c>
      <c r="O44" s="5" t="s">
        <v>53</v>
      </c>
      <c r="P44" s="5" t="s">
        <v>53</v>
      </c>
      <c r="Q44" s="5" t="s">
        <v>53</v>
      </c>
      <c r="R44" s="5" t="s">
        <v>53</v>
      </c>
      <c r="S44" s="5" t="s">
        <v>53</v>
      </c>
      <c r="T44" s="5" t="s">
        <v>53</v>
      </c>
      <c r="U44" s="5" t="s">
        <v>53</v>
      </c>
      <c r="V44" s="5" t="s">
        <v>53</v>
      </c>
      <c r="W44" s="5" t="s">
        <v>53</v>
      </c>
      <c r="X44" s="5" t="s">
        <v>53</v>
      </c>
      <c r="Y44" s="5">
        <v>80</v>
      </c>
      <c r="Z44" s="5" t="s">
        <v>53</v>
      </c>
      <c r="AA44" t="s">
        <v>53</v>
      </c>
      <c r="AB44" t="s">
        <v>53</v>
      </c>
      <c r="AC44" t="s">
        <v>53</v>
      </c>
      <c r="AD44" t="s">
        <v>53</v>
      </c>
      <c r="AE44" t="s">
        <v>54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53</v>
      </c>
      <c r="AQ44" t="s">
        <v>53</v>
      </c>
      <c r="AR44" t="s">
        <v>53</v>
      </c>
    </row>
    <row r="45" spans="1:44" x14ac:dyDescent="0.25">
      <c r="A45" s="5">
        <f>37</f>
      </c>
      <c r="B45" s="5" t="s">
        <v>90</v>
      </c>
      <c r="C45" s="5" t="s">
        <v>53</v>
      </c>
      <c r="D45" s="5" t="s">
        <v>53</v>
      </c>
      <c r="E45" s="5" t="s">
        <v>53</v>
      </c>
      <c r="F45" s="5" t="s">
        <v>53</v>
      </c>
      <c r="G45" s="5" t="s">
        <v>53</v>
      </c>
      <c r="H45" s="5" t="s">
        <v>53</v>
      </c>
      <c r="I45" s="5" t="s">
        <v>53</v>
      </c>
      <c r="J45" s="5" t="s">
        <v>53</v>
      </c>
      <c r="K45" s="5" t="s">
        <v>53</v>
      </c>
      <c r="L45" s="5">
        <v>0</v>
      </c>
      <c r="M45" s="5">
        <v>0</v>
      </c>
      <c r="N45" s="5">
        <v>0</v>
      </c>
      <c r="O45" s="5" t="s">
        <v>53</v>
      </c>
      <c r="P45" s="5" t="s">
        <v>53</v>
      </c>
      <c r="Q45" s="5" t="s">
        <v>53</v>
      </c>
      <c r="R45" s="5" t="s">
        <v>53</v>
      </c>
      <c r="S45" s="5" t="s">
        <v>53</v>
      </c>
      <c r="T45" s="5" t="s">
        <v>53</v>
      </c>
      <c r="U45" s="5" t="s">
        <v>53</v>
      </c>
      <c r="V45" s="5" t="s">
        <v>53</v>
      </c>
      <c r="W45" s="5" t="s">
        <v>53</v>
      </c>
      <c r="X45" s="5" t="s">
        <v>53</v>
      </c>
      <c r="Y45" s="5">
        <v>80</v>
      </c>
      <c r="Z45" s="5" t="s">
        <v>53</v>
      </c>
      <c r="AA45" t="s">
        <v>53</v>
      </c>
      <c r="AB45" t="s">
        <v>53</v>
      </c>
      <c r="AC45" t="s">
        <v>53</v>
      </c>
      <c r="AD45" t="s">
        <v>53</v>
      </c>
      <c r="AE45" t="s">
        <v>54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53</v>
      </c>
      <c r="AR45" t="s">
        <v>53</v>
      </c>
    </row>
    <row r="46" spans="1:44" x14ac:dyDescent="0.25">
      <c r="A46" s="5">
        <f>38</f>
      </c>
      <c r="B46" s="5" t="s">
        <v>91</v>
      </c>
      <c r="C46" s="5" t="s">
        <v>53</v>
      </c>
      <c r="D46" s="5" t="s">
        <v>53</v>
      </c>
      <c r="E46" s="5" t="s">
        <v>53</v>
      </c>
      <c r="F46" s="5" t="s">
        <v>53</v>
      </c>
      <c r="G46" s="5" t="s">
        <v>53</v>
      </c>
      <c r="H46" s="5" t="s">
        <v>53</v>
      </c>
      <c r="I46" s="5" t="s">
        <v>53</v>
      </c>
      <c r="J46" s="5" t="s">
        <v>53</v>
      </c>
      <c r="K46" s="5" t="s">
        <v>53</v>
      </c>
      <c r="L46" s="5">
        <v>0</v>
      </c>
      <c r="M46" s="5">
        <v>0</v>
      </c>
      <c r="N46" s="5">
        <v>0</v>
      </c>
      <c r="O46" s="5" t="s">
        <v>53</v>
      </c>
      <c r="P46" s="5" t="s">
        <v>53</v>
      </c>
      <c r="Q46" s="5" t="s">
        <v>53</v>
      </c>
      <c r="R46" s="5" t="s">
        <v>53</v>
      </c>
      <c r="S46" s="5" t="s">
        <v>53</v>
      </c>
      <c r="T46" s="5" t="s">
        <v>53</v>
      </c>
      <c r="U46" s="5" t="s">
        <v>53</v>
      </c>
      <c r="V46" s="5" t="s">
        <v>53</v>
      </c>
      <c r="W46" s="5" t="s">
        <v>53</v>
      </c>
      <c r="X46" s="5" t="s">
        <v>53</v>
      </c>
      <c r="Y46" s="5">
        <v>80</v>
      </c>
      <c r="Z46" s="5" t="s">
        <v>53</v>
      </c>
      <c r="AA46" t="s">
        <v>53</v>
      </c>
      <c r="AB46" t="s">
        <v>53</v>
      </c>
      <c r="AC46" t="s">
        <v>53</v>
      </c>
      <c r="AD46" t="s">
        <v>53</v>
      </c>
      <c r="AE46" t="s">
        <v>54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  <c r="AK46" t="s">
        <v>53</v>
      </c>
      <c r="AL46" t="s">
        <v>53</v>
      </c>
      <c r="AM46" t="s">
        <v>53</v>
      </c>
      <c r="AN46" t="s">
        <v>53</v>
      </c>
      <c r="AO46" t="s">
        <v>53</v>
      </c>
      <c r="AP46" t="s">
        <v>53</v>
      </c>
      <c r="AQ46" t="s">
        <v>53</v>
      </c>
      <c r="AR46" t="s">
        <v>53</v>
      </c>
    </row>
    <row r="47" spans="1:44" x14ac:dyDescent="0.25">
      <c r="A47" s="5">
        <f>39</f>
      </c>
      <c r="B47" s="5" t="s">
        <v>92</v>
      </c>
      <c r="C47" s="5" t="s">
        <v>53</v>
      </c>
      <c r="D47" s="5" t="s">
        <v>53</v>
      </c>
      <c r="E47" s="5" t="s">
        <v>53</v>
      </c>
      <c r="F47" s="5" t="s">
        <v>53</v>
      </c>
      <c r="G47" s="5" t="s">
        <v>53</v>
      </c>
      <c r="H47" s="5" t="s">
        <v>53</v>
      </c>
      <c r="I47" s="5" t="s">
        <v>53</v>
      </c>
      <c r="J47" s="5" t="s">
        <v>53</v>
      </c>
      <c r="K47" s="5" t="s">
        <v>53</v>
      </c>
      <c r="L47" s="5">
        <v>0</v>
      </c>
      <c r="M47" s="5">
        <v>0</v>
      </c>
      <c r="N47" s="5">
        <v>0</v>
      </c>
      <c r="O47" s="5" t="s">
        <v>53</v>
      </c>
      <c r="P47" s="5" t="s">
        <v>53</v>
      </c>
      <c r="Q47" s="5" t="s">
        <v>53</v>
      </c>
      <c r="R47" s="5" t="s">
        <v>53</v>
      </c>
      <c r="S47" s="5" t="s">
        <v>53</v>
      </c>
      <c r="T47" s="5" t="s">
        <v>53</v>
      </c>
      <c r="U47" s="5" t="s">
        <v>53</v>
      </c>
      <c r="V47" s="5" t="s">
        <v>53</v>
      </c>
      <c r="W47" s="5" t="s">
        <v>53</v>
      </c>
      <c r="X47" s="5" t="s">
        <v>53</v>
      </c>
      <c r="Y47" s="5">
        <v>80</v>
      </c>
      <c r="Z47" s="5" t="s">
        <v>53</v>
      </c>
      <c r="AA47" t="s">
        <v>53</v>
      </c>
      <c r="AB47" t="s">
        <v>53</v>
      </c>
      <c r="AC47" t="s">
        <v>53</v>
      </c>
      <c r="AD47" t="s">
        <v>53</v>
      </c>
      <c r="AE47" t="s">
        <v>54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53</v>
      </c>
      <c r="AO47" t="s">
        <v>53</v>
      </c>
      <c r="AP47" t="s">
        <v>53</v>
      </c>
      <c r="AQ47" t="s">
        <v>53</v>
      </c>
      <c r="AR47" t="s">
        <v>53</v>
      </c>
    </row>
    <row r="48" spans="1:44" x14ac:dyDescent="0.25">
      <c r="A48" s="5">
        <f>40</f>
      </c>
      <c r="B48" s="5" t="s">
        <v>93</v>
      </c>
      <c r="C48" s="5" t="s">
        <v>53</v>
      </c>
      <c r="D48" s="5" t="s">
        <v>53</v>
      </c>
      <c r="E48" s="5" t="s">
        <v>53</v>
      </c>
      <c r="F48" s="5" t="s">
        <v>53</v>
      </c>
      <c r="G48" s="5" t="s">
        <v>53</v>
      </c>
      <c r="H48" s="5" t="s">
        <v>53</v>
      </c>
      <c r="I48" s="5" t="s">
        <v>53</v>
      </c>
      <c r="J48" s="5" t="s">
        <v>53</v>
      </c>
      <c r="K48" s="5" t="s">
        <v>53</v>
      </c>
      <c r="L48" s="5">
        <v>0</v>
      </c>
      <c r="M48" s="5">
        <v>0</v>
      </c>
      <c r="N48" s="5">
        <v>0</v>
      </c>
      <c r="O48" s="5" t="s">
        <v>53</v>
      </c>
      <c r="P48" s="5" t="s">
        <v>53</v>
      </c>
      <c r="Q48" s="5" t="s">
        <v>53</v>
      </c>
      <c r="R48" s="5" t="s">
        <v>53</v>
      </c>
      <c r="S48" s="5" t="s">
        <v>53</v>
      </c>
      <c r="T48" s="5" t="s">
        <v>53</v>
      </c>
      <c r="U48" s="5" t="s">
        <v>53</v>
      </c>
      <c r="V48" s="5" t="s">
        <v>53</v>
      </c>
      <c r="W48" s="5" t="s">
        <v>53</v>
      </c>
      <c r="X48" s="5" t="s">
        <v>53</v>
      </c>
      <c r="Y48" s="5">
        <v>80</v>
      </c>
      <c r="Z48" s="5" t="s">
        <v>53</v>
      </c>
      <c r="AA48" t="s">
        <v>53</v>
      </c>
      <c r="AB48" t="s">
        <v>53</v>
      </c>
      <c r="AC48" t="s">
        <v>53</v>
      </c>
      <c r="AD48" t="s">
        <v>53</v>
      </c>
      <c r="AE48" t="s">
        <v>54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  <c r="AK48" t="s">
        <v>53</v>
      </c>
      <c r="AL48" t="s">
        <v>53</v>
      </c>
      <c r="AM48" t="s">
        <v>53</v>
      </c>
      <c r="AN48" t="s">
        <v>53</v>
      </c>
      <c r="AO48" t="s">
        <v>53</v>
      </c>
      <c r="AP48" t="s">
        <v>53</v>
      </c>
      <c r="AQ48" t="s">
        <v>53</v>
      </c>
      <c r="AR48" t="s">
        <v>53</v>
      </c>
    </row>
    <row r="49" spans="1:44" x14ac:dyDescent="0.25">
      <c r="A49" s="5">
        <f>41</f>
      </c>
      <c r="B49" s="5" t="s">
        <v>94</v>
      </c>
      <c r="C49" s="5" t="s">
        <v>53</v>
      </c>
      <c r="D49" s="5" t="s">
        <v>53</v>
      </c>
      <c r="E49" s="5" t="s">
        <v>53</v>
      </c>
      <c r="F49" s="5" t="s">
        <v>53</v>
      </c>
      <c r="G49" s="5" t="s">
        <v>53</v>
      </c>
      <c r="H49" s="5" t="s">
        <v>53</v>
      </c>
      <c r="I49" s="5" t="s">
        <v>53</v>
      </c>
      <c r="J49" s="5" t="s">
        <v>53</v>
      </c>
      <c r="K49" s="5" t="s">
        <v>53</v>
      </c>
      <c r="L49" s="5">
        <v>0</v>
      </c>
      <c r="M49" s="5">
        <v>0</v>
      </c>
      <c r="N49" s="5">
        <v>0</v>
      </c>
      <c r="O49" s="5" t="s">
        <v>53</v>
      </c>
      <c r="P49" s="5" t="s">
        <v>53</v>
      </c>
      <c r="Q49" s="5" t="s">
        <v>53</v>
      </c>
      <c r="R49" s="5" t="s">
        <v>53</v>
      </c>
      <c r="S49" s="5" t="s">
        <v>53</v>
      </c>
      <c r="T49" s="5" t="s">
        <v>53</v>
      </c>
      <c r="U49" s="5" t="s">
        <v>53</v>
      </c>
      <c r="V49" s="5" t="s">
        <v>53</v>
      </c>
      <c r="W49" s="5" t="s">
        <v>53</v>
      </c>
      <c r="X49" s="5" t="s">
        <v>53</v>
      </c>
      <c r="Y49" s="5">
        <v>80</v>
      </c>
      <c r="Z49" s="5" t="s">
        <v>53</v>
      </c>
      <c r="AA49" t="s">
        <v>53</v>
      </c>
      <c r="AB49" t="s">
        <v>53</v>
      </c>
      <c r="AC49" t="s">
        <v>53</v>
      </c>
      <c r="AD49" t="s">
        <v>53</v>
      </c>
      <c r="AE49" t="s">
        <v>54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53</v>
      </c>
      <c r="AR49" t="s">
        <v>53</v>
      </c>
    </row>
    <row r="50" spans="1:44" x14ac:dyDescent="0.25">
      <c r="A50" s="5">
        <f>42</f>
      </c>
      <c r="B50" s="5" t="s">
        <v>95</v>
      </c>
      <c r="C50" s="5" t="s">
        <v>53</v>
      </c>
      <c r="D50" s="5" t="s">
        <v>53</v>
      </c>
      <c r="E50" s="5" t="s">
        <v>53</v>
      </c>
      <c r="F50" s="5" t="s">
        <v>53</v>
      </c>
      <c r="G50" s="5" t="s">
        <v>53</v>
      </c>
      <c r="H50" s="5" t="s">
        <v>53</v>
      </c>
      <c r="I50" s="5" t="s">
        <v>53</v>
      </c>
      <c r="J50" s="5" t="s">
        <v>53</v>
      </c>
      <c r="K50" s="5" t="s">
        <v>53</v>
      </c>
      <c r="L50" s="5">
        <v>0</v>
      </c>
      <c r="M50" s="5">
        <v>0</v>
      </c>
      <c r="N50" s="5">
        <v>0</v>
      </c>
      <c r="O50" s="5" t="s">
        <v>53</v>
      </c>
      <c r="P50" s="5" t="s">
        <v>53</v>
      </c>
      <c r="Q50" s="5" t="s">
        <v>53</v>
      </c>
      <c r="R50" s="5" t="s">
        <v>53</v>
      </c>
      <c r="S50" s="5" t="s">
        <v>53</v>
      </c>
      <c r="T50" s="5" t="s">
        <v>53</v>
      </c>
      <c r="U50" s="5" t="s">
        <v>53</v>
      </c>
      <c r="V50" s="5" t="s">
        <v>53</v>
      </c>
      <c r="W50" s="5" t="s">
        <v>53</v>
      </c>
      <c r="X50" s="5" t="s">
        <v>53</v>
      </c>
      <c r="Y50" s="5">
        <v>80</v>
      </c>
      <c r="Z50" s="5" t="s">
        <v>53</v>
      </c>
      <c r="AA50" t="s">
        <v>53</v>
      </c>
      <c r="AB50" t="s">
        <v>53</v>
      </c>
      <c r="AC50" t="s">
        <v>53</v>
      </c>
      <c r="AD50" t="s">
        <v>53</v>
      </c>
      <c r="AE50" t="s">
        <v>54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53</v>
      </c>
      <c r="AP50" t="s">
        <v>53</v>
      </c>
      <c r="AQ50" t="s">
        <v>53</v>
      </c>
      <c r="AR50" t="s">
        <v>53</v>
      </c>
    </row>
    <row r="51" spans="1:44" x14ac:dyDescent="0.25">
      <c r="A51" s="5">
        <f>43</f>
      </c>
      <c r="B51" s="5" t="s">
        <v>96</v>
      </c>
      <c r="C51" s="5" t="s">
        <v>53</v>
      </c>
      <c r="D51" s="5" t="s">
        <v>53</v>
      </c>
      <c r="E51" s="5" t="s">
        <v>53</v>
      </c>
      <c r="F51" s="5" t="s">
        <v>53</v>
      </c>
      <c r="G51" s="5" t="s">
        <v>53</v>
      </c>
      <c r="H51" s="5" t="s">
        <v>53</v>
      </c>
      <c r="I51" s="5" t="s">
        <v>53</v>
      </c>
      <c r="J51" s="5" t="s">
        <v>53</v>
      </c>
      <c r="K51" s="5" t="s">
        <v>53</v>
      </c>
      <c r="L51" s="5">
        <v>0</v>
      </c>
      <c r="M51" s="5">
        <v>0</v>
      </c>
      <c r="N51" s="5">
        <v>0</v>
      </c>
      <c r="O51" s="5" t="s">
        <v>53</v>
      </c>
      <c r="P51" s="5" t="s">
        <v>53</v>
      </c>
      <c r="Q51" s="5" t="s">
        <v>53</v>
      </c>
      <c r="R51" s="5" t="s">
        <v>53</v>
      </c>
      <c r="S51" s="5" t="s">
        <v>53</v>
      </c>
      <c r="T51" s="5" t="s">
        <v>53</v>
      </c>
      <c r="U51" s="5" t="s">
        <v>53</v>
      </c>
      <c r="V51" s="5" t="s">
        <v>53</v>
      </c>
      <c r="W51" s="5" t="s">
        <v>53</v>
      </c>
      <c r="X51" s="5" t="s">
        <v>53</v>
      </c>
      <c r="Y51" s="5">
        <v>80</v>
      </c>
      <c r="Z51" s="5" t="s">
        <v>53</v>
      </c>
      <c r="AA51" t="s">
        <v>53</v>
      </c>
      <c r="AB51" t="s">
        <v>53</v>
      </c>
      <c r="AC51" t="s">
        <v>53</v>
      </c>
      <c r="AD51" t="s">
        <v>53</v>
      </c>
      <c r="AE51" t="s">
        <v>54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53</v>
      </c>
      <c r="AR51" t="s">
        <v>53</v>
      </c>
    </row>
    <row r="52" spans="1:44" x14ac:dyDescent="0.25">
      <c r="A52" s="5">
        <f>44</f>
      </c>
      <c r="B52" s="5" t="s">
        <v>97</v>
      </c>
      <c r="C52" s="5" t="s">
        <v>53</v>
      </c>
      <c r="D52" s="5" t="s">
        <v>53</v>
      </c>
      <c r="E52" s="5" t="s">
        <v>53</v>
      </c>
      <c r="F52" s="5" t="s">
        <v>53</v>
      </c>
      <c r="G52" s="5" t="s">
        <v>53</v>
      </c>
      <c r="H52" s="5" t="s">
        <v>53</v>
      </c>
      <c r="I52" s="5" t="s">
        <v>53</v>
      </c>
      <c r="J52" s="5" t="s">
        <v>53</v>
      </c>
      <c r="K52" s="5" t="s">
        <v>53</v>
      </c>
      <c r="L52" s="5">
        <v>0</v>
      </c>
      <c r="M52" s="5">
        <v>0</v>
      </c>
      <c r="N52" s="5">
        <v>0</v>
      </c>
      <c r="O52" s="5" t="s">
        <v>53</v>
      </c>
      <c r="P52" s="5" t="s">
        <v>53</v>
      </c>
      <c r="Q52" s="5" t="s">
        <v>53</v>
      </c>
      <c r="R52" s="5" t="s">
        <v>53</v>
      </c>
      <c r="S52" s="5" t="s">
        <v>53</v>
      </c>
      <c r="T52" s="5" t="s">
        <v>53</v>
      </c>
      <c r="U52" s="5" t="s">
        <v>53</v>
      </c>
      <c r="V52" s="5" t="s">
        <v>53</v>
      </c>
      <c r="W52" s="5" t="s">
        <v>53</v>
      </c>
      <c r="X52" s="5" t="s">
        <v>53</v>
      </c>
      <c r="Y52" s="5">
        <v>80</v>
      </c>
      <c r="Z52" s="5" t="s">
        <v>53</v>
      </c>
      <c r="AA52" t="s">
        <v>53</v>
      </c>
      <c r="AB52" t="s">
        <v>53</v>
      </c>
      <c r="AC52" t="s">
        <v>53</v>
      </c>
      <c r="AD52" t="s">
        <v>53</v>
      </c>
      <c r="AE52" t="s">
        <v>54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53</v>
      </c>
      <c r="AQ52" t="s">
        <v>53</v>
      </c>
      <c r="AR52" t="s">
        <v>53</v>
      </c>
    </row>
    <row r="53" spans="1:44" x14ac:dyDescent="0.25">
      <c r="A53" s="5">
        <f>45</f>
      </c>
      <c r="B53" s="5" t="s">
        <v>98</v>
      </c>
      <c r="C53" s="5" t="s">
        <v>53</v>
      </c>
      <c r="D53" s="5" t="s">
        <v>53</v>
      </c>
      <c r="E53" s="5" t="s">
        <v>53</v>
      </c>
      <c r="F53" s="5" t="s">
        <v>53</v>
      </c>
      <c r="G53" s="5" t="s">
        <v>53</v>
      </c>
      <c r="H53" s="5" t="s">
        <v>53</v>
      </c>
      <c r="I53" s="5" t="s">
        <v>53</v>
      </c>
      <c r="J53" s="5" t="s">
        <v>53</v>
      </c>
      <c r="K53" s="5" t="s">
        <v>53</v>
      </c>
      <c r="L53" s="5">
        <v>0</v>
      </c>
      <c r="M53" s="5">
        <v>0</v>
      </c>
      <c r="N53" s="5">
        <v>0</v>
      </c>
      <c r="O53" s="5" t="s">
        <v>53</v>
      </c>
      <c r="P53" s="5" t="s">
        <v>53</v>
      </c>
      <c r="Q53" s="5" t="s">
        <v>53</v>
      </c>
      <c r="R53" s="5" t="s">
        <v>53</v>
      </c>
      <c r="S53" s="5" t="s">
        <v>53</v>
      </c>
      <c r="T53" s="5" t="s">
        <v>53</v>
      </c>
      <c r="U53" s="5" t="s">
        <v>53</v>
      </c>
      <c r="V53" s="5" t="s">
        <v>53</v>
      </c>
      <c r="W53" s="5" t="s">
        <v>53</v>
      </c>
      <c r="X53" s="5" t="s">
        <v>53</v>
      </c>
      <c r="Y53" s="5">
        <v>80</v>
      </c>
      <c r="Z53" s="5" t="s">
        <v>53</v>
      </c>
      <c r="AA53" t="s">
        <v>53</v>
      </c>
      <c r="AB53" t="s">
        <v>53</v>
      </c>
      <c r="AC53" t="s">
        <v>53</v>
      </c>
      <c r="AD53" t="s">
        <v>53</v>
      </c>
      <c r="AE53" t="s">
        <v>54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53</v>
      </c>
      <c r="AR53" t="s">
        <v>53</v>
      </c>
    </row>
    <row r="54" spans="1:44" x14ac:dyDescent="0.25">
      <c r="A54" s="5">
        <f>46</f>
      </c>
      <c r="B54" s="5" t="s">
        <v>99</v>
      </c>
      <c r="C54" s="5" t="s">
        <v>53</v>
      </c>
      <c r="D54" s="5" t="s">
        <v>53</v>
      </c>
      <c r="E54" s="5" t="s">
        <v>53</v>
      </c>
      <c r="F54" s="5" t="s">
        <v>53</v>
      </c>
      <c r="G54" s="5" t="s">
        <v>53</v>
      </c>
      <c r="H54" s="5" t="s">
        <v>53</v>
      </c>
      <c r="I54" s="5" t="s">
        <v>53</v>
      </c>
      <c r="J54" s="5" t="s">
        <v>53</v>
      </c>
      <c r="K54" s="5" t="s">
        <v>53</v>
      </c>
      <c r="L54" s="5">
        <v>0</v>
      </c>
      <c r="M54" s="5">
        <v>0</v>
      </c>
      <c r="N54" s="5">
        <v>0</v>
      </c>
      <c r="O54" s="5" t="s">
        <v>53</v>
      </c>
      <c r="P54" s="5" t="s">
        <v>53</v>
      </c>
      <c r="Q54" s="5" t="s">
        <v>53</v>
      </c>
      <c r="R54" s="5" t="s">
        <v>53</v>
      </c>
      <c r="S54" s="5" t="s">
        <v>53</v>
      </c>
      <c r="T54" s="5" t="s">
        <v>53</v>
      </c>
      <c r="U54" s="5" t="s">
        <v>53</v>
      </c>
      <c r="V54" s="5" t="s">
        <v>53</v>
      </c>
      <c r="W54" s="5" t="s">
        <v>53</v>
      </c>
      <c r="X54" s="5" t="s">
        <v>53</v>
      </c>
      <c r="Y54" s="5">
        <v>80</v>
      </c>
      <c r="Z54" s="5" t="s">
        <v>53</v>
      </c>
      <c r="AA54" t="s">
        <v>53</v>
      </c>
      <c r="AB54" t="s">
        <v>53</v>
      </c>
      <c r="AC54" t="s">
        <v>53</v>
      </c>
      <c r="AD54" t="s">
        <v>53</v>
      </c>
      <c r="AE54" t="s">
        <v>54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53</v>
      </c>
      <c r="AR54" t="s">
        <v>53</v>
      </c>
    </row>
    <row r="55" spans="1:44" x14ac:dyDescent="0.25">
      <c r="A55" s="5">
        <f>47</f>
      </c>
      <c r="B55" s="5" t="s">
        <v>100</v>
      </c>
      <c r="C55" s="5" t="s">
        <v>53</v>
      </c>
      <c r="D55" s="5" t="s">
        <v>53</v>
      </c>
      <c r="E55" s="5" t="s">
        <v>53</v>
      </c>
      <c r="F55" s="5" t="s">
        <v>53</v>
      </c>
      <c r="G55" s="5" t="s">
        <v>53</v>
      </c>
      <c r="H55" s="5" t="s">
        <v>53</v>
      </c>
      <c r="I55" s="5" t="s">
        <v>53</v>
      </c>
      <c r="J55" s="5" t="s">
        <v>53</v>
      </c>
      <c r="K55" s="5" t="s">
        <v>53</v>
      </c>
      <c r="L55" s="5">
        <v>0</v>
      </c>
      <c r="M55" s="5">
        <v>0</v>
      </c>
      <c r="N55" s="5">
        <v>0</v>
      </c>
      <c r="O55" s="5" t="s">
        <v>53</v>
      </c>
      <c r="P55" s="5" t="s">
        <v>53</v>
      </c>
      <c r="Q55" s="5" t="s">
        <v>53</v>
      </c>
      <c r="R55" s="5" t="s">
        <v>53</v>
      </c>
      <c r="S55" s="5" t="s">
        <v>53</v>
      </c>
      <c r="T55" s="5" t="s">
        <v>53</v>
      </c>
      <c r="U55" s="5" t="s">
        <v>53</v>
      </c>
      <c r="V55" s="5" t="s">
        <v>53</v>
      </c>
      <c r="W55" s="5" t="s">
        <v>53</v>
      </c>
      <c r="X55" s="5" t="s">
        <v>53</v>
      </c>
      <c r="Y55" s="5">
        <v>80</v>
      </c>
      <c r="Z55" s="5" t="s">
        <v>53</v>
      </c>
      <c r="AA55" t="s">
        <v>53</v>
      </c>
      <c r="AB55" t="s">
        <v>53</v>
      </c>
      <c r="AC55" t="s">
        <v>53</v>
      </c>
      <c r="AD55" t="s">
        <v>53</v>
      </c>
      <c r="AE55" t="s">
        <v>54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53</v>
      </c>
      <c r="AR55" t="s">
        <v>53</v>
      </c>
    </row>
    <row r="56" spans="1:44" x14ac:dyDescent="0.25">
      <c r="A56" s="5">
        <f>48</f>
      </c>
      <c r="B56" s="5" t="s">
        <v>101</v>
      </c>
      <c r="C56" s="5" t="s">
        <v>53</v>
      </c>
      <c r="D56" s="5" t="s">
        <v>53</v>
      </c>
      <c r="E56" s="5" t="s">
        <v>53</v>
      </c>
      <c r="F56" s="5" t="s">
        <v>53</v>
      </c>
      <c r="G56" s="5" t="s">
        <v>53</v>
      </c>
      <c r="H56" s="5" t="s">
        <v>53</v>
      </c>
      <c r="I56" s="5" t="s">
        <v>53</v>
      </c>
      <c r="J56" s="5" t="s">
        <v>53</v>
      </c>
      <c r="K56" s="5" t="s">
        <v>53</v>
      </c>
      <c r="L56" s="5">
        <v>0</v>
      </c>
      <c r="M56" s="5">
        <v>0</v>
      </c>
      <c r="N56" s="5">
        <v>0</v>
      </c>
      <c r="O56" s="5" t="s">
        <v>53</v>
      </c>
      <c r="P56" s="5" t="s">
        <v>53</v>
      </c>
      <c r="Q56" s="5" t="s">
        <v>53</v>
      </c>
      <c r="R56" s="5" t="s">
        <v>53</v>
      </c>
      <c r="S56" s="5" t="s">
        <v>53</v>
      </c>
      <c r="T56" s="5" t="s">
        <v>53</v>
      </c>
      <c r="U56" s="5" t="s">
        <v>53</v>
      </c>
      <c r="V56" s="5" t="s">
        <v>53</v>
      </c>
      <c r="W56" s="5" t="s">
        <v>53</v>
      </c>
      <c r="X56" s="5" t="s">
        <v>53</v>
      </c>
      <c r="Y56" s="5">
        <v>80</v>
      </c>
      <c r="Z56" s="5" t="s">
        <v>53</v>
      </c>
      <c r="AA56" t="s">
        <v>53</v>
      </c>
      <c r="AB56" t="s">
        <v>53</v>
      </c>
      <c r="AC56" t="s">
        <v>53</v>
      </c>
      <c r="AD56" t="s">
        <v>53</v>
      </c>
      <c r="AE56" t="s">
        <v>54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53</v>
      </c>
      <c r="AR56" t="s">
        <v>53</v>
      </c>
    </row>
    <row r="57" spans="1:44" x14ac:dyDescent="0.25">
      <c r="A57" s="5">
        <f>49</f>
      </c>
      <c r="B57" s="5" t="s">
        <v>102</v>
      </c>
      <c r="C57" s="5" t="s">
        <v>53</v>
      </c>
      <c r="D57" s="5" t="s">
        <v>53</v>
      </c>
      <c r="E57" s="5" t="s">
        <v>53</v>
      </c>
      <c r="F57" s="5" t="s">
        <v>53</v>
      </c>
      <c r="G57" s="5" t="s">
        <v>53</v>
      </c>
      <c r="H57" s="5" t="s">
        <v>53</v>
      </c>
      <c r="I57" s="5" t="s">
        <v>53</v>
      </c>
      <c r="J57" s="5" t="s">
        <v>53</v>
      </c>
      <c r="K57" s="5" t="s">
        <v>53</v>
      </c>
      <c r="L57" s="5">
        <v>0</v>
      </c>
      <c r="M57" s="5">
        <v>0</v>
      </c>
      <c r="N57" s="5">
        <v>0</v>
      </c>
      <c r="O57" s="5" t="s">
        <v>53</v>
      </c>
      <c r="P57" s="5" t="s">
        <v>53</v>
      </c>
      <c r="Q57" s="5" t="s">
        <v>53</v>
      </c>
      <c r="R57" s="5" t="s">
        <v>53</v>
      </c>
      <c r="S57" s="5" t="s">
        <v>53</v>
      </c>
      <c r="T57" s="5" t="s">
        <v>53</v>
      </c>
      <c r="U57" s="5" t="s">
        <v>53</v>
      </c>
      <c r="V57" s="5" t="s">
        <v>53</v>
      </c>
      <c r="W57" s="5" t="s">
        <v>53</v>
      </c>
      <c r="X57" s="5" t="s">
        <v>53</v>
      </c>
      <c r="Y57" s="5">
        <v>80</v>
      </c>
      <c r="Z57" s="5" t="s">
        <v>53</v>
      </c>
      <c r="AA57" t="s">
        <v>53</v>
      </c>
      <c r="AB57" t="s">
        <v>53</v>
      </c>
      <c r="AC57" t="s">
        <v>53</v>
      </c>
      <c r="AD57" t="s">
        <v>53</v>
      </c>
      <c r="AE57" t="s">
        <v>54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53</v>
      </c>
      <c r="AR57" t="s">
        <v>53</v>
      </c>
    </row>
    <row r="58" spans="1:44" x14ac:dyDescent="0.25">
      <c r="A58" s="5">
        <f>50</f>
      </c>
      <c r="B58" s="5" t="s">
        <v>103</v>
      </c>
      <c r="C58" s="5" t="s">
        <v>53</v>
      </c>
      <c r="D58" s="5" t="s">
        <v>53</v>
      </c>
      <c r="E58" s="5" t="s">
        <v>53</v>
      </c>
      <c r="F58" s="5" t="s">
        <v>53</v>
      </c>
      <c r="G58" s="5" t="s">
        <v>53</v>
      </c>
      <c r="H58" s="5" t="s">
        <v>53</v>
      </c>
      <c r="I58" s="5" t="s">
        <v>53</v>
      </c>
      <c r="J58" s="5" t="s">
        <v>53</v>
      </c>
      <c r="K58" s="5" t="s">
        <v>53</v>
      </c>
      <c r="L58" s="5">
        <v>0</v>
      </c>
      <c r="M58" s="5">
        <v>0</v>
      </c>
      <c r="N58" s="5">
        <v>0</v>
      </c>
      <c r="O58" s="5" t="s">
        <v>53</v>
      </c>
      <c r="P58" s="5" t="s">
        <v>53</v>
      </c>
      <c r="Q58" s="5" t="s">
        <v>53</v>
      </c>
      <c r="R58" s="5" t="s">
        <v>53</v>
      </c>
      <c r="S58" s="5" t="s">
        <v>53</v>
      </c>
      <c r="T58" s="5" t="s">
        <v>53</v>
      </c>
      <c r="U58" s="5" t="s">
        <v>53</v>
      </c>
      <c r="V58" s="5" t="s">
        <v>53</v>
      </c>
      <c r="W58" s="5" t="s">
        <v>53</v>
      </c>
      <c r="X58" s="5" t="s">
        <v>53</v>
      </c>
      <c r="Y58" s="5">
        <v>80</v>
      </c>
      <c r="Z58" s="5" t="s">
        <v>53</v>
      </c>
      <c r="AA58" t="s">
        <v>53</v>
      </c>
      <c r="AB58" t="s">
        <v>53</v>
      </c>
      <c r="AC58" t="s">
        <v>53</v>
      </c>
      <c r="AD58" t="s">
        <v>53</v>
      </c>
      <c r="AE58" t="s">
        <v>54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53</v>
      </c>
      <c r="AP58" t="s">
        <v>53</v>
      </c>
      <c r="AQ58" t="s">
        <v>53</v>
      </c>
      <c r="AR58" t="s">
        <v>53</v>
      </c>
    </row>
    <row r="59" spans="1:44" x14ac:dyDescent="0.25">
      <c r="A59" s="5">
        <f>51</f>
      </c>
      <c r="B59" s="5" t="s">
        <v>104</v>
      </c>
      <c r="C59" s="5" t="s">
        <v>53</v>
      </c>
      <c r="D59" s="5" t="s">
        <v>53</v>
      </c>
      <c r="E59" s="5" t="s">
        <v>53</v>
      </c>
      <c r="F59" s="5" t="s">
        <v>53</v>
      </c>
      <c r="G59" s="5" t="s">
        <v>53</v>
      </c>
      <c r="H59" s="5" t="s">
        <v>53</v>
      </c>
      <c r="I59" s="5" t="s">
        <v>53</v>
      </c>
      <c r="J59" s="5" t="s">
        <v>53</v>
      </c>
      <c r="K59" s="5" t="s">
        <v>53</v>
      </c>
      <c r="L59" s="5">
        <v>0</v>
      </c>
      <c r="M59" s="5">
        <v>0</v>
      </c>
      <c r="N59" s="5">
        <v>0</v>
      </c>
      <c r="O59" s="5" t="s">
        <v>53</v>
      </c>
      <c r="P59" s="5" t="s">
        <v>53</v>
      </c>
      <c r="Q59" s="5" t="s">
        <v>53</v>
      </c>
      <c r="R59" s="5" t="s">
        <v>53</v>
      </c>
      <c r="S59" s="5" t="s">
        <v>53</v>
      </c>
      <c r="T59" s="5" t="s">
        <v>53</v>
      </c>
      <c r="U59" s="5" t="s">
        <v>53</v>
      </c>
      <c r="V59" s="5" t="s">
        <v>53</v>
      </c>
      <c r="W59" s="5" t="s">
        <v>53</v>
      </c>
      <c r="X59" s="5" t="s">
        <v>53</v>
      </c>
      <c r="Y59" s="5">
        <v>80</v>
      </c>
      <c r="Z59" s="5" t="s">
        <v>53</v>
      </c>
      <c r="AA59" t="s">
        <v>53</v>
      </c>
      <c r="AB59" t="s">
        <v>53</v>
      </c>
      <c r="AC59" t="s">
        <v>53</v>
      </c>
      <c r="AD59" t="s">
        <v>53</v>
      </c>
      <c r="AE59" t="s">
        <v>54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  <c r="AK59" t="s">
        <v>53</v>
      </c>
      <c r="AL59" t="s">
        <v>53</v>
      </c>
      <c r="AM59" t="s">
        <v>53</v>
      </c>
      <c r="AN59" t="s">
        <v>53</v>
      </c>
      <c r="AO59" t="s">
        <v>53</v>
      </c>
      <c r="AP59" t="s">
        <v>53</v>
      </c>
      <c r="AQ59" t="s">
        <v>53</v>
      </c>
      <c r="AR59" t="s">
        <v>53</v>
      </c>
    </row>
    <row r="60" spans="1:44" x14ac:dyDescent="0.25">
      <c r="A60" s="5">
        <f>52</f>
      </c>
      <c r="B60" s="5" t="s">
        <v>105</v>
      </c>
      <c r="C60" s="5" t="s">
        <v>53</v>
      </c>
      <c r="D60" s="5" t="s">
        <v>53</v>
      </c>
      <c r="E60" s="5" t="s">
        <v>53</v>
      </c>
      <c r="F60" s="5" t="s">
        <v>53</v>
      </c>
      <c r="G60" s="5" t="s">
        <v>53</v>
      </c>
      <c r="H60" s="5" t="s">
        <v>53</v>
      </c>
      <c r="I60" s="5" t="s">
        <v>53</v>
      </c>
      <c r="J60" s="5" t="s">
        <v>53</v>
      </c>
      <c r="K60" s="5" t="s">
        <v>53</v>
      </c>
      <c r="L60" s="5">
        <v>0</v>
      </c>
      <c r="M60" s="5">
        <v>0</v>
      </c>
      <c r="N60" s="5">
        <v>0</v>
      </c>
      <c r="O60" s="5" t="s">
        <v>53</v>
      </c>
      <c r="P60" s="5" t="s">
        <v>53</v>
      </c>
      <c r="Q60" s="5" t="s">
        <v>53</v>
      </c>
      <c r="R60" s="5" t="s">
        <v>53</v>
      </c>
      <c r="S60" s="5" t="s">
        <v>53</v>
      </c>
      <c r="T60" s="5" t="s">
        <v>53</v>
      </c>
      <c r="U60" s="5" t="s">
        <v>53</v>
      </c>
      <c r="V60" s="5" t="s">
        <v>53</v>
      </c>
      <c r="W60" s="5" t="s">
        <v>53</v>
      </c>
      <c r="X60" s="5" t="s">
        <v>53</v>
      </c>
      <c r="Y60" s="5">
        <v>80</v>
      </c>
      <c r="Z60" s="5" t="s">
        <v>53</v>
      </c>
      <c r="AA60" t="s">
        <v>53</v>
      </c>
      <c r="AB60" t="s">
        <v>53</v>
      </c>
      <c r="AC60" t="s">
        <v>53</v>
      </c>
      <c r="AD60" t="s">
        <v>53</v>
      </c>
      <c r="AE60" t="s">
        <v>54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53</v>
      </c>
      <c r="AR60" t="s">
        <v>53</v>
      </c>
    </row>
    <row r="61" spans="1:44" x14ac:dyDescent="0.25">
      <c r="A61" s="5">
        <f>53</f>
      </c>
      <c r="B61" s="5" t="s">
        <v>106</v>
      </c>
      <c r="C61" s="5" t="s">
        <v>53</v>
      </c>
      <c r="D61" s="5" t="s">
        <v>53</v>
      </c>
      <c r="E61" s="5" t="s">
        <v>53</v>
      </c>
      <c r="F61" s="5" t="s">
        <v>53</v>
      </c>
      <c r="G61" s="5" t="s">
        <v>53</v>
      </c>
      <c r="H61" s="5" t="s">
        <v>53</v>
      </c>
      <c r="I61" s="5" t="s">
        <v>53</v>
      </c>
      <c r="J61" s="5" t="s">
        <v>53</v>
      </c>
      <c r="K61" s="5" t="s">
        <v>53</v>
      </c>
      <c r="L61" s="5">
        <v>0</v>
      </c>
      <c r="M61" s="5">
        <v>0</v>
      </c>
      <c r="N61" s="5">
        <v>0</v>
      </c>
      <c r="O61" s="5" t="s">
        <v>53</v>
      </c>
      <c r="P61" s="5" t="s">
        <v>53</v>
      </c>
      <c r="Q61" s="5" t="s">
        <v>53</v>
      </c>
      <c r="R61" s="5" t="s">
        <v>53</v>
      </c>
      <c r="S61" s="5" t="s">
        <v>53</v>
      </c>
      <c r="T61" s="5" t="s">
        <v>53</v>
      </c>
      <c r="U61" s="5" t="s">
        <v>53</v>
      </c>
      <c r="V61" s="5" t="s">
        <v>53</v>
      </c>
      <c r="W61" s="5" t="s">
        <v>53</v>
      </c>
      <c r="X61" s="5" t="s">
        <v>53</v>
      </c>
      <c r="Y61" s="5">
        <v>80</v>
      </c>
      <c r="Z61" s="5" t="s">
        <v>53</v>
      </c>
      <c r="AA61" t="s">
        <v>53</v>
      </c>
      <c r="AB61" t="s">
        <v>53</v>
      </c>
      <c r="AC61" t="s">
        <v>53</v>
      </c>
      <c r="AD61" t="s">
        <v>53</v>
      </c>
      <c r="AE61" t="s">
        <v>54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53</v>
      </c>
      <c r="AR61" t="s">
        <v>53</v>
      </c>
    </row>
    <row r="62" spans="1:44" x14ac:dyDescent="0.25">
      <c r="A62" s="5">
        <f>54</f>
      </c>
      <c r="B62" s="5" t="s">
        <v>107</v>
      </c>
      <c r="C62" s="5" t="s">
        <v>53</v>
      </c>
      <c r="D62" s="5" t="s">
        <v>53</v>
      </c>
      <c r="E62" s="5" t="s">
        <v>53</v>
      </c>
      <c r="F62" s="5" t="s">
        <v>53</v>
      </c>
      <c r="G62" s="5" t="s">
        <v>53</v>
      </c>
      <c r="H62" s="5" t="s">
        <v>53</v>
      </c>
      <c r="I62" s="5" t="s">
        <v>53</v>
      </c>
      <c r="J62" s="5" t="s">
        <v>53</v>
      </c>
      <c r="K62" s="5" t="s">
        <v>53</v>
      </c>
      <c r="L62" s="5">
        <v>0</v>
      </c>
      <c r="M62" s="5">
        <v>0</v>
      </c>
      <c r="N62" s="5">
        <v>0</v>
      </c>
      <c r="O62" s="5" t="s">
        <v>53</v>
      </c>
      <c r="P62" s="5" t="s">
        <v>53</v>
      </c>
      <c r="Q62" s="5" t="s">
        <v>53</v>
      </c>
      <c r="R62" s="5" t="s">
        <v>53</v>
      </c>
      <c r="S62" s="5" t="s">
        <v>53</v>
      </c>
      <c r="T62" s="5" t="s">
        <v>53</v>
      </c>
      <c r="U62" s="5" t="s">
        <v>53</v>
      </c>
      <c r="V62" s="5" t="s">
        <v>53</v>
      </c>
      <c r="W62" s="5" t="s">
        <v>53</v>
      </c>
      <c r="X62" s="5" t="s">
        <v>53</v>
      </c>
      <c r="Y62" s="5">
        <v>80</v>
      </c>
      <c r="Z62" s="5" t="s">
        <v>53</v>
      </c>
      <c r="AA62" t="s">
        <v>53</v>
      </c>
      <c r="AB62" t="s">
        <v>53</v>
      </c>
      <c r="AC62" t="s">
        <v>53</v>
      </c>
      <c r="AD62" t="s">
        <v>53</v>
      </c>
      <c r="AE62" t="s">
        <v>54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53</v>
      </c>
      <c r="AR62" t="s">
        <v>53</v>
      </c>
    </row>
    <row r="63" spans="1:44" x14ac:dyDescent="0.25">
      <c r="A63" s="5">
        <f>55</f>
      </c>
      <c r="B63" s="5" t="s">
        <v>108</v>
      </c>
      <c r="C63" s="5" t="s">
        <v>53</v>
      </c>
      <c r="D63" s="5" t="s">
        <v>53</v>
      </c>
      <c r="E63" s="5" t="s">
        <v>53</v>
      </c>
      <c r="F63" s="5" t="s">
        <v>53</v>
      </c>
      <c r="G63" s="5" t="s">
        <v>53</v>
      </c>
      <c r="H63" s="5" t="s">
        <v>53</v>
      </c>
      <c r="I63" s="5" t="s">
        <v>53</v>
      </c>
      <c r="J63" s="5" t="s">
        <v>53</v>
      </c>
      <c r="K63" s="5" t="s">
        <v>53</v>
      </c>
      <c r="L63" s="5">
        <v>0</v>
      </c>
      <c r="M63" s="5">
        <v>0</v>
      </c>
      <c r="N63" s="5">
        <v>0</v>
      </c>
      <c r="O63" s="5" t="s">
        <v>53</v>
      </c>
      <c r="P63" s="5" t="s">
        <v>53</v>
      </c>
      <c r="Q63" s="5" t="s">
        <v>53</v>
      </c>
      <c r="R63" s="5" t="s">
        <v>53</v>
      </c>
      <c r="S63" s="5" t="s">
        <v>53</v>
      </c>
      <c r="T63" s="5" t="s">
        <v>53</v>
      </c>
      <c r="U63" s="5" t="s">
        <v>53</v>
      </c>
      <c r="V63" s="5" t="s">
        <v>53</v>
      </c>
      <c r="W63" s="5" t="s">
        <v>53</v>
      </c>
      <c r="X63" s="5" t="s">
        <v>53</v>
      </c>
      <c r="Y63" s="5">
        <v>80</v>
      </c>
      <c r="Z63" s="5" t="s">
        <v>53</v>
      </c>
      <c r="AA63" t="s">
        <v>53</v>
      </c>
      <c r="AB63" t="s">
        <v>53</v>
      </c>
      <c r="AC63" t="s">
        <v>53</v>
      </c>
      <c r="AD63" t="s">
        <v>53</v>
      </c>
      <c r="AE63" t="s">
        <v>54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53</v>
      </c>
      <c r="AR63" t="s">
        <v>53</v>
      </c>
    </row>
    <row r="64" spans="1:44" x14ac:dyDescent="0.25">
      <c r="A64" s="5">
        <f>56</f>
      </c>
      <c r="B64" s="5" t="s">
        <v>109</v>
      </c>
      <c r="C64" s="5" t="s">
        <v>53</v>
      </c>
      <c r="D64" s="5" t="s">
        <v>53</v>
      </c>
      <c r="E64" s="5" t="s">
        <v>53</v>
      </c>
      <c r="F64" s="5" t="s">
        <v>53</v>
      </c>
      <c r="G64" s="5" t="s">
        <v>53</v>
      </c>
      <c r="H64" s="5" t="s">
        <v>53</v>
      </c>
      <c r="I64" s="5" t="s">
        <v>53</v>
      </c>
      <c r="J64" s="5" t="s">
        <v>53</v>
      </c>
      <c r="K64" s="5" t="s">
        <v>53</v>
      </c>
      <c r="L64" s="5">
        <v>0</v>
      </c>
      <c r="M64" s="5">
        <v>0</v>
      </c>
      <c r="N64" s="5">
        <v>0</v>
      </c>
      <c r="O64" s="5" t="s">
        <v>53</v>
      </c>
      <c r="P64" s="5" t="s">
        <v>53</v>
      </c>
      <c r="Q64" s="5" t="s">
        <v>53</v>
      </c>
      <c r="R64" s="5" t="s">
        <v>53</v>
      </c>
      <c r="S64" s="5" t="s">
        <v>53</v>
      </c>
      <c r="T64" s="5" t="s">
        <v>53</v>
      </c>
      <c r="U64" s="5" t="s">
        <v>53</v>
      </c>
      <c r="V64" s="5" t="s">
        <v>53</v>
      </c>
      <c r="W64" s="5" t="s">
        <v>53</v>
      </c>
      <c r="X64" s="5" t="s">
        <v>53</v>
      </c>
      <c r="Y64" s="5">
        <v>80</v>
      </c>
      <c r="Z64" s="5" t="s">
        <v>53</v>
      </c>
      <c r="AA64" t="s">
        <v>53</v>
      </c>
      <c r="AB64" t="s">
        <v>53</v>
      </c>
      <c r="AC64" t="s">
        <v>53</v>
      </c>
      <c r="AD64" t="s">
        <v>53</v>
      </c>
      <c r="AE64" t="s">
        <v>54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53</v>
      </c>
      <c r="AO64" t="s">
        <v>53</v>
      </c>
      <c r="AP64" t="s">
        <v>53</v>
      </c>
      <c r="AQ64" t="s">
        <v>53</v>
      </c>
      <c r="AR64" t="s">
        <v>53</v>
      </c>
    </row>
    <row r="65" spans="1:44" x14ac:dyDescent="0.25">
      <c r="A65" s="5">
        <f>57</f>
      </c>
      <c r="B65" s="5" t="s">
        <v>110</v>
      </c>
      <c r="C65" s="5" t="s">
        <v>53</v>
      </c>
      <c r="D65" s="5" t="s">
        <v>53</v>
      </c>
      <c r="E65" s="5" t="s">
        <v>53</v>
      </c>
      <c r="F65" s="5" t="s">
        <v>53</v>
      </c>
      <c r="G65" s="5" t="s">
        <v>53</v>
      </c>
      <c r="H65" s="5" t="s">
        <v>53</v>
      </c>
      <c r="I65" s="5" t="s">
        <v>53</v>
      </c>
      <c r="J65" s="5" t="s">
        <v>53</v>
      </c>
      <c r="K65" s="5" t="s">
        <v>53</v>
      </c>
      <c r="L65" s="5">
        <v>0</v>
      </c>
      <c r="M65" s="5">
        <v>0</v>
      </c>
      <c r="N65" s="5">
        <v>0</v>
      </c>
      <c r="O65" s="5" t="s">
        <v>53</v>
      </c>
      <c r="P65" s="5" t="s">
        <v>53</v>
      </c>
      <c r="Q65" s="5" t="s">
        <v>53</v>
      </c>
      <c r="R65" s="5" t="s">
        <v>53</v>
      </c>
      <c r="S65" s="5" t="s">
        <v>53</v>
      </c>
      <c r="T65" s="5" t="s">
        <v>53</v>
      </c>
      <c r="U65" s="5" t="s">
        <v>53</v>
      </c>
      <c r="V65" s="5" t="s">
        <v>53</v>
      </c>
      <c r="W65" s="5" t="s">
        <v>53</v>
      </c>
      <c r="X65" s="5" t="s">
        <v>53</v>
      </c>
      <c r="Y65" s="5">
        <v>80</v>
      </c>
      <c r="Z65" s="5" t="s">
        <v>53</v>
      </c>
      <c r="AA65" t="s">
        <v>53</v>
      </c>
      <c r="AB65" t="s">
        <v>53</v>
      </c>
      <c r="AC65" t="s">
        <v>53</v>
      </c>
      <c r="AD65" t="s">
        <v>53</v>
      </c>
      <c r="AE65" t="s">
        <v>54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53</v>
      </c>
      <c r="AR65" t="s">
        <v>53</v>
      </c>
    </row>
    <row r="66" spans="1:44" x14ac:dyDescent="0.25">
      <c r="A66" s="5">
        <f>58</f>
      </c>
      <c r="B66" s="5" t="s">
        <v>111</v>
      </c>
      <c r="C66" s="5" t="s">
        <v>53</v>
      </c>
      <c r="D66" s="5" t="s">
        <v>53</v>
      </c>
      <c r="E66" s="5" t="s">
        <v>53</v>
      </c>
      <c r="F66" s="5" t="s">
        <v>53</v>
      </c>
      <c r="G66" s="5" t="s">
        <v>53</v>
      </c>
      <c r="H66" s="5" t="s">
        <v>53</v>
      </c>
      <c r="I66" s="5" t="s">
        <v>53</v>
      </c>
      <c r="J66" s="5" t="s">
        <v>53</v>
      </c>
      <c r="K66" s="5" t="s">
        <v>53</v>
      </c>
      <c r="L66" s="5">
        <v>0</v>
      </c>
      <c r="M66" s="5">
        <v>0</v>
      </c>
      <c r="N66" s="5">
        <v>0</v>
      </c>
      <c r="O66" s="5" t="s">
        <v>53</v>
      </c>
      <c r="P66" s="5" t="s">
        <v>53</v>
      </c>
      <c r="Q66" s="5" t="s">
        <v>53</v>
      </c>
      <c r="R66" s="5" t="s">
        <v>53</v>
      </c>
      <c r="S66" s="5" t="s">
        <v>53</v>
      </c>
      <c r="T66" s="5" t="s">
        <v>53</v>
      </c>
      <c r="U66" s="5" t="s">
        <v>53</v>
      </c>
      <c r="V66" s="5" t="s">
        <v>53</v>
      </c>
      <c r="W66" s="5" t="s">
        <v>53</v>
      </c>
      <c r="X66" s="5" t="s">
        <v>53</v>
      </c>
      <c r="Y66" s="5">
        <v>80</v>
      </c>
      <c r="Z66" s="5" t="s">
        <v>53</v>
      </c>
      <c r="AA66" t="s">
        <v>53</v>
      </c>
      <c r="AB66" t="s">
        <v>53</v>
      </c>
      <c r="AC66" t="s">
        <v>53</v>
      </c>
      <c r="AD66" t="s">
        <v>53</v>
      </c>
      <c r="AE66" t="s">
        <v>54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53</v>
      </c>
      <c r="AR66" t="s">
        <v>53</v>
      </c>
    </row>
    <row r="67" spans="1:44" x14ac:dyDescent="0.25">
      <c r="A67" s="5">
        <f>59</f>
      </c>
      <c r="B67" s="5" t="s">
        <v>112</v>
      </c>
      <c r="C67" s="5" t="s">
        <v>53</v>
      </c>
      <c r="D67" s="5" t="s">
        <v>53</v>
      </c>
      <c r="E67" s="5" t="s">
        <v>53</v>
      </c>
      <c r="F67" s="5" t="s">
        <v>53</v>
      </c>
      <c r="G67" s="5" t="s">
        <v>53</v>
      </c>
      <c r="H67" s="5" t="s">
        <v>53</v>
      </c>
      <c r="I67" s="5" t="s">
        <v>53</v>
      </c>
      <c r="J67" s="5" t="s">
        <v>53</v>
      </c>
      <c r="K67" s="5" t="s">
        <v>53</v>
      </c>
      <c r="L67" s="5">
        <v>0</v>
      </c>
      <c r="M67" s="5">
        <v>0</v>
      </c>
      <c r="N67" s="5">
        <v>0</v>
      </c>
      <c r="O67" s="5" t="s">
        <v>53</v>
      </c>
      <c r="P67" s="5" t="s">
        <v>53</v>
      </c>
      <c r="Q67" s="5" t="s">
        <v>53</v>
      </c>
      <c r="R67" s="5" t="s">
        <v>53</v>
      </c>
      <c r="S67" s="5" t="s">
        <v>53</v>
      </c>
      <c r="T67" s="5" t="s">
        <v>53</v>
      </c>
      <c r="U67" s="5" t="s">
        <v>53</v>
      </c>
      <c r="V67" s="5" t="s">
        <v>53</v>
      </c>
      <c r="W67" s="5" t="s">
        <v>53</v>
      </c>
      <c r="X67" s="5" t="s">
        <v>53</v>
      </c>
      <c r="Y67" s="5">
        <v>80</v>
      </c>
      <c r="Z67" s="5" t="s">
        <v>53</v>
      </c>
      <c r="AA67" t="s">
        <v>53</v>
      </c>
      <c r="AB67" t="s">
        <v>53</v>
      </c>
      <c r="AC67" t="s">
        <v>53</v>
      </c>
      <c r="AD67" t="s">
        <v>53</v>
      </c>
      <c r="AE67" t="s">
        <v>54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53</v>
      </c>
      <c r="AR67" t="s">
        <v>53</v>
      </c>
    </row>
    <row r="68" spans="1:44" x14ac:dyDescent="0.25">
      <c r="A68" s="5">
        <f>60</f>
      </c>
      <c r="B68" s="5" t="s">
        <v>113</v>
      </c>
      <c r="C68" s="5" t="s">
        <v>53</v>
      </c>
      <c r="D68" s="5" t="s">
        <v>53</v>
      </c>
      <c r="E68" s="5" t="s">
        <v>53</v>
      </c>
      <c r="F68" s="5" t="s">
        <v>53</v>
      </c>
      <c r="G68" s="5" t="s">
        <v>53</v>
      </c>
      <c r="H68" s="5" t="s">
        <v>53</v>
      </c>
      <c r="I68" s="5" t="s">
        <v>53</v>
      </c>
      <c r="J68" s="5" t="s">
        <v>53</v>
      </c>
      <c r="K68" s="5" t="s">
        <v>53</v>
      </c>
      <c r="L68" s="5">
        <v>0</v>
      </c>
      <c r="M68" s="5">
        <v>0</v>
      </c>
      <c r="N68" s="5">
        <v>0</v>
      </c>
      <c r="O68" s="5" t="s">
        <v>53</v>
      </c>
      <c r="P68" s="5" t="s">
        <v>53</v>
      </c>
      <c r="Q68" s="5" t="s">
        <v>53</v>
      </c>
      <c r="R68" s="5" t="s">
        <v>53</v>
      </c>
      <c r="S68" s="5" t="s">
        <v>53</v>
      </c>
      <c r="T68" s="5" t="s">
        <v>53</v>
      </c>
      <c r="U68" s="5" t="s">
        <v>53</v>
      </c>
      <c r="V68" s="5" t="s">
        <v>53</v>
      </c>
      <c r="W68" s="5" t="s">
        <v>53</v>
      </c>
      <c r="X68" s="5" t="s">
        <v>53</v>
      </c>
      <c r="Y68" s="5">
        <v>80</v>
      </c>
      <c r="Z68" s="5" t="s">
        <v>53</v>
      </c>
      <c r="AA68" t="s">
        <v>53</v>
      </c>
      <c r="AB68" t="s">
        <v>53</v>
      </c>
      <c r="AC68" t="s">
        <v>53</v>
      </c>
      <c r="AD68" t="s">
        <v>53</v>
      </c>
      <c r="AE68" t="s">
        <v>54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53</v>
      </c>
      <c r="AQ68" t="s">
        <v>53</v>
      </c>
      <c r="AR68" t="s">
        <v>53</v>
      </c>
    </row>
    <row r="69" spans="1:44" x14ac:dyDescent="0.25">
      <c r="A69" s="5">
        <f>61</f>
      </c>
      <c r="B69" s="5" t="s">
        <v>114</v>
      </c>
      <c r="C69" s="5" t="s">
        <v>53</v>
      </c>
      <c r="D69" s="5" t="s">
        <v>53</v>
      </c>
      <c r="E69" s="5" t="s">
        <v>53</v>
      </c>
      <c r="F69" s="5" t="s">
        <v>53</v>
      </c>
      <c r="G69" s="5" t="s">
        <v>53</v>
      </c>
      <c r="H69" s="5" t="s">
        <v>53</v>
      </c>
      <c r="I69" s="5" t="s">
        <v>53</v>
      </c>
      <c r="J69" s="5" t="s">
        <v>53</v>
      </c>
      <c r="K69" s="5" t="s">
        <v>53</v>
      </c>
      <c r="L69" s="5">
        <v>0</v>
      </c>
      <c r="M69" s="5">
        <v>0</v>
      </c>
      <c r="N69" s="5">
        <v>0</v>
      </c>
      <c r="O69" s="5" t="s">
        <v>53</v>
      </c>
      <c r="P69" s="5" t="s">
        <v>53</v>
      </c>
      <c r="Q69" s="5" t="s">
        <v>53</v>
      </c>
      <c r="R69" s="5" t="s">
        <v>53</v>
      </c>
      <c r="S69" s="5" t="s">
        <v>53</v>
      </c>
      <c r="T69" s="5" t="s">
        <v>53</v>
      </c>
      <c r="U69" s="5" t="s">
        <v>53</v>
      </c>
      <c r="V69" s="5" t="s">
        <v>53</v>
      </c>
      <c r="W69" s="5" t="s">
        <v>53</v>
      </c>
      <c r="X69" s="5" t="s">
        <v>53</v>
      </c>
      <c r="Y69" s="5">
        <v>80</v>
      </c>
      <c r="Z69" s="5" t="s">
        <v>53</v>
      </c>
      <c r="AA69" t="s">
        <v>53</v>
      </c>
      <c r="AB69" t="s">
        <v>53</v>
      </c>
      <c r="AC69" t="s">
        <v>53</v>
      </c>
      <c r="AD69" t="s">
        <v>53</v>
      </c>
      <c r="AE69" t="s">
        <v>54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53</v>
      </c>
      <c r="AR69" t="s">
        <v>53</v>
      </c>
    </row>
    <row r="70" spans="1:44" x14ac:dyDescent="0.25">
      <c r="A70" s="5">
        <f>62</f>
      </c>
      <c r="B70" s="5" t="s">
        <v>115</v>
      </c>
      <c r="C70" s="5" t="s">
        <v>53</v>
      </c>
      <c r="D70" s="5" t="s">
        <v>53</v>
      </c>
      <c r="E70" s="5" t="s">
        <v>53</v>
      </c>
      <c r="F70" s="5" t="s">
        <v>53</v>
      </c>
      <c r="G70" s="5" t="s">
        <v>53</v>
      </c>
      <c r="H70" s="5" t="s">
        <v>53</v>
      </c>
      <c r="I70" s="5" t="s">
        <v>53</v>
      </c>
      <c r="J70" s="5" t="s">
        <v>53</v>
      </c>
      <c r="K70" s="5" t="s">
        <v>53</v>
      </c>
      <c r="L70" s="5">
        <v>0</v>
      </c>
      <c r="M70" s="5">
        <v>0</v>
      </c>
      <c r="N70" s="5">
        <v>0</v>
      </c>
      <c r="O70" s="5" t="s">
        <v>53</v>
      </c>
      <c r="P70" s="5" t="s">
        <v>53</v>
      </c>
      <c r="Q70" s="5" t="s">
        <v>53</v>
      </c>
      <c r="R70" s="5" t="s">
        <v>53</v>
      </c>
      <c r="S70" s="5" t="s">
        <v>53</v>
      </c>
      <c r="T70" s="5" t="s">
        <v>53</v>
      </c>
      <c r="U70" s="5" t="s">
        <v>53</v>
      </c>
      <c r="V70" s="5" t="s">
        <v>53</v>
      </c>
      <c r="W70" s="5" t="s">
        <v>53</v>
      </c>
      <c r="X70" s="5" t="s">
        <v>53</v>
      </c>
      <c r="Y70" s="5">
        <v>80</v>
      </c>
      <c r="Z70" s="5" t="s">
        <v>53</v>
      </c>
      <c r="AA70" t="s">
        <v>53</v>
      </c>
      <c r="AB70" t="s">
        <v>53</v>
      </c>
      <c r="AC70" t="s">
        <v>53</v>
      </c>
      <c r="AD70" t="s">
        <v>53</v>
      </c>
      <c r="AE70" t="s">
        <v>54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53</v>
      </c>
      <c r="AR70" t="s">
        <v>53</v>
      </c>
    </row>
    <row r="71" spans="1:44" x14ac:dyDescent="0.25">
      <c r="A71" s="5">
        <f>63</f>
      </c>
      <c r="B71" s="5" t="s">
        <v>116</v>
      </c>
      <c r="C71" s="5" t="s">
        <v>53</v>
      </c>
      <c r="D71" s="5" t="s">
        <v>53</v>
      </c>
      <c r="E71" s="5" t="s">
        <v>53</v>
      </c>
      <c r="F71" s="5" t="s">
        <v>53</v>
      </c>
      <c r="G71" s="5" t="s">
        <v>53</v>
      </c>
      <c r="H71" s="5" t="s">
        <v>53</v>
      </c>
      <c r="I71" s="5" t="s">
        <v>53</v>
      </c>
      <c r="J71" s="5" t="s">
        <v>53</v>
      </c>
      <c r="K71" s="5" t="s">
        <v>53</v>
      </c>
      <c r="L71" s="5">
        <v>0</v>
      </c>
      <c r="M71" s="5">
        <v>0</v>
      </c>
      <c r="N71" s="5">
        <v>0</v>
      </c>
      <c r="O71" s="5" t="s">
        <v>53</v>
      </c>
      <c r="P71" s="5" t="s">
        <v>53</v>
      </c>
      <c r="Q71" s="5" t="s">
        <v>53</v>
      </c>
      <c r="R71" s="5" t="s">
        <v>53</v>
      </c>
      <c r="S71" s="5" t="s">
        <v>53</v>
      </c>
      <c r="T71" s="5" t="s">
        <v>53</v>
      </c>
      <c r="U71" s="5" t="s">
        <v>53</v>
      </c>
      <c r="V71" s="5" t="s">
        <v>53</v>
      </c>
      <c r="W71" s="5" t="s">
        <v>53</v>
      </c>
      <c r="X71" s="5" t="s">
        <v>53</v>
      </c>
      <c r="Y71" s="5">
        <v>80</v>
      </c>
      <c r="Z71" s="5" t="s">
        <v>53</v>
      </c>
      <c r="AA71" t="s">
        <v>53</v>
      </c>
      <c r="AB71" t="s">
        <v>53</v>
      </c>
      <c r="AC71" t="s">
        <v>53</v>
      </c>
      <c r="AD71" t="s">
        <v>53</v>
      </c>
      <c r="AE71" t="s">
        <v>54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  <c r="AK71" t="s">
        <v>53</v>
      </c>
      <c r="AL71" t="s">
        <v>53</v>
      </c>
      <c r="AM71" t="s">
        <v>53</v>
      </c>
      <c r="AN71" t="s">
        <v>53</v>
      </c>
      <c r="AO71" t="s">
        <v>53</v>
      </c>
      <c r="AP71" t="s">
        <v>53</v>
      </c>
      <c r="AQ71" t="s">
        <v>53</v>
      </c>
      <c r="AR71" t="s">
        <v>53</v>
      </c>
    </row>
    <row r="72" spans="1:44" x14ac:dyDescent="0.25">
      <c r="A72" s="5">
        <f>64</f>
      </c>
      <c r="B72" s="5" t="s">
        <v>117</v>
      </c>
      <c r="C72" s="5" t="s">
        <v>53</v>
      </c>
      <c r="D72" s="5" t="s">
        <v>53</v>
      </c>
      <c r="E72" s="5" t="s">
        <v>53</v>
      </c>
      <c r="F72" s="5" t="s">
        <v>53</v>
      </c>
      <c r="G72" s="5" t="s">
        <v>53</v>
      </c>
      <c r="H72" s="5" t="s">
        <v>53</v>
      </c>
      <c r="I72" s="5" t="s">
        <v>53</v>
      </c>
      <c r="J72" s="5" t="s">
        <v>53</v>
      </c>
      <c r="K72" s="5" t="s">
        <v>53</v>
      </c>
      <c r="L72" s="5">
        <v>0</v>
      </c>
      <c r="M72" s="5">
        <v>0</v>
      </c>
      <c r="N72" s="5">
        <v>0</v>
      </c>
      <c r="O72" s="5" t="s">
        <v>53</v>
      </c>
      <c r="P72" s="5" t="s">
        <v>53</v>
      </c>
      <c r="Q72" s="5" t="s">
        <v>53</v>
      </c>
      <c r="R72" s="5" t="s">
        <v>53</v>
      </c>
      <c r="S72" s="5" t="s">
        <v>53</v>
      </c>
      <c r="T72" s="5" t="s">
        <v>53</v>
      </c>
      <c r="U72" s="5" t="s">
        <v>53</v>
      </c>
      <c r="V72" s="5" t="s">
        <v>53</v>
      </c>
      <c r="W72" s="5" t="s">
        <v>53</v>
      </c>
      <c r="X72" s="5" t="s">
        <v>53</v>
      </c>
      <c r="Y72" s="5">
        <v>80</v>
      </c>
      <c r="Z72" s="5" t="s">
        <v>53</v>
      </c>
      <c r="AA72" t="s">
        <v>53</v>
      </c>
      <c r="AB72" t="s">
        <v>53</v>
      </c>
      <c r="AC72" t="s">
        <v>53</v>
      </c>
      <c r="AD72" t="s">
        <v>53</v>
      </c>
      <c r="AE72" t="s">
        <v>54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t="s">
        <v>53</v>
      </c>
      <c r="AO72" t="s">
        <v>53</v>
      </c>
      <c r="AP72" t="s">
        <v>53</v>
      </c>
      <c r="AQ72" t="s">
        <v>53</v>
      </c>
      <c r="AR72" t="s">
        <v>53</v>
      </c>
    </row>
    <row r="73" spans="1:44" x14ac:dyDescent="0.25">
      <c r="A73" s="5">
        <f>65</f>
      </c>
      <c r="B73" s="5" t="s">
        <v>118</v>
      </c>
      <c r="C73" s="5" t="s">
        <v>53</v>
      </c>
      <c r="D73" s="5" t="s">
        <v>53</v>
      </c>
      <c r="E73" s="5" t="s">
        <v>53</v>
      </c>
      <c r="F73" s="5" t="s">
        <v>53</v>
      </c>
      <c r="G73" s="5" t="s">
        <v>53</v>
      </c>
      <c r="H73" s="5" t="s">
        <v>53</v>
      </c>
      <c r="I73" s="5" t="s">
        <v>53</v>
      </c>
      <c r="J73" s="5" t="s">
        <v>53</v>
      </c>
      <c r="K73" s="5" t="s">
        <v>53</v>
      </c>
      <c r="L73" s="5">
        <v>0</v>
      </c>
      <c r="M73" s="5">
        <v>0</v>
      </c>
      <c r="N73" s="5">
        <v>0</v>
      </c>
      <c r="O73" s="5" t="s">
        <v>53</v>
      </c>
      <c r="P73" s="5" t="s">
        <v>53</v>
      </c>
      <c r="Q73" s="5" t="s">
        <v>53</v>
      </c>
      <c r="R73" s="5" t="s">
        <v>53</v>
      </c>
      <c r="S73" s="5" t="s">
        <v>53</v>
      </c>
      <c r="T73" s="5" t="s">
        <v>53</v>
      </c>
      <c r="U73" s="5" t="s">
        <v>53</v>
      </c>
      <c r="V73" s="5" t="s">
        <v>53</v>
      </c>
      <c r="W73" s="5" t="s">
        <v>53</v>
      </c>
      <c r="X73" s="5" t="s">
        <v>53</v>
      </c>
      <c r="Y73" s="5">
        <v>80</v>
      </c>
      <c r="Z73" s="5" t="s">
        <v>53</v>
      </c>
      <c r="AA73" t="s">
        <v>53</v>
      </c>
      <c r="AB73" t="s">
        <v>53</v>
      </c>
      <c r="AC73" t="s">
        <v>53</v>
      </c>
      <c r="AD73" t="s">
        <v>53</v>
      </c>
      <c r="AE73" t="s">
        <v>54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  <c r="AK73" t="s">
        <v>53</v>
      </c>
      <c r="AL73" t="s">
        <v>53</v>
      </c>
      <c r="AM73" t="s">
        <v>53</v>
      </c>
      <c r="AN73" t="s">
        <v>53</v>
      </c>
      <c r="AO73" t="s">
        <v>53</v>
      </c>
      <c r="AP73" t="s">
        <v>53</v>
      </c>
      <c r="AQ73" t="s">
        <v>53</v>
      </c>
      <c r="AR73" t="s">
        <v>53</v>
      </c>
    </row>
    <row r="74" spans="1:44" x14ac:dyDescent="0.25">
      <c r="A74" s="5">
        <f>66</f>
      </c>
      <c r="B74" s="5" t="s">
        <v>119</v>
      </c>
      <c r="C74" s="5" t="s">
        <v>53</v>
      </c>
      <c r="D74" s="5" t="s">
        <v>53</v>
      </c>
      <c r="E74" s="5" t="s">
        <v>53</v>
      </c>
      <c r="F74" s="5" t="s">
        <v>53</v>
      </c>
      <c r="G74" s="5" t="s">
        <v>53</v>
      </c>
      <c r="H74" s="5" t="s">
        <v>53</v>
      </c>
      <c r="I74" s="5" t="s">
        <v>53</v>
      </c>
      <c r="J74" s="5" t="s">
        <v>53</v>
      </c>
      <c r="K74" s="5" t="s">
        <v>53</v>
      </c>
      <c r="L74" s="5">
        <v>0</v>
      </c>
      <c r="M74" s="5">
        <v>0</v>
      </c>
      <c r="N74" s="5">
        <v>0</v>
      </c>
      <c r="O74" s="5" t="s">
        <v>53</v>
      </c>
      <c r="P74" s="5" t="s">
        <v>53</v>
      </c>
      <c r="Q74" s="5" t="s">
        <v>53</v>
      </c>
      <c r="R74" s="5" t="s">
        <v>53</v>
      </c>
      <c r="S74" s="5" t="s">
        <v>53</v>
      </c>
      <c r="T74" s="5" t="s">
        <v>53</v>
      </c>
      <c r="U74" s="5" t="s">
        <v>53</v>
      </c>
      <c r="V74" s="5" t="s">
        <v>53</v>
      </c>
      <c r="W74" s="5" t="s">
        <v>53</v>
      </c>
      <c r="X74" s="5" t="s">
        <v>53</v>
      </c>
      <c r="Y74" s="5">
        <v>80</v>
      </c>
      <c r="Z74" s="5" t="s">
        <v>53</v>
      </c>
      <c r="AA74" t="s">
        <v>53</v>
      </c>
      <c r="AB74" t="s">
        <v>53</v>
      </c>
      <c r="AC74" t="s">
        <v>53</v>
      </c>
      <c r="AD74" t="s">
        <v>53</v>
      </c>
      <c r="AE74" t="s">
        <v>54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  <c r="AK74" t="s">
        <v>53</v>
      </c>
      <c r="AL74" t="s">
        <v>53</v>
      </c>
      <c r="AM74" t="s">
        <v>53</v>
      </c>
      <c r="AN74" t="s">
        <v>53</v>
      </c>
      <c r="AO74" t="s">
        <v>53</v>
      </c>
      <c r="AP74" t="s">
        <v>53</v>
      </c>
      <c r="AQ74" t="s">
        <v>53</v>
      </c>
      <c r="AR74" t="s">
        <v>53</v>
      </c>
    </row>
    <row r="75" spans="1:44" x14ac:dyDescent="0.25">
      <c r="A75" s="5">
        <f>67</f>
      </c>
      <c r="B75" s="5" t="s">
        <v>120</v>
      </c>
      <c r="C75" s="5" t="s">
        <v>53</v>
      </c>
      <c r="D75" s="5" t="s">
        <v>53</v>
      </c>
      <c r="E75" s="5" t="s">
        <v>53</v>
      </c>
      <c r="F75" s="5" t="s">
        <v>53</v>
      </c>
      <c r="G75" s="5" t="s">
        <v>53</v>
      </c>
      <c r="H75" s="5" t="s">
        <v>53</v>
      </c>
      <c r="I75" s="5" t="s">
        <v>53</v>
      </c>
      <c r="J75" s="5" t="s">
        <v>53</v>
      </c>
      <c r="K75" s="5" t="s">
        <v>53</v>
      </c>
      <c r="L75" s="5">
        <v>0</v>
      </c>
      <c r="M75" s="5">
        <v>0</v>
      </c>
      <c r="N75" s="5">
        <v>0</v>
      </c>
      <c r="O75" s="5" t="s">
        <v>53</v>
      </c>
      <c r="P75" s="5" t="s">
        <v>53</v>
      </c>
      <c r="Q75" s="5" t="s">
        <v>53</v>
      </c>
      <c r="R75" s="5" t="s">
        <v>53</v>
      </c>
      <c r="S75" s="5" t="s">
        <v>53</v>
      </c>
      <c r="T75" s="5" t="s">
        <v>53</v>
      </c>
      <c r="U75" s="5" t="s">
        <v>53</v>
      </c>
      <c r="V75" s="5" t="s">
        <v>53</v>
      </c>
      <c r="W75" s="5" t="s">
        <v>53</v>
      </c>
      <c r="X75" s="5" t="s">
        <v>53</v>
      </c>
      <c r="Y75" s="5">
        <v>80</v>
      </c>
      <c r="Z75" s="5" t="s">
        <v>53</v>
      </c>
      <c r="AA75" t="s">
        <v>53</v>
      </c>
      <c r="AB75" t="s">
        <v>53</v>
      </c>
      <c r="AC75" t="s">
        <v>53</v>
      </c>
      <c r="AD75" t="s">
        <v>53</v>
      </c>
      <c r="AE75" t="s">
        <v>54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  <c r="AK75" t="s">
        <v>53</v>
      </c>
      <c r="AL75" t="s">
        <v>53</v>
      </c>
      <c r="AM75" t="s">
        <v>53</v>
      </c>
      <c r="AN75" t="s">
        <v>53</v>
      </c>
      <c r="AO75" t="s">
        <v>53</v>
      </c>
      <c r="AP75" t="s">
        <v>53</v>
      </c>
      <c r="AQ75" t="s">
        <v>53</v>
      </c>
      <c r="AR75" t="s">
        <v>53</v>
      </c>
    </row>
    <row r="76" spans="1:44" x14ac:dyDescent="0.25">
      <c r="A76" s="5">
        <f>68</f>
      </c>
      <c r="B76" s="5" t="s">
        <v>121</v>
      </c>
      <c r="C76" s="5" t="s">
        <v>53</v>
      </c>
      <c r="D76" s="5" t="s">
        <v>53</v>
      </c>
      <c r="E76" s="5" t="s">
        <v>53</v>
      </c>
      <c r="F76" s="5" t="s">
        <v>53</v>
      </c>
      <c r="G76" s="5" t="s">
        <v>53</v>
      </c>
      <c r="H76" s="5" t="s">
        <v>53</v>
      </c>
      <c r="I76" s="5" t="s">
        <v>53</v>
      </c>
      <c r="J76" s="5" t="s">
        <v>53</v>
      </c>
      <c r="K76" s="5" t="s">
        <v>53</v>
      </c>
      <c r="L76" s="5">
        <v>0</v>
      </c>
      <c r="M76" s="5">
        <v>0</v>
      </c>
      <c r="N76" s="5">
        <v>0</v>
      </c>
      <c r="O76" s="5" t="s">
        <v>53</v>
      </c>
      <c r="P76" s="5" t="s">
        <v>53</v>
      </c>
      <c r="Q76" s="5" t="s">
        <v>53</v>
      </c>
      <c r="R76" s="5" t="s">
        <v>53</v>
      </c>
      <c r="S76" s="5" t="s">
        <v>53</v>
      </c>
      <c r="T76" s="5" t="s">
        <v>53</v>
      </c>
      <c r="U76" s="5" t="s">
        <v>53</v>
      </c>
      <c r="V76" s="5" t="s">
        <v>53</v>
      </c>
      <c r="W76" s="5" t="s">
        <v>53</v>
      </c>
      <c r="X76" s="5" t="s">
        <v>53</v>
      </c>
      <c r="Y76" s="5">
        <v>80</v>
      </c>
      <c r="Z76" s="5" t="s">
        <v>53</v>
      </c>
      <c r="AA76" t="s">
        <v>53</v>
      </c>
      <c r="AB76" t="s">
        <v>53</v>
      </c>
      <c r="AC76" t="s">
        <v>53</v>
      </c>
      <c r="AD76" t="s">
        <v>53</v>
      </c>
      <c r="AE76" t="s">
        <v>54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53</v>
      </c>
      <c r="AR76" t="s">
        <v>53</v>
      </c>
    </row>
    <row r="77" spans="1:44" x14ac:dyDescent="0.25">
      <c r="A77" s="5">
        <f>69</f>
      </c>
      <c r="B77" s="5" t="s">
        <v>122</v>
      </c>
      <c r="C77" s="5" t="s">
        <v>53</v>
      </c>
      <c r="D77" s="5" t="s">
        <v>53</v>
      </c>
      <c r="E77" s="5" t="s">
        <v>53</v>
      </c>
      <c r="F77" s="5" t="s">
        <v>53</v>
      </c>
      <c r="G77" s="5" t="s">
        <v>53</v>
      </c>
      <c r="H77" s="5" t="s">
        <v>53</v>
      </c>
      <c r="I77" s="5" t="s">
        <v>53</v>
      </c>
      <c r="J77" s="5" t="s">
        <v>53</v>
      </c>
      <c r="K77" s="5" t="s">
        <v>53</v>
      </c>
      <c r="L77" s="5">
        <v>0</v>
      </c>
      <c r="M77" s="5">
        <v>0</v>
      </c>
      <c r="N77" s="5">
        <v>0</v>
      </c>
      <c r="O77" s="5" t="s">
        <v>53</v>
      </c>
      <c r="P77" s="5" t="s">
        <v>53</v>
      </c>
      <c r="Q77" s="5" t="s">
        <v>53</v>
      </c>
      <c r="R77" s="5" t="s">
        <v>53</v>
      </c>
      <c r="S77" s="5" t="s">
        <v>53</v>
      </c>
      <c r="T77" s="5" t="s">
        <v>53</v>
      </c>
      <c r="U77" s="5" t="s">
        <v>53</v>
      </c>
      <c r="V77" s="5" t="s">
        <v>53</v>
      </c>
      <c r="W77" s="5" t="s">
        <v>53</v>
      </c>
      <c r="X77" s="5" t="s">
        <v>53</v>
      </c>
      <c r="Y77" s="5">
        <v>80</v>
      </c>
      <c r="Z77" s="5" t="s">
        <v>53</v>
      </c>
      <c r="AA77" t="s">
        <v>53</v>
      </c>
      <c r="AB77" t="s">
        <v>53</v>
      </c>
      <c r="AC77" t="s">
        <v>53</v>
      </c>
      <c r="AD77" t="s">
        <v>53</v>
      </c>
      <c r="AE77" t="s">
        <v>54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t="s">
        <v>53</v>
      </c>
      <c r="AP77" t="s">
        <v>53</v>
      </c>
      <c r="AQ77" t="s">
        <v>53</v>
      </c>
      <c r="AR77" t="s">
        <v>53</v>
      </c>
    </row>
    <row r="78" spans="1:44" x14ac:dyDescent="0.25">
      <c r="A78" s="5">
        <f>70</f>
      </c>
      <c r="B78" s="5" t="s">
        <v>123</v>
      </c>
      <c r="C78" s="5" t="s">
        <v>53</v>
      </c>
      <c r="D78" s="5" t="s">
        <v>53</v>
      </c>
      <c r="E78" s="5" t="s">
        <v>53</v>
      </c>
      <c r="F78" s="5" t="s">
        <v>53</v>
      </c>
      <c r="G78" s="5" t="s">
        <v>53</v>
      </c>
      <c r="H78" s="5" t="s">
        <v>53</v>
      </c>
      <c r="I78" s="5" t="s">
        <v>53</v>
      </c>
      <c r="J78" s="5" t="s">
        <v>53</v>
      </c>
      <c r="K78" s="5" t="s">
        <v>53</v>
      </c>
      <c r="L78" s="5">
        <v>0</v>
      </c>
      <c r="M78" s="5">
        <v>0</v>
      </c>
      <c r="N78" s="5">
        <v>0</v>
      </c>
      <c r="O78" s="5" t="s">
        <v>53</v>
      </c>
      <c r="P78" s="5" t="s">
        <v>53</v>
      </c>
      <c r="Q78" s="5" t="s">
        <v>53</v>
      </c>
      <c r="R78" s="5" t="s">
        <v>53</v>
      </c>
      <c r="S78" s="5" t="s">
        <v>53</v>
      </c>
      <c r="T78" s="5" t="s">
        <v>53</v>
      </c>
      <c r="U78" s="5" t="s">
        <v>53</v>
      </c>
      <c r="V78" s="5" t="s">
        <v>53</v>
      </c>
      <c r="W78" s="5" t="s">
        <v>53</v>
      </c>
      <c r="X78" s="5" t="s">
        <v>53</v>
      </c>
      <c r="Y78" s="5">
        <v>80</v>
      </c>
      <c r="Z78" s="5" t="s">
        <v>53</v>
      </c>
      <c r="AA78" t="s">
        <v>53</v>
      </c>
      <c r="AB78" t="s">
        <v>53</v>
      </c>
      <c r="AC78" t="s">
        <v>53</v>
      </c>
      <c r="AD78" t="s">
        <v>53</v>
      </c>
      <c r="AE78" t="s">
        <v>54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  <c r="AO78" t="s">
        <v>53</v>
      </c>
      <c r="AP78" t="s">
        <v>53</v>
      </c>
      <c r="AQ78" t="s">
        <v>53</v>
      </c>
      <c r="AR78" t="s">
        <v>53</v>
      </c>
    </row>
    <row r="79" spans="1:44" x14ac:dyDescent="0.25">
      <c r="A79" s="5">
        <f>71</f>
      </c>
      <c r="B79" s="5" t="s">
        <v>124</v>
      </c>
      <c r="C79" s="5" t="s">
        <v>53</v>
      </c>
      <c r="D79" s="5" t="s">
        <v>53</v>
      </c>
      <c r="E79" s="5" t="s">
        <v>53</v>
      </c>
      <c r="F79" s="5" t="s">
        <v>53</v>
      </c>
      <c r="G79" s="5" t="s">
        <v>53</v>
      </c>
      <c r="H79" s="5" t="s">
        <v>53</v>
      </c>
      <c r="I79" s="5" t="s">
        <v>53</v>
      </c>
      <c r="J79" s="5" t="s">
        <v>53</v>
      </c>
      <c r="K79" s="5" t="s">
        <v>53</v>
      </c>
      <c r="L79" s="5">
        <v>0</v>
      </c>
      <c r="M79" s="5">
        <v>0</v>
      </c>
      <c r="N79" s="5">
        <v>0</v>
      </c>
      <c r="O79" s="5" t="s">
        <v>53</v>
      </c>
      <c r="P79" s="5" t="s">
        <v>53</v>
      </c>
      <c r="Q79" s="5" t="s">
        <v>53</v>
      </c>
      <c r="R79" s="5" t="s">
        <v>53</v>
      </c>
      <c r="S79" s="5" t="s">
        <v>53</v>
      </c>
      <c r="T79" s="5" t="s">
        <v>53</v>
      </c>
      <c r="U79" s="5" t="s">
        <v>53</v>
      </c>
      <c r="V79" s="5" t="s">
        <v>53</v>
      </c>
      <c r="W79" s="5" t="s">
        <v>53</v>
      </c>
      <c r="X79" s="5" t="s">
        <v>53</v>
      </c>
      <c r="Y79" s="5">
        <v>80</v>
      </c>
      <c r="Z79" s="5" t="s">
        <v>53</v>
      </c>
      <c r="AA79" t="s">
        <v>53</v>
      </c>
      <c r="AB79" t="s">
        <v>53</v>
      </c>
      <c r="AC79" t="s">
        <v>53</v>
      </c>
      <c r="AD79" t="s">
        <v>53</v>
      </c>
      <c r="AE79" t="s">
        <v>54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  <c r="AK79" t="s">
        <v>53</v>
      </c>
      <c r="AL79" t="s">
        <v>53</v>
      </c>
      <c r="AM79" t="s">
        <v>53</v>
      </c>
      <c r="AN79" t="s">
        <v>53</v>
      </c>
      <c r="AO79" t="s">
        <v>53</v>
      </c>
      <c r="AP79" t="s">
        <v>53</v>
      </c>
      <c r="AQ79" t="s">
        <v>53</v>
      </c>
      <c r="AR79" t="s">
        <v>53</v>
      </c>
    </row>
    <row r="80" spans="1:44" x14ac:dyDescent="0.25">
      <c r="A80" s="5">
        <f>72</f>
      </c>
      <c r="B80" s="5" t="s">
        <v>125</v>
      </c>
      <c r="C80" s="5" t="s">
        <v>53</v>
      </c>
      <c r="D80" s="5" t="s">
        <v>53</v>
      </c>
      <c r="E80" s="5" t="s">
        <v>53</v>
      </c>
      <c r="F80" s="5" t="s">
        <v>53</v>
      </c>
      <c r="G80" s="5" t="s">
        <v>53</v>
      </c>
      <c r="H80" s="5" t="s">
        <v>53</v>
      </c>
      <c r="I80" s="5" t="s">
        <v>53</v>
      </c>
      <c r="J80" s="5" t="s">
        <v>53</v>
      </c>
      <c r="K80" s="5" t="s">
        <v>53</v>
      </c>
      <c r="L80" s="5">
        <v>0</v>
      </c>
      <c r="M80" s="5">
        <v>0</v>
      </c>
      <c r="N80" s="5">
        <v>0</v>
      </c>
      <c r="O80" s="5" t="s">
        <v>53</v>
      </c>
      <c r="P80" s="5" t="s">
        <v>53</v>
      </c>
      <c r="Q80" s="5" t="s">
        <v>53</v>
      </c>
      <c r="R80" s="5" t="s">
        <v>53</v>
      </c>
      <c r="S80" s="5" t="s">
        <v>53</v>
      </c>
      <c r="T80" s="5" t="s">
        <v>53</v>
      </c>
      <c r="U80" s="5" t="s">
        <v>53</v>
      </c>
      <c r="V80" s="5" t="s">
        <v>53</v>
      </c>
      <c r="W80" s="5" t="s">
        <v>53</v>
      </c>
      <c r="X80" s="5" t="s">
        <v>53</v>
      </c>
      <c r="Y80" s="5">
        <v>80</v>
      </c>
      <c r="Z80" s="5" t="s">
        <v>53</v>
      </c>
      <c r="AA80" t="s">
        <v>53</v>
      </c>
      <c r="AB80" t="s">
        <v>53</v>
      </c>
      <c r="AC80" t="s">
        <v>53</v>
      </c>
      <c r="AD80" t="s">
        <v>53</v>
      </c>
      <c r="AE80" t="s">
        <v>54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53</v>
      </c>
      <c r="AR80" t="s">
        <v>53</v>
      </c>
    </row>
    <row r="81" spans="1:44" x14ac:dyDescent="0.25">
      <c r="A81" s="5">
        <f>73</f>
      </c>
      <c r="B81" s="5" t="s">
        <v>126</v>
      </c>
      <c r="C81" s="5" t="s">
        <v>53</v>
      </c>
      <c r="D81" s="5" t="s">
        <v>53</v>
      </c>
      <c r="E81" s="5" t="s">
        <v>53</v>
      </c>
      <c r="F81" s="5" t="s">
        <v>53</v>
      </c>
      <c r="G81" s="5" t="s">
        <v>53</v>
      </c>
      <c r="H81" s="5" t="s">
        <v>53</v>
      </c>
      <c r="I81" s="5" t="s">
        <v>53</v>
      </c>
      <c r="J81" s="5" t="s">
        <v>53</v>
      </c>
      <c r="K81" s="5" t="s">
        <v>53</v>
      </c>
      <c r="L81" s="5">
        <v>0</v>
      </c>
      <c r="M81" s="5">
        <v>0</v>
      </c>
      <c r="N81" s="5">
        <v>0</v>
      </c>
      <c r="O81" s="5" t="s">
        <v>53</v>
      </c>
      <c r="P81" s="5" t="s">
        <v>53</v>
      </c>
      <c r="Q81" s="5" t="s">
        <v>53</v>
      </c>
      <c r="R81" s="5" t="s">
        <v>53</v>
      </c>
      <c r="S81" s="5" t="s">
        <v>53</v>
      </c>
      <c r="T81" s="5" t="s">
        <v>53</v>
      </c>
      <c r="U81" s="5" t="s">
        <v>53</v>
      </c>
      <c r="V81" s="5" t="s">
        <v>53</v>
      </c>
      <c r="W81" s="5" t="s">
        <v>53</v>
      </c>
      <c r="X81" s="5" t="s">
        <v>53</v>
      </c>
      <c r="Y81" s="5">
        <v>80</v>
      </c>
      <c r="Z81" s="5" t="s">
        <v>53</v>
      </c>
      <c r="AA81" t="s">
        <v>53</v>
      </c>
      <c r="AB81" t="s">
        <v>53</v>
      </c>
      <c r="AC81" t="s">
        <v>53</v>
      </c>
      <c r="AD81" t="s">
        <v>53</v>
      </c>
      <c r="AE81" t="s">
        <v>54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53</v>
      </c>
      <c r="AP81" t="s">
        <v>53</v>
      </c>
      <c r="AQ81" t="s">
        <v>53</v>
      </c>
      <c r="AR81" t="s">
        <v>53</v>
      </c>
    </row>
    <row r="82" spans="1:44" x14ac:dyDescent="0.25">
      <c r="A82" s="5">
        <f>74</f>
      </c>
      <c r="B82" s="5" t="s">
        <v>127</v>
      </c>
      <c r="C82" s="5" t="s">
        <v>53</v>
      </c>
      <c r="D82" s="5" t="s">
        <v>53</v>
      </c>
      <c r="E82" s="5" t="s">
        <v>53</v>
      </c>
      <c r="F82" s="5" t="s">
        <v>53</v>
      </c>
      <c r="G82" s="5" t="s">
        <v>53</v>
      </c>
      <c r="H82" s="5" t="s">
        <v>53</v>
      </c>
      <c r="I82" s="5" t="s">
        <v>53</v>
      </c>
      <c r="J82" s="5" t="s">
        <v>53</v>
      </c>
      <c r="K82" s="5" t="s">
        <v>53</v>
      </c>
      <c r="L82" s="5">
        <v>0</v>
      </c>
      <c r="M82" s="5">
        <v>0</v>
      </c>
      <c r="N82" s="5">
        <v>0</v>
      </c>
      <c r="O82" s="5" t="s">
        <v>53</v>
      </c>
      <c r="P82" s="5" t="s">
        <v>53</v>
      </c>
      <c r="Q82" s="5" t="s">
        <v>53</v>
      </c>
      <c r="R82" s="5" t="s">
        <v>53</v>
      </c>
      <c r="S82" s="5" t="s">
        <v>53</v>
      </c>
      <c r="T82" s="5" t="s">
        <v>53</v>
      </c>
      <c r="U82" s="5" t="s">
        <v>53</v>
      </c>
      <c r="V82" s="5" t="s">
        <v>53</v>
      </c>
      <c r="W82" s="5" t="s">
        <v>53</v>
      </c>
      <c r="X82" s="5" t="s">
        <v>53</v>
      </c>
      <c r="Y82" s="5">
        <v>80</v>
      </c>
      <c r="Z82" s="5" t="s">
        <v>53</v>
      </c>
      <c r="AA82" t="s">
        <v>53</v>
      </c>
      <c r="AB82" t="s">
        <v>53</v>
      </c>
      <c r="AC82" t="s">
        <v>53</v>
      </c>
      <c r="AD82" t="s">
        <v>53</v>
      </c>
      <c r="AE82" t="s">
        <v>54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53</v>
      </c>
      <c r="AQ82" t="s">
        <v>53</v>
      </c>
      <c r="AR82" t="s">
        <v>53</v>
      </c>
    </row>
    <row r="83" spans="1:44" x14ac:dyDescent="0.25">
      <c r="A83" s="5">
        <f>75</f>
      </c>
      <c r="B83" s="5" t="s">
        <v>128</v>
      </c>
      <c r="C83" s="5" t="s">
        <v>53</v>
      </c>
      <c r="D83" s="5" t="s">
        <v>53</v>
      </c>
      <c r="E83" s="5" t="s">
        <v>53</v>
      </c>
      <c r="F83" s="5" t="s">
        <v>53</v>
      </c>
      <c r="G83" s="5" t="s">
        <v>53</v>
      </c>
      <c r="H83" s="5" t="s">
        <v>53</v>
      </c>
      <c r="I83" s="5" t="s">
        <v>53</v>
      </c>
      <c r="J83" s="5" t="s">
        <v>53</v>
      </c>
      <c r="K83" s="5" t="s">
        <v>53</v>
      </c>
      <c r="L83" s="5">
        <v>0</v>
      </c>
      <c r="M83" s="5">
        <v>0</v>
      </c>
      <c r="N83" s="5">
        <v>0</v>
      </c>
      <c r="O83" s="5" t="s">
        <v>53</v>
      </c>
      <c r="P83" s="5" t="s">
        <v>53</v>
      </c>
      <c r="Q83" s="5" t="s">
        <v>53</v>
      </c>
      <c r="R83" s="5" t="s">
        <v>53</v>
      </c>
      <c r="S83" s="5" t="s">
        <v>53</v>
      </c>
      <c r="T83" s="5" t="s">
        <v>53</v>
      </c>
      <c r="U83" s="5" t="s">
        <v>53</v>
      </c>
      <c r="V83" s="5" t="s">
        <v>53</v>
      </c>
      <c r="W83" s="5" t="s">
        <v>53</v>
      </c>
      <c r="X83" s="5" t="s">
        <v>53</v>
      </c>
      <c r="Y83" s="5">
        <v>80</v>
      </c>
      <c r="Z83" s="5" t="s">
        <v>53</v>
      </c>
      <c r="AA83" t="s">
        <v>53</v>
      </c>
      <c r="AB83" t="s">
        <v>53</v>
      </c>
      <c r="AC83" t="s">
        <v>53</v>
      </c>
      <c r="AD83" t="s">
        <v>53</v>
      </c>
      <c r="AE83" t="s">
        <v>54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53</v>
      </c>
      <c r="AQ83" t="s">
        <v>53</v>
      </c>
      <c r="AR83" t="s">
        <v>53</v>
      </c>
    </row>
    <row r="84" spans="1:44" x14ac:dyDescent="0.25">
      <c r="A84" s="5">
        <f>76</f>
      </c>
      <c r="B84" s="5" t="s">
        <v>129</v>
      </c>
      <c r="C84" s="5" t="s">
        <v>53</v>
      </c>
      <c r="D84" s="5" t="s">
        <v>53</v>
      </c>
      <c r="E84" s="5" t="s">
        <v>53</v>
      </c>
      <c r="F84" s="5" t="s">
        <v>53</v>
      </c>
      <c r="G84" s="5" t="s">
        <v>53</v>
      </c>
      <c r="H84" s="5" t="s">
        <v>53</v>
      </c>
      <c r="I84" s="5" t="s">
        <v>53</v>
      </c>
      <c r="J84" s="5" t="s">
        <v>53</v>
      </c>
      <c r="K84" s="5" t="s">
        <v>53</v>
      </c>
      <c r="L84" s="5">
        <v>0</v>
      </c>
      <c r="M84" s="5">
        <v>0</v>
      </c>
      <c r="N84" s="5">
        <v>0</v>
      </c>
      <c r="O84" s="5" t="s">
        <v>53</v>
      </c>
      <c r="P84" s="5" t="s">
        <v>53</v>
      </c>
      <c r="Q84" s="5" t="s">
        <v>53</v>
      </c>
      <c r="R84" s="5" t="s">
        <v>53</v>
      </c>
      <c r="S84" s="5" t="s">
        <v>53</v>
      </c>
      <c r="T84" s="5" t="s">
        <v>53</v>
      </c>
      <c r="U84" s="5" t="s">
        <v>53</v>
      </c>
      <c r="V84" s="5" t="s">
        <v>53</v>
      </c>
      <c r="W84" s="5" t="s">
        <v>53</v>
      </c>
      <c r="X84" s="5" t="s">
        <v>53</v>
      </c>
      <c r="Y84" s="5">
        <v>80</v>
      </c>
      <c r="Z84" s="5" t="s">
        <v>53</v>
      </c>
      <c r="AA84" t="s">
        <v>53</v>
      </c>
      <c r="AB84" t="s">
        <v>53</v>
      </c>
      <c r="AC84" t="s">
        <v>53</v>
      </c>
      <c r="AD84" t="s">
        <v>53</v>
      </c>
      <c r="AE84" t="s">
        <v>54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  <c r="AQ84" t="s">
        <v>53</v>
      </c>
      <c r="AR84" t="s">
        <v>53</v>
      </c>
    </row>
    <row r="85" spans="1:44" x14ac:dyDescent="0.25">
      <c r="A85" s="5">
        <f>77</f>
      </c>
      <c r="B85" s="5" t="s">
        <v>130</v>
      </c>
      <c r="C85" s="5" t="s">
        <v>53</v>
      </c>
      <c r="D85" s="5" t="s">
        <v>53</v>
      </c>
      <c r="E85" s="5" t="s">
        <v>53</v>
      </c>
      <c r="F85" s="5" t="s">
        <v>53</v>
      </c>
      <c r="G85" s="5" t="s">
        <v>53</v>
      </c>
      <c r="H85" s="5" t="s">
        <v>53</v>
      </c>
      <c r="I85" s="5" t="s">
        <v>53</v>
      </c>
      <c r="J85" s="5" t="s">
        <v>53</v>
      </c>
      <c r="K85" s="5" t="s">
        <v>53</v>
      </c>
      <c r="L85" s="5">
        <v>0</v>
      </c>
      <c r="M85" s="5">
        <v>0</v>
      </c>
      <c r="N85" s="5">
        <v>0</v>
      </c>
      <c r="O85" s="5" t="s">
        <v>53</v>
      </c>
      <c r="P85" s="5" t="s">
        <v>53</v>
      </c>
      <c r="Q85" s="5" t="s">
        <v>53</v>
      </c>
      <c r="R85" s="5" t="s">
        <v>53</v>
      </c>
      <c r="S85" s="5" t="s">
        <v>53</v>
      </c>
      <c r="T85" s="5" t="s">
        <v>53</v>
      </c>
      <c r="U85" s="5" t="s">
        <v>53</v>
      </c>
      <c r="V85" s="5" t="s">
        <v>53</v>
      </c>
      <c r="W85" s="5" t="s">
        <v>53</v>
      </c>
      <c r="X85" s="5" t="s">
        <v>53</v>
      </c>
      <c r="Y85" s="5">
        <v>80</v>
      </c>
      <c r="Z85" s="5" t="s">
        <v>53</v>
      </c>
      <c r="AA85" t="s">
        <v>53</v>
      </c>
      <c r="AB85" t="s">
        <v>53</v>
      </c>
      <c r="AC85" t="s">
        <v>53</v>
      </c>
      <c r="AD85" t="s">
        <v>53</v>
      </c>
      <c r="AE85" t="s">
        <v>54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  <c r="AK85" t="s">
        <v>53</v>
      </c>
      <c r="AL85" t="s">
        <v>53</v>
      </c>
      <c r="AM85" t="s">
        <v>53</v>
      </c>
      <c r="AN85" t="s">
        <v>53</v>
      </c>
      <c r="AO85" t="s">
        <v>53</v>
      </c>
      <c r="AP85" t="s">
        <v>53</v>
      </c>
      <c r="AQ85" t="s">
        <v>53</v>
      </c>
      <c r="AR85" t="s">
        <v>53</v>
      </c>
    </row>
    <row r="86" spans="1:44" x14ac:dyDescent="0.25">
      <c r="A86" s="5">
        <f>78</f>
      </c>
      <c r="B86" s="5" t="s">
        <v>131</v>
      </c>
      <c r="C86" s="5" t="s">
        <v>53</v>
      </c>
      <c r="D86" s="5" t="s">
        <v>53</v>
      </c>
      <c r="E86" s="5" t="s">
        <v>53</v>
      </c>
      <c r="F86" s="5" t="s">
        <v>53</v>
      </c>
      <c r="G86" s="5" t="s">
        <v>53</v>
      </c>
      <c r="H86" s="5" t="s">
        <v>53</v>
      </c>
      <c r="I86" s="5" t="s">
        <v>53</v>
      </c>
      <c r="J86" s="5" t="s">
        <v>53</v>
      </c>
      <c r="K86" s="5" t="s">
        <v>53</v>
      </c>
      <c r="L86" s="5">
        <v>0</v>
      </c>
      <c r="M86" s="5">
        <v>0</v>
      </c>
      <c r="N86" s="5">
        <v>0</v>
      </c>
      <c r="O86" s="5" t="s">
        <v>53</v>
      </c>
      <c r="P86" s="5" t="s">
        <v>53</v>
      </c>
      <c r="Q86" s="5" t="s">
        <v>53</v>
      </c>
      <c r="R86" s="5" t="s">
        <v>53</v>
      </c>
      <c r="S86" s="5" t="s">
        <v>53</v>
      </c>
      <c r="T86" s="5" t="s">
        <v>53</v>
      </c>
      <c r="U86" s="5" t="s">
        <v>53</v>
      </c>
      <c r="V86" s="5" t="s">
        <v>53</v>
      </c>
      <c r="W86" s="5" t="s">
        <v>53</v>
      </c>
      <c r="X86" s="5" t="s">
        <v>53</v>
      </c>
      <c r="Y86" s="5">
        <v>80</v>
      </c>
      <c r="Z86" s="5" t="s">
        <v>53</v>
      </c>
      <c r="AA86" t="s">
        <v>53</v>
      </c>
      <c r="AB86" t="s">
        <v>53</v>
      </c>
      <c r="AC86" t="s">
        <v>53</v>
      </c>
      <c r="AD86" t="s">
        <v>53</v>
      </c>
      <c r="AE86" t="s">
        <v>54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53</v>
      </c>
      <c r="AQ86" t="s">
        <v>53</v>
      </c>
      <c r="AR86" t="s">
        <v>53</v>
      </c>
    </row>
    <row r="87" spans="1:44" x14ac:dyDescent="0.25">
      <c r="A87" s="5">
        <f>79</f>
      </c>
      <c r="B87" s="5" t="s">
        <v>132</v>
      </c>
      <c r="C87" s="5" t="s">
        <v>53</v>
      </c>
      <c r="D87" s="5" t="s">
        <v>53</v>
      </c>
      <c r="E87" s="5" t="s">
        <v>53</v>
      </c>
      <c r="F87" s="5" t="s">
        <v>53</v>
      </c>
      <c r="G87" s="5" t="s">
        <v>53</v>
      </c>
      <c r="H87" s="5" t="s">
        <v>53</v>
      </c>
      <c r="I87" s="5" t="s">
        <v>53</v>
      </c>
      <c r="J87" s="5" t="s">
        <v>53</v>
      </c>
      <c r="K87" s="5" t="s">
        <v>53</v>
      </c>
      <c r="L87" s="5">
        <v>0</v>
      </c>
      <c r="M87" s="5">
        <v>0</v>
      </c>
      <c r="N87" s="5">
        <v>0</v>
      </c>
      <c r="O87" s="5" t="s">
        <v>53</v>
      </c>
      <c r="P87" s="5" t="s">
        <v>53</v>
      </c>
      <c r="Q87" s="5" t="s">
        <v>53</v>
      </c>
      <c r="R87" s="5" t="s">
        <v>53</v>
      </c>
      <c r="S87" s="5" t="s">
        <v>53</v>
      </c>
      <c r="T87" s="5" t="s">
        <v>53</v>
      </c>
      <c r="U87" s="5" t="s">
        <v>53</v>
      </c>
      <c r="V87" s="5" t="s">
        <v>53</v>
      </c>
      <c r="W87" s="5" t="s">
        <v>53</v>
      </c>
      <c r="X87" s="5" t="s">
        <v>53</v>
      </c>
      <c r="Y87" s="5">
        <v>80</v>
      </c>
      <c r="Z87" s="5" t="s">
        <v>53</v>
      </c>
      <c r="AA87" t="s">
        <v>53</v>
      </c>
      <c r="AB87" t="s">
        <v>53</v>
      </c>
      <c r="AC87" t="s">
        <v>53</v>
      </c>
      <c r="AD87" t="s">
        <v>53</v>
      </c>
      <c r="AE87" t="s">
        <v>54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53</v>
      </c>
      <c r="AR87" t="s">
        <v>53</v>
      </c>
    </row>
    <row r="88" spans="1:44" x14ac:dyDescent="0.25">
      <c r="A88" s="5">
        <f>80</f>
      </c>
      <c r="B88" s="5" t="s">
        <v>133</v>
      </c>
      <c r="C88" s="5" t="s">
        <v>53</v>
      </c>
      <c r="D88" s="5" t="s">
        <v>53</v>
      </c>
      <c r="E88" s="5" t="s">
        <v>53</v>
      </c>
      <c r="F88" s="5" t="s">
        <v>53</v>
      </c>
      <c r="G88" s="5" t="s">
        <v>53</v>
      </c>
      <c r="H88" s="5" t="s">
        <v>53</v>
      </c>
      <c r="I88" s="5" t="s">
        <v>53</v>
      </c>
      <c r="J88" s="5" t="s">
        <v>53</v>
      </c>
      <c r="K88" s="5" t="s">
        <v>53</v>
      </c>
      <c r="L88" s="5">
        <v>0</v>
      </c>
      <c r="M88" s="5">
        <v>0</v>
      </c>
      <c r="N88" s="5">
        <v>0</v>
      </c>
      <c r="O88" s="5" t="s">
        <v>53</v>
      </c>
      <c r="P88" s="5" t="s">
        <v>53</v>
      </c>
      <c r="Q88" s="5" t="s">
        <v>53</v>
      </c>
      <c r="R88" s="5" t="s">
        <v>53</v>
      </c>
      <c r="S88" s="5" t="s">
        <v>53</v>
      </c>
      <c r="T88" s="5" t="s">
        <v>53</v>
      </c>
      <c r="U88" s="5" t="s">
        <v>53</v>
      </c>
      <c r="V88" s="5" t="s">
        <v>53</v>
      </c>
      <c r="W88" s="5" t="s">
        <v>53</v>
      </c>
      <c r="X88" s="5" t="s">
        <v>53</v>
      </c>
      <c r="Y88" s="5">
        <v>80</v>
      </c>
      <c r="Z88" s="5" t="s">
        <v>53</v>
      </c>
      <c r="AA88" t="s">
        <v>53</v>
      </c>
      <c r="AB88" t="s">
        <v>53</v>
      </c>
      <c r="AC88" t="s">
        <v>53</v>
      </c>
      <c r="AD88" t="s">
        <v>53</v>
      </c>
      <c r="AE88" t="s">
        <v>54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  <c r="AK88" t="s">
        <v>53</v>
      </c>
      <c r="AL88" t="s">
        <v>53</v>
      </c>
      <c r="AM88" t="s">
        <v>53</v>
      </c>
      <c r="AN88" t="s">
        <v>53</v>
      </c>
      <c r="AO88" t="s">
        <v>53</v>
      </c>
      <c r="AP88" t="s">
        <v>53</v>
      </c>
      <c r="AQ88" t="s">
        <v>53</v>
      </c>
      <c r="AR88" t="s">
        <v>53</v>
      </c>
    </row>
    <row r="89" spans="1:44" x14ac:dyDescent="0.25">
      <c r="A89" s="5">
        <f>81</f>
      </c>
      <c r="B89" s="5" t="s">
        <v>134</v>
      </c>
      <c r="C89" s="5" t="s">
        <v>53</v>
      </c>
      <c r="D89" s="5" t="s">
        <v>53</v>
      </c>
      <c r="E89" s="5" t="s">
        <v>53</v>
      </c>
      <c r="F89" s="5" t="s">
        <v>53</v>
      </c>
      <c r="G89" s="5" t="s">
        <v>53</v>
      </c>
      <c r="H89" s="5" t="s">
        <v>53</v>
      </c>
      <c r="I89" s="5" t="s">
        <v>53</v>
      </c>
      <c r="J89" s="5" t="s">
        <v>53</v>
      </c>
      <c r="K89" s="5" t="s">
        <v>53</v>
      </c>
      <c r="L89" s="5">
        <v>0</v>
      </c>
      <c r="M89" s="5">
        <v>0</v>
      </c>
      <c r="N89" s="5">
        <v>0</v>
      </c>
      <c r="O89" s="5" t="s">
        <v>53</v>
      </c>
      <c r="P89" s="5" t="s">
        <v>53</v>
      </c>
      <c r="Q89" s="5" t="s">
        <v>53</v>
      </c>
      <c r="R89" s="5" t="s">
        <v>53</v>
      </c>
      <c r="S89" s="5" t="s">
        <v>53</v>
      </c>
      <c r="T89" s="5" t="s">
        <v>53</v>
      </c>
      <c r="U89" s="5" t="s">
        <v>53</v>
      </c>
      <c r="V89" s="5" t="s">
        <v>53</v>
      </c>
      <c r="W89" s="5" t="s">
        <v>53</v>
      </c>
      <c r="X89" s="5" t="s">
        <v>53</v>
      </c>
      <c r="Y89" s="5">
        <v>80</v>
      </c>
      <c r="Z89" s="5" t="s">
        <v>53</v>
      </c>
      <c r="AA89" t="s">
        <v>53</v>
      </c>
      <c r="AB89" t="s">
        <v>53</v>
      </c>
      <c r="AC89" t="s">
        <v>53</v>
      </c>
      <c r="AD89" t="s">
        <v>53</v>
      </c>
      <c r="AE89" t="s">
        <v>54</v>
      </c>
      <c r="AF89" t="s">
        <v>53</v>
      </c>
      <c r="AG89" t="s">
        <v>53</v>
      </c>
      <c r="AH89" t="s">
        <v>53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53</v>
      </c>
      <c r="AR89" t="s">
        <v>53</v>
      </c>
    </row>
    <row r="90" spans="1:44" x14ac:dyDescent="0.25">
      <c r="A90" s="5">
        <f>82</f>
      </c>
      <c r="B90" s="5" t="s">
        <v>135</v>
      </c>
      <c r="C90" s="5" t="s">
        <v>53</v>
      </c>
      <c r="D90" s="5" t="s">
        <v>53</v>
      </c>
      <c r="E90" s="5" t="s">
        <v>53</v>
      </c>
      <c r="F90" s="5" t="s">
        <v>53</v>
      </c>
      <c r="G90" s="5" t="s">
        <v>53</v>
      </c>
      <c r="H90" s="5" t="s">
        <v>53</v>
      </c>
      <c r="I90" s="5" t="s">
        <v>53</v>
      </c>
      <c r="J90" s="5" t="s">
        <v>53</v>
      </c>
      <c r="K90" s="5" t="s">
        <v>53</v>
      </c>
      <c r="L90" s="5">
        <v>0</v>
      </c>
      <c r="M90" s="5">
        <v>0</v>
      </c>
      <c r="N90" s="5">
        <v>0</v>
      </c>
      <c r="O90" s="5" t="s">
        <v>53</v>
      </c>
      <c r="P90" s="5" t="s">
        <v>53</v>
      </c>
      <c r="Q90" s="5" t="s">
        <v>53</v>
      </c>
      <c r="R90" s="5" t="s">
        <v>53</v>
      </c>
      <c r="S90" s="5" t="s">
        <v>53</v>
      </c>
      <c r="T90" s="5" t="s">
        <v>53</v>
      </c>
      <c r="U90" s="5" t="s">
        <v>53</v>
      </c>
      <c r="V90" s="5" t="s">
        <v>53</v>
      </c>
      <c r="W90" s="5" t="s">
        <v>53</v>
      </c>
      <c r="X90" s="5" t="s">
        <v>53</v>
      </c>
      <c r="Y90" s="5">
        <v>80</v>
      </c>
      <c r="Z90" s="5" t="s">
        <v>53</v>
      </c>
      <c r="AA90" t="s">
        <v>53</v>
      </c>
      <c r="AB90" t="s">
        <v>53</v>
      </c>
      <c r="AC90" t="s">
        <v>53</v>
      </c>
      <c r="AD90" t="s">
        <v>53</v>
      </c>
      <c r="AE90" t="s">
        <v>54</v>
      </c>
      <c r="AF90" t="s">
        <v>53</v>
      </c>
      <c r="AG90" t="s">
        <v>53</v>
      </c>
      <c r="AH90" t="s">
        <v>53</v>
      </c>
      <c r="AI90" t="s">
        <v>53</v>
      </c>
      <c r="AJ90" t="s">
        <v>53</v>
      </c>
      <c r="AK90" t="s">
        <v>53</v>
      </c>
      <c r="AL90" t="s">
        <v>53</v>
      </c>
      <c r="AM90" t="s">
        <v>53</v>
      </c>
      <c r="AN90" t="s">
        <v>53</v>
      </c>
      <c r="AO90" t="s">
        <v>53</v>
      </c>
      <c r="AP90" t="s">
        <v>53</v>
      </c>
      <c r="AQ90" t="s">
        <v>53</v>
      </c>
      <c r="AR90" t="s">
        <v>53</v>
      </c>
    </row>
    <row r="91" spans="1:44" x14ac:dyDescent="0.25">
      <c r="A91" s="5">
        <f>83</f>
      </c>
      <c r="B91" s="5" t="s">
        <v>136</v>
      </c>
      <c r="C91" s="5" t="s">
        <v>53</v>
      </c>
      <c r="D91" s="5" t="s">
        <v>53</v>
      </c>
      <c r="E91" s="5" t="s">
        <v>53</v>
      </c>
      <c r="F91" s="5" t="s">
        <v>53</v>
      </c>
      <c r="G91" s="5" t="s">
        <v>53</v>
      </c>
      <c r="H91" s="5" t="s">
        <v>53</v>
      </c>
      <c r="I91" s="5" t="s">
        <v>53</v>
      </c>
      <c r="J91" s="5" t="s">
        <v>53</v>
      </c>
      <c r="K91" s="5" t="s">
        <v>53</v>
      </c>
      <c r="L91" s="5">
        <v>0</v>
      </c>
      <c r="M91" s="5">
        <v>0</v>
      </c>
      <c r="N91" s="5">
        <v>0</v>
      </c>
      <c r="O91" s="5" t="s">
        <v>53</v>
      </c>
      <c r="P91" s="5" t="s">
        <v>53</v>
      </c>
      <c r="Q91" s="5" t="s">
        <v>53</v>
      </c>
      <c r="R91" s="5" t="s">
        <v>53</v>
      </c>
      <c r="S91" s="5" t="s">
        <v>53</v>
      </c>
      <c r="T91" s="5" t="s">
        <v>53</v>
      </c>
      <c r="U91" s="5" t="s">
        <v>53</v>
      </c>
      <c r="V91" s="5" t="s">
        <v>53</v>
      </c>
      <c r="W91" s="5" t="s">
        <v>53</v>
      </c>
      <c r="X91" s="5" t="s">
        <v>53</v>
      </c>
      <c r="Y91" s="5">
        <v>80</v>
      </c>
      <c r="Z91" s="5" t="s">
        <v>53</v>
      </c>
      <c r="AA91" t="s">
        <v>53</v>
      </c>
      <c r="AB91" t="s">
        <v>53</v>
      </c>
      <c r="AC91" t="s">
        <v>53</v>
      </c>
      <c r="AD91" t="s">
        <v>53</v>
      </c>
      <c r="AE91" t="s">
        <v>54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53</v>
      </c>
      <c r="AP91" t="s">
        <v>53</v>
      </c>
      <c r="AQ91" t="s">
        <v>53</v>
      </c>
      <c r="AR91" t="s">
        <v>53</v>
      </c>
    </row>
    <row r="92" spans="1:44" x14ac:dyDescent="0.25">
      <c r="A92" s="5">
        <f>84</f>
      </c>
      <c r="B92" s="5" t="s">
        <v>137</v>
      </c>
      <c r="C92" s="5" t="s">
        <v>53</v>
      </c>
      <c r="D92" s="5" t="s">
        <v>53</v>
      </c>
      <c r="E92" s="5" t="s">
        <v>53</v>
      </c>
      <c r="F92" s="5" t="s">
        <v>53</v>
      </c>
      <c r="G92" s="5" t="s">
        <v>53</v>
      </c>
      <c r="H92" s="5" t="s">
        <v>53</v>
      </c>
      <c r="I92" s="5" t="s">
        <v>53</v>
      </c>
      <c r="J92" s="5" t="s">
        <v>53</v>
      </c>
      <c r="K92" s="5" t="s">
        <v>53</v>
      </c>
      <c r="L92" s="5">
        <v>0</v>
      </c>
      <c r="M92" s="5">
        <v>0</v>
      </c>
      <c r="N92" s="5">
        <v>0</v>
      </c>
      <c r="O92" s="5" t="s">
        <v>53</v>
      </c>
      <c r="P92" s="5" t="s">
        <v>53</v>
      </c>
      <c r="Q92" s="5" t="s">
        <v>53</v>
      </c>
      <c r="R92" s="5" t="s">
        <v>53</v>
      </c>
      <c r="S92" s="5" t="s">
        <v>53</v>
      </c>
      <c r="T92" s="5" t="s">
        <v>53</v>
      </c>
      <c r="U92" s="5" t="s">
        <v>53</v>
      </c>
      <c r="V92" s="5" t="s">
        <v>53</v>
      </c>
      <c r="W92" s="5" t="s">
        <v>53</v>
      </c>
      <c r="X92" s="5" t="s">
        <v>53</v>
      </c>
      <c r="Y92" s="5">
        <v>80</v>
      </c>
      <c r="Z92" s="5" t="s">
        <v>53</v>
      </c>
      <c r="AA92" t="s">
        <v>53</v>
      </c>
      <c r="AB92" t="s">
        <v>53</v>
      </c>
      <c r="AC92" t="s">
        <v>53</v>
      </c>
      <c r="AD92" t="s">
        <v>53</v>
      </c>
      <c r="AE92" t="s">
        <v>54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53</v>
      </c>
      <c r="AO92" t="s">
        <v>53</v>
      </c>
      <c r="AP92" t="s">
        <v>53</v>
      </c>
      <c r="AQ92" t="s">
        <v>53</v>
      </c>
      <c r="AR92" t="s">
        <v>53</v>
      </c>
    </row>
    <row r="93" spans="1:44" x14ac:dyDescent="0.25">
      <c r="A93" s="5">
        <f>85</f>
      </c>
      <c r="B93" s="5" t="s">
        <v>138</v>
      </c>
      <c r="C93" s="5" t="s">
        <v>53</v>
      </c>
      <c r="D93" s="5" t="s">
        <v>53</v>
      </c>
      <c r="E93" s="5" t="s">
        <v>53</v>
      </c>
      <c r="F93" s="5" t="s">
        <v>53</v>
      </c>
      <c r="G93" s="5" t="s">
        <v>53</v>
      </c>
      <c r="H93" s="5" t="s">
        <v>53</v>
      </c>
      <c r="I93" s="5" t="s">
        <v>53</v>
      </c>
      <c r="J93" s="5" t="s">
        <v>53</v>
      </c>
      <c r="K93" s="5" t="s">
        <v>53</v>
      </c>
      <c r="L93" s="5">
        <v>0</v>
      </c>
      <c r="M93" s="5">
        <v>0</v>
      </c>
      <c r="N93" s="5">
        <v>0</v>
      </c>
      <c r="O93" s="5" t="s">
        <v>53</v>
      </c>
      <c r="P93" s="5" t="s">
        <v>53</v>
      </c>
      <c r="Q93" s="5" t="s">
        <v>53</v>
      </c>
      <c r="R93" s="5" t="s">
        <v>53</v>
      </c>
      <c r="S93" s="5" t="s">
        <v>53</v>
      </c>
      <c r="T93" s="5" t="s">
        <v>53</v>
      </c>
      <c r="U93" s="5" t="s">
        <v>53</v>
      </c>
      <c r="V93" s="5" t="s">
        <v>53</v>
      </c>
      <c r="W93" s="5" t="s">
        <v>53</v>
      </c>
      <c r="X93" s="5" t="s">
        <v>53</v>
      </c>
      <c r="Y93" s="5">
        <v>80</v>
      </c>
      <c r="Z93" s="5" t="s">
        <v>53</v>
      </c>
      <c r="AA93" t="s">
        <v>53</v>
      </c>
      <c r="AB93" t="s">
        <v>53</v>
      </c>
      <c r="AC93" t="s">
        <v>53</v>
      </c>
      <c r="AD93" t="s">
        <v>53</v>
      </c>
      <c r="AE93" t="s">
        <v>54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  <c r="AK93" t="s">
        <v>53</v>
      </c>
      <c r="AL93" t="s">
        <v>53</v>
      </c>
      <c r="AM93" t="s">
        <v>53</v>
      </c>
      <c r="AN93" t="s">
        <v>53</v>
      </c>
      <c r="AO93" t="s">
        <v>53</v>
      </c>
      <c r="AP93" t="s">
        <v>53</v>
      </c>
      <c r="AQ93" t="s">
        <v>53</v>
      </c>
      <c r="AR93" t="s">
        <v>53</v>
      </c>
    </row>
    <row r="94" spans="1:44" x14ac:dyDescent="0.25">
      <c r="A94" s="5">
        <f>86</f>
      </c>
      <c r="B94" s="5" t="s">
        <v>139</v>
      </c>
      <c r="C94" s="5" t="s">
        <v>53</v>
      </c>
      <c r="D94" s="5" t="s">
        <v>53</v>
      </c>
      <c r="E94" s="5" t="s">
        <v>53</v>
      </c>
      <c r="F94" s="5" t="s">
        <v>53</v>
      </c>
      <c r="G94" s="5" t="s">
        <v>53</v>
      </c>
      <c r="H94" s="5" t="s">
        <v>53</v>
      </c>
      <c r="I94" s="5" t="s">
        <v>53</v>
      </c>
      <c r="J94" s="5" t="s">
        <v>53</v>
      </c>
      <c r="K94" s="5" t="s">
        <v>53</v>
      </c>
      <c r="L94" s="5">
        <v>0</v>
      </c>
      <c r="M94" s="5">
        <v>0</v>
      </c>
      <c r="N94" s="5">
        <v>0</v>
      </c>
      <c r="O94" s="5" t="s">
        <v>53</v>
      </c>
      <c r="P94" s="5" t="s">
        <v>53</v>
      </c>
      <c r="Q94" s="5" t="s">
        <v>53</v>
      </c>
      <c r="R94" s="5" t="s">
        <v>53</v>
      </c>
      <c r="S94" s="5" t="s">
        <v>53</v>
      </c>
      <c r="T94" s="5" t="s">
        <v>53</v>
      </c>
      <c r="U94" s="5" t="s">
        <v>53</v>
      </c>
      <c r="V94" s="5" t="s">
        <v>53</v>
      </c>
      <c r="W94" s="5" t="s">
        <v>53</v>
      </c>
      <c r="X94" s="5" t="s">
        <v>53</v>
      </c>
      <c r="Y94" s="5">
        <v>80</v>
      </c>
      <c r="Z94" s="5" t="s">
        <v>53</v>
      </c>
      <c r="AA94" t="s">
        <v>53</v>
      </c>
      <c r="AB94" t="s">
        <v>53</v>
      </c>
      <c r="AC94" t="s">
        <v>53</v>
      </c>
      <c r="AD94" t="s">
        <v>53</v>
      </c>
      <c r="AE94" t="s">
        <v>54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  <c r="AK94" t="s">
        <v>53</v>
      </c>
      <c r="AL94" t="s">
        <v>53</v>
      </c>
      <c r="AM94" t="s">
        <v>53</v>
      </c>
      <c r="AN94" t="s">
        <v>53</v>
      </c>
      <c r="AO94" t="s">
        <v>53</v>
      </c>
      <c r="AP94" t="s">
        <v>53</v>
      </c>
      <c r="AQ94" t="s">
        <v>53</v>
      </c>
      <c r="AR94" t="s">
        <v>53</v>
      </c>
    </row>
    <row r="95" spans="1:44" x14ac:dyDescent="0.25">
      <c r="A95" s="5">
        <f>87</f>
      </c>
      <c r="B95" s="5" t="s">
        <v>140</v>
      </c>
      <c r="C95" s="5" t="s">
        <v>53</v>
      </c>
      <c r="D95" s="5" t="s">
        <v>53</v>
      </c>
      <c r="E95" s="5" t="s">
        <v>53</v>
      </c>
      <c r="F95" s="5" t="s">
        <v>53</v>
      </c>
      <c r="G95" s="5" t="s">
        <v>53</v>
      </c>
      <c r="H95" s="5" t="s">
        <v>53</v>
      </c>
      <c r="I95" s="5" t="s">
        <v>53</v>
      </c>
      <c r="J95" s="5" t="s">
        <v>53</v>
      </c>
      <c r="K95" s="5" t="s">
        <v>53</v>
      </c>
      <c r="L95" s="5">
        <v>0</v>
      </c>
      <c r="M95" s="5">
        <v>0</v>
      </c>
      <c r="N95" s="5">
        <v>0</v>
      </c>
      <c r="O95" s="5" t="s">
        <v>53</v>
      </c>
      <c r="P95" s="5" t="s">
        <v>53</v>
      </c>
      <c r="Q95" s="5" t="s">
        <v>53</v>
      </c>
      <c r="R95" s="5" t="s">
        <v>53</v>
      </c>
      <c r="S95" s="5" t="s">
        <v>53</v>
      </c>
      <c r="T95" s="5" t="s">
        <v>53</v>
      </c>
      <c r="U95" s="5" t="s">
        <v>53</v>
      </c>
      <c r="V95" s="5" t="s">
        <v>53</v>
      </c>
      <c r="W95" s="5" t="s">
        <v>53</v>
      </c>
      <c r="X95" s="5" t="s">
        <v>53</v>
      </c>
      <c r="Y95" s="5">
        <v>80</v>
      </c>
      <c r="Z95" s="5" t="s">
        <v>53</v>
      </c>
      <c r="AA95" t="s">
        <v>53</v>
      </c>
      <c r="AB95" t="s">
        <v>53</v>
      </c>
      <c r="AC95" t="s">
        <v>53</v>
      </c>
      <c r="AD95" t="s">
        <v>53</v>
      </c>
      <c r="AE95" t="s">
        <v>54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  <c r="AK95" t="s">
        <v>53</v>
      </c>
      <c r="AL95" t="s">
        <v>53</v>
      </c>
      <c r="AM95" t="s">
        <v>53</v>
      </c>
      <c r="AN95" t="s">
        <v>53</v>
      </c>
      <c r="AO95" t="s">
        <v>53</v>
      </c>
      <c r="AP95" t="s">
        <v>53</v>
      </c>
      <c r="AQ95" t="s">
        <v>53</v>
      </c>
      <c r="AR95" t="s">
        <v>53</v>
      </c>
    </row>
    <row r="96" spans="1:44" x14ac:dyDescent="0.25">
      <c r="A96" s="5">
        <f>88</f>
      </c>
      <c r="B96" s="5" t="s">
        <v>141</v>
      </c>
      <c r="C96" s="5" t="s">
        <v>53</v>
      </c>
      <c r="D96" s="5" t="s">
        <v>53</v>
      </c>
      <c r="E96" s="5" t="s">
        <v>53</v>
      </c>
      <c r="F96" s="5" t="s">
        <v>53</v>
      </c>
      <c r="G96" s="5" t="s">
        <v>53</v>
      </c>
      <c r="H96" s="5" t="s">
        <v>53</v>
      </c>
      <c r="I96" s="5" t="s">
        <v>53</v>
      </c>
      <c r="J96" s="5" t="s">
        <v>53</v>
      </c>
      <c r="K96" s="5" t="s">
        <v>53</v>
      </c>
      <c r="L96" s="5">
        <v>0</v>
      </c>
      <c r="M96" s="5">
        <v>0</v>
      </c>
      <c r="N96" s="5">
        <v>0</v>
      </c>
      <c r="O96" s="5" t="s">
        <v>53</v>
      </c>
      <c r="P96" s="5" t="s">
        <v>53</v>
      </c>
      <c r="Q96" s="5" t="s">
        <v>53</v>
      </c>
      <c r="R96" s="5" t="s">
        <v>53</v>
      </c>
      <c r="S96" s="5" t="s">
        <v>53</v>
      </c>
      <c r="T96" s="5" t="s">
        <v>53</v>
      </c>
      <c r="U96" s="5" t="s">
        <v>53</v>
      </c>
      <c r="V96" s="5" t="s">
        <v>53</v>
      </c>
      <c r="W96" s="5" t="s">
        <v>53</v>
      </c>
      <c r="X96" s="5" t="s">
        <v>53</v>
      </c>
      <c r="Y96" s="5">
        <v>80</v>
      </c>
      <c r="Z96" s="5" t="s">
        <v>53</v>
      </c>
      <c r="AA96" t="s">
        <v>53</v>
      </c>
      <c r="AB96" t="s">
        <v>53</v>
      </c>
      <c r="AC96" t="s">
        <v>53</v>
      </c>
      <c r="AD96" t="s">
        <v>53</v>
      </c>
      <c r="AE96" t="s">
        <v>54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  <c r="AK96" t="s">
        <v>53</v>
      </c>
      <c r="AL96" t="s">
        <v>53</v>
      </c>
      <c r="AM96" t="s">
        <v>53</v>
      </c>
      <c r="AN96" t="s">
        <v>53</v>
      </c>
      <c r="AO96" t="s">
        <v>53</v>
      </c>
      <c r="AP96" t="s">
        <v>53</v>
      </c>
      <c r="AQ96" t="s">
        <v>53</v>
      </c>
      <c r="AR96" t="s">
        <v>53</v>
      </c>
    </row>
    <row r="97" spans="1:44" x14ac:dyDescent="0.25">
      <c r="A97" s="5">
        <f>89</f>
      </c>
      <c r="B97" s="5" t="s">
        <v>142</v>
      </c>
      <c r="C97" s="5" t="s">
        <v>53</v>
      </c>
      <c r="D97" s="5" t="s">
        <v>53</v>
      </c>
      <c r="E97" s="5" t="s">
        <v>53</v>
      </c>
      <c r="F97" s="5" t="s">
        <v>53</v>
      </c>
      <c r="G97" s="5" t="s">
        <v>53</v>
      </c>
      <c r="H97" s="5" t="s">
        <v>53</v>
      </c>
      <c r="I97" s="5" t="s">
        <v>53</v>
      </c>
      <c r="J97" s="5" t="s">
        <v>53</v>
      </c>
      <c r="K97" s="5" t="s">
        <v>53</v>
      </c>
      <c r="L97" s="5">
        <v>0</v>
      </c>
      <c r="M97" s="5">
        <v>0</v>
      </c>
      <c r="N97" s="5">
        <v>0</v>
      </c>
      <c r="O97" s="5" t="s">
        <v>53</v>
      </c>
      <c r="P97" s="5" t="s">
        <v>53</v>
      </c>
      <c r="Q97" s="5" t="s">
        <v>53</v>
      </c>
      <c r="R97" s="5" t="s">
        <v>53</v>
      </c>
      <c r="S97" s="5" t="s">
        <v>53</v>
      </c>
      <c r="T97" s="5" t="s">
        <v>53</v>
      </c>
      <c r="U97" s="5" t="s">
        <v>53</v>
      </c>
      <c r="V97" s="5" t="s">
        <v>53</v>
      </c>
      <c r="W97" s="5" t="s">
        <v>53</v>
      </c>
      <c r="X97" s="5" t="s">
        <v>53</v>
      </c>
      <c r="Y97" s="5">
        <v>80</v>
      </c>
      <c r="Z97" s="5" t="s">
        <v>53</v>
      </c>
      <c r="AA97" t="s">
        <v>53</v>
      </c>
      <c r="AB97" t="s">
        <v>53</v>
      </c>
      <c r="AC97" t="s">
        <v>53</v>
      </c>
      <c r="AD97" t="s">
        <v>53</v>
      </c>
      <c r="AE97" t="s">
        <v>54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 t="s">
        <v>53</v>
      </c>
      <c r="AR97" t="s">
        <v>53</v>
      </c>
    </row>
    <row r="98" spans="1:44" x14ac:dyDescent="0.25">
      <c r="A98" s="5">
        <f>90</f>
      </c>
      <c r="B98" s="5" t="s">
        <v>143</v>
      </c>
      <c r="C98" s="5" t="s">
        <v>53</v>
      </c>
      <c r="D98" s="5" t="s">
        <v>53</v>
      </c>
      <c r="E98" s="5" t="s">
        <v>53</v>
      </c>
      <c r="F98" s="5" t="s">
        <v>53</v>
      </c>
      <c r="G98" s="5" t="s">
        <v>53</v>
      </c>
      <c r="H98" s="5" t="s">
        <v>53</v>
      </c>
      <c r="I98" s="5" t="s">
        <v>53</v>
      </c>
      <c r="J98" s="5" t="s">
        <v>53</v>
      </c>
      <c r="K98" s="5" t="s">
        <v>53</v>
      </c>
      <c r="L98" s="5">
        <v>0</v>
      </c>
      <c r="M98" s="5">
        <v>0</v>
      </c>
      <c r="N98" s="5">
        <v>0</v>
      </c>
      <c r="O98" s="5" t="s">
        <v>53</v>
      </c>
      <c r="P98" s="5" t="s">
        <v>53</v>
      </c>
      <c r="Q98" s="5" t="s">
        <v>53</v>
      </c>
      <c r="R98" s="5" t="s">
        <v>53</v>
      </c>
      <c r="S98" s="5" t="s">
        <v>53</v>
      </c>
      <c r="T98" s="5" t="s">
        <v>53</v>
      </c>
      <c r="U98" s="5" t="s">
        <v>53</v>
      </c>
      <c r="V98" s="5" t="s">
        <v>53</v>
      </c>
      <c r="W98" s="5" t="s">
        <v>53</v>
      </c>
      <c r="X98" s="5" t="s">
        <v>53</v>
      </c>
      <c r="Y98" s="5">
        <v>80</v>
      </c>
      <c r="Z98" s="5" t="s">
        <v>53</v>
      </c>
      <c r="AA98" t="s">
        <v>53</v>
      </c>
      <c r="AB98" t="s">
        <v>53</v>
      </c>
      <c r="AC98" t="s">
        <v>53</v>
      </c>
      <c r="AD98" t="s">
        <v>53</v>
      </c>
      <c r="AE98" t="s">
        <v>54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  <c r="AK98" t="s">
        <v>53</v>
      </c>
      <c r="AL98" t="s">
        <v>53</v>
      </c>
      <c r="AM98" t="s">
        <v>53</v>
      </c>
      <c r="AN98" t="s">
        <v>53</v>
      </c>
      <c r="AO98" t="s">
        <v>53</v>
      </c>
      <c r="AP98" t="s">
        <v>53</v>
      </c>
      <c r="AQ98" t="s">
        <v>53</v>
      </c>
      <c r="AR98" t="s">
        <v>53</v>
      </c>
    </row>
    <row r="99" spans="1:44" x14ac:dyDescent="0.25">
      <c r="A99" s="5">
        <f>91</f>
      </c>
      <c r="B99" s="5" t="s">
        <v>144</v>
      </c>
      <c r="C99" s="5" t="s">
        <v>53</v>
      </c>
      <c r="D99" s="5" t="s">
        <v>53</v>
      </c>
      <c r="E99" s="5" t="s">
        <v>53</v>
      </c>
      <c r="F99" s="5" t="s">
        <v>53</v>
      </c>
      <c r="G99" s="5" t="s">
        <v>53</v>
      </c>
      <c r="H99" s="5" t="s">
        <v>53</v>
      </c>
      <c r="I99" s="5" t="s">
        <v>53</v>
      </c>
      <c r="J99" s="5" t="s">
        <v>53</v>
      </c>
      <c r="K99" s="5" t="s">
        <v>53</v>
      </c>
      <c r="L99" s="5">
        <v>0</v>
      </c>
      <c r="M99" s="5">
        <v>0</v>
      </c>
      <c r="N99" s="5">
        <v>0</v>
      </c>
      <c r="O99" s="5" t="s">
        <v>53</v>
      </c>
      <c r="P99" s="5" t="s">
        <v>53</v>
      </c>
      <c r="Q99" s="5" t="s">
        <v>53</v>
      </c>
      <c r="R99" s="5" t="s">
        <v>53</v>
      </c>
      <c r="S99" s="5" t="s">
        <v>53</v>
      </c>
      <c r="T99" s="5" t="s">
        <v>53</v>
      </c>
      <c r="U99" s="5" t="s">
        <v>53</v>
      </c>
      <c r="V99" s="5" t="s">
        <v>53</v>
      </c>
      <c r="W99" s="5" t="s">
        <v>53</v>
      </c>
      <c r="X99" s="5" t="s">
        <v>53</v>
      </c>
      <c r="Y99" s="5">
        <v>80</v>
      </c>
      <c r="Z99" s="5" t="s">
        <v>53</v>
      </c>
      <c r="AA99" t="s">
        <v>53</v>
      </c>
      <c r="AB99" t="s">
        <v>53</v>
      </c>
      <c r="AC99" t="s">
        <v>53</v>
      </c>
      <c r="AD99" t="s">
        <v>53</v>
      </c>
      <c r="AE99" t="s">
        <v>54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  <c r="AK99" t="s">
        <v>53</v>
      </c>
      <c r="AL99" t="s">
        <v>53</v>
      </c>
      <c r="AM99" t="s">
        <v>53</v>
      </c>
      <c r="AN99" t="s">
        <v>53</v>
      </c>
      <c r="AO99" t="s">
        <v>53</v>
      </c>
      <c r="AP99" t="s">
        <v>53</v>
      </c>
      <c r="AQ99" t="s">
        <v>53</v>
      </c>
      <c r="AR99" t="s">
        <v>53</v>
      </c>
    </row>
    <row r="100" spans="1:44" x14ac:dyDescent="0.25">
      <c r="A100" s="5">
        <f>92</f>
      </c>
      <c r="B100" s="5" t="s">
        <v>145</v>
      </c>
      <c r="C100" s="5" t="s">
        <v>53</v>
      </c>
      <c r="D100" s="5" t="s">
        <v>53</v>
      </c>
      <c r="E100" s="5" t="s">
        <v>53</v>
      </c>
      <c r="F100" s="5" t="s">
        <v>53</v>
      </c>
      <c r="G100" s="5" t="s">
        <v>53</v>
      </c>
      <c r="H100" s="5" t="s">
        <v>53</v>
      </c>
      <c r="I100" s="5" t="s">
        <v>53</v>
      </c>
      <c r="J100" s="5" t="s">
        <v>53</v>
      </c>
      <c r="K100" s="5" t="s">
        <v>53</v>
      </c>
      <c r="L100" s="5">
        <v>0</v>
      </c>
      <c r="M100" s="5">
        <v>0</v>
      </c>
      <c r="N100" s="5">
        <v>0</v>
      </c>
      <c r="O100" s="5" t="s">
        <v>53</v>
      </c>
      <c r="P100" s="5" t="s">
        <v>53</v>
      </c>
      <c r="Q100" s="5" t="s">
        <v>53</v>
      </c>
      <c r="R100" s="5" t="s">
        <v>53</v>
      </c>
      <c r="S100" s="5" t="s">
        <v>53</v>
      </c>
      <c r="T100" s="5" t="s">
        <v>53</v>
      </c>
      <c r="U100" s="5" t="s">
        <v>53</v>
      </c>
      <c r="V100" s="5" t="s">
        <v>53</v>
      </c>
      <c r="W100" s="5" t="s">
        <v>53</v>
      </c>
      <c r="X100" s="5" t="s">
        <v>53</v>
      </c>
      <c r="Y100" s="5">
        <v>80</v>
      </c>
      <c r="Z100" s="5" t="s">
        <v>53</v>
      </c>
      <c r="AA100" t="s">
        <v>53</v>
      </c>
      <c r="AB100" t="s">
        <v>53</v>
      </c>
      <c r="AC100" t="s">
        <v>53</v>
      </c>
      <c r="AD100" t="s">
        <v>53</v>
      </c>
      <c r="AE100" t="s">
        <v>54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53</v>
      </c>
      <c r="AQ100" t="s">
        <v>53</v>
      </c>
      <c r="AR100" t="s">
        <v>53</v>
      </c>
    </row>
    <row r="101" spans="1:44" x14ac:dyDescent="0.25">
      <c r="A101" s="5">
        <f>93</f>
      </c>
      <c r="B101" s="5" t="s">
        <v>146</v>
      </c>
      <c r="C101" s="5" t="s">
        <v>53</v>
      </c>
      <c r="D101" s="5" t="s">
        <v>53</v>
      </c>
      <c r="E101" s="5" t="s">
        <v>53</v>
      </c>
      <c r="F101" s="5" t="s">
        <v>53</v>
      </c>
      <c r="G101" s="5" t="s">
        <v>53</v>
      </c>
      <c r="H101" s="5" t="s">
        <v>53</v>
      </c>
      <c r="I101" s="5" t="s">
        <v>53</v>
      </c>
      <c r="J101" s="5" t="s">
        <v>53</v>
      </c>
      <c r="K101" s="5" t="s">
        <v>53</v>
      </c>
      <c r="L101" s="5">
        <v>0</v>
      </c>
      <c r="M101" s="5">
        <v>0</v>
      </c>
      <c r="N101" s="5">
        <v>0</v>
      </c>
      <c r="O101" s="5" t="s">
        <v>53</v>
      </c>
      <c r="P101" s="5" t="s">
        <v>53</v>
      </c>
      <c r="Q101" s="5" t="s">
        <v>53</v>
      </c>
      <c r="R101" s="5" t="s">
        <v>53</v>
      </c>
      <c r="S101" s="5" t="s">
        <v>53</v>
      </c>
      <c r="T101" s="5" t="s">
        <v>53</v>
      </c>
      <c r="U101" s="5" t="s">
        <v>53</v>
      </c>
      <c r="V101" s="5" t="s">
        <v>53</v>
      </c>
      <c r="W101" s="5" t="s">
        <v>53</v>
      </c>
      <c r="X101" s="5" t="s">
        <v>53</v>
      </c>
      <c r="Y101" s="5">
        <v>80</v>
      </c>
      <c r="Z101" s="5" t="s">
        <v>53</v>
      </c>
      <c r="AA101" t="s">
        <v>53</v>
      </c>
      <c r="AB101" t="s">
        <v>53</v>
      </c>
      <c r="AC101" t="s">
        <v>53</v>
      </c>
      <c r="AD101" t="s">
        <v>53</v>
      </c>
      <c r="AE101" t="s">
        <v>54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  <c r="AK101" t="s">
        <v>53</v>
      </c>
      <c r="AL101" t="s">
        <v>53</v>
      </c>
      <c r="AM101" t="s">
        <v>53</v>
      </c>
      <c r="AN101" t="s">
        <v>53</v>
      </c>
      <c r="AO101" t="s">
        <v>53</v>
      </c>
      <c r="AP101" t="s">
        <v>53</v>
      </c>
      <c r="AQ101" t="s">
        <v>53</v>
      </c>
      <c r="AR101" t="s">
        <v>53</v>
      </c>
    </row>
    <row r="102" spans="1:44" x14ac:dyDescent="0.25">
      <c r="A102" s="5">
        <f>94</f>
      </c>
      <c r="B102" s="5" t="s">
        <v>147</v>
      </c>
      <c r="C102" s="5" t="s">
        <v>53</v>
      </c>
      <c r="D102" s="5" t="s">
        <v>53</v>
      </c>
      <c r="E102" s="5" t="s">
        <v>53</v>
      </c>
      <c r="F102" s="5" t="s">
        <v>53</v>
      </c>
      <c r="G102" s="5" t="s">
        <v>53</v>
      </c>
      <c r="H102" s="5" t="s">
        <v>53</v>
      </c>
      <c r="I102" s="5" t="s">
        <v>53</v>
      </c>
      <c r="J102" s="5" t="s">
        <v>53</v>
      </c>
      <c r="K102" s="5" t="s">
        <v>53</v>
      </c>
      <c r="L102" s="5">
        <v>0</v>
      </c>
      <c r="M102" s="5">
        <v>0</v>
      </c>
      <c r="N102" s="5">
        <v>0</v>
      </c>
      <c r="O102" s="5" t="s">
        <v>53</v>
      </c>
      <c r="P102" s="5" t="s">
        <v>53</v>
      </c>
      <c r="Q102" s="5" t="s">
        <v>53</v>
      </c>
      <c r="R102" s="5" t="s">
        <v>53</v>
      </c>
      <c r="S102" s="5" t="s">
        <v>53</v>
      </c>
      <c r="T102" s="5" t="s">
        <v>53</v>
      </c>
      <c r="U102" s="5" t="s">
        <v>53</v>
      </c>
      <c r="V102" s="5" t="s">
        <v>53</v>
      </c>
      <c r="W102" s="5" t="s">
        <v>53</v>
      </c>
      <c r="X102" s="5" t="s">
        <v>53</v>
      </c>
      <c r="Y102" s="5">
        <v>80</v>
      </c>
      <c r="Z102" s="5" t="s">
        <v>53</v>
      </c>
      <c r="AA102" t="s">
        <v>53</v>
      </c>
      <c r="AB102" t="s">
        <v>53</v>
      </c>
      <c r="AC102" t="s">
        <v>53</v>
      </c>
      <c r="AD102" t="s">
        <v>53</v>
      </c>
      <c r="AE102" t="s">
        <v>54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  <c r="AK102" t="s">
        <v>53</v>
      </c>
      <c r="AL102" t="s">
        <v>53</v>
      </c>
      <c r="AM102" t="s">
        <v>53</v>
      </c>
      <c r="AN102" t="s">
        <v>53</v>
      </c>
      <c r="AO102" t="s">
        <v>53</v>
      </c>
      <c r="AP102" t="s">
        <v>53</v>
      </c>
      <c r="AQ102" t="s">
        <v>53</v>
      </c>
      <c r="AR102" t="s">
        <v>53</v>
      </c>
    </row>
    <row r="103" spans="1:44" x14ac:dyDescent="0.25">
      <c r="A103" s="5">
        <f>95</f>
      </c>
      <c r="B103" s="5" t="s">
        <v>148</v>
      </c>
      <c r="C103" s="5" t="s">
        <v>53</v>
      </c>
      <c r="D103" s="5" t="s">
        <v>53</v>
      </c>
      <c r="E103" s="5" t="s">
        <v>53</v>
      </c>
      <c r="F103" s="5" t="s">
        <v>53</v>
      </c>
      <c r="G103" s="5" t="s">
        <v>53</v>
      </c>
      <c r="H103" s="5" t="s">
        <v>53</v>
      </c>
      <c r="I103" s="5" t="s">
        <v>53</v>
      </c>
      <c r="J103" s="5" t="s">
        <v>53</v>
      </c>
      <c r="K103" s="5" t="s">
        <v>53</v>
      </c>
      <c r="L103" s="5">
        <v>0</v>
      </c>
      <c r="M103" s="5">
        <v>0</v>
      </c>
      <c r="N103" s="5">
        <v>0</v>
      </c>
      <c r="O103" s="5" t="s">
        <v>53</v>
      </c>
      <c r="P103" s="5" t="s">
        <v>53</v>
      </c>
      <c r="Q103" s="5" t="s">
        <v>53</v>
      </c>
      <c r="R103" s="5" t="s">
        <v>53</v>
      </c>
      <c r="S103" s="5" t="s">
        <v>53</v>
      </c>
      <c r="T103" s="5" t="s">
        <v>53</v>
      </c>
      <c r="U103" s="5" t="s">
        <v>53</v>
      </c>
      <c r="V103" s="5" t="s">
        <v>53</v>
      </c>
      <c r="W103" s="5" t="s">
        <v>53</v>
      </c>
      <c r="X103" s="5" t="s">
        <v>53</v>
      </c>
      <c r="Y103" s="5">
        <v>80</v>
      </c>
      <c r="Z103" s="5" t="s">
        <v>53</v>
      </c>
      <c r="AA103" t="s">
        <v>53</v>
      </c>
      <c r="AB103" t="s">
        <v>53</v>
      </c>
      <c r="AC103" t="s">
        <v>53</v>
      </c>
      <c r="AD103" t="s">
        <v>53</v>
      </c>
      <c r="AE103" t="s">
        <v>54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53</v>
      </c>
      <c r="AQ103" t="s">
        <v>53</v>
      </c>
      <c r="AR103" t="s">
        <v>53</v>
      </c>
    </row>
    <row r="104" spans="1:44" x14ac:dyDescent="0.25">
      <c r="A104" s="5">
        <f>96</f>
      </c>
      <c r="B104" s="5" t="s">
        <v>149</v>
      </c>
      <c r="C104" s="5" t="s">
        <v>53</v>
      </c>
      <c r="D104" s="5" t="s">
        <v>53</v>
      </c>
      <c r="E104" s="5" t="s">
        <v>53</v>
      </c>
      <c r="F104" s="5" t="s">
        <v>53</v>
      </c>
      <c r="G104" s="5" t="s">
        <v>53</v>
      </c>
      <c r="H104" s="5" t="s">
        <v>53</v>
      </c>
      <c r="I104" s="5" t="s">
        <v>53</v>
      </c>
      <c r="J104" s="5" t="s">
        <v>53</v>
      </c>
      <c r="K104" s="5" t="s">
        <v>53</v>
      </c>
      <c r="L104" s="5">
        <v>0</v>
      </c>
      <c r="M104" s="5">
        <v>0</v>
      </c>
      <c r="N104" s="5">
        <v>0</v>
      </c>
      <c r="O104" s="5" t="s">
        <v>53</v>
      </c>
      <c r="P104" s="5" t="s">
        <v>53</v>
      </c>
      <c r="Q104" s="5" t="s">
        <v>53</v>
      </c>
      <c r="R104" s="5" t="s">
        <v>53</v>
      </c>
      <c r="S104" s="5" t="s">
        <v>53</v>
      </c>
      <c r="T104" s="5" t="s">
        <v>53</v>
      </c>
      <c r="U104" s="5" t="s">
        <v>53</v>
      </c>
      <c r="V104" s="5" t="s">
        <v>53</v>
      </c>
      <c r="W104" s="5" t="s">
        <v>53</v>
      </c>
      <c r="X104" s="5" t="s">
        <v>53</v>
      </c>
      <c r="Y104" s="5">
        <v>80</v>
      </c>
      <c r="Z104" s="5" t="s">
        <v>53</v>
      </c>
      <c r="AA104" t="s">
        <v>53</v>
      </c>
      <c r="AB104" t="s">
        <v>53</v>
      </c>
      <c r="AC104" t="s">
        <v>53</v>
      </c>
      <c r="AD104" t="s">
        <v>53</v>
      </c>
      <c r="AE104" t="s">
        <v>54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  <c r="AK104" t="s">
        <v>53</v>
      </c>
      <c r="AL104" t="s">
        <v>53</v>
      </c>
      <c r="AM104" t="s">
        <v>53</v>
      </c>
      <c r="AN104" t="s">
        <v>53</v>
      </c>
      <c r="AO104" t="s">
        <v>53</v>
      </c>
      <c r="AP104" t="s">
        <v>53</v>
      </c>
      <c r="AQ104" t="s">
        <v>53</v>
      </c>
      <c r="AR104" t="s">
        <v>53</v>
      </c>
    </row>
    <row r="105" spans="1:44" x14ac:dyDescent="0.25">
      <c r="A105" s="5">
        <f>97</f>
      </c>
      <c r="B105" s="5" t="s">
        <v>150</v>
      </c>
      <c r="C105" s="5" t="s">
        <v>53</v>
      </c>
      <c r="D105" s="5" t="s">
        <v>53</v>
      </c>
      <c r="E105" s="5" t="s">
        <v>53</v>
      </c>
      <c r="F105" s="5" t="s">
        <v>53</v>
      </c>
      <c r="G105" s="5" t="s">
        <v>53</v>
      </c>
      <c r="H105" s="5" t="s">
        <v>53</v>
      </c>
      <c r="I105" s="5" t="s">
        <v>53</v>
      </c>
      <c r="J105" s="5" t="s">
        <v>53</v>
      </c>
      <c r="K105" s="5" t="s">
        <v>53</v>
      </c>
      <c r="L105" s="5">
        <v>0</v>
      </c>
      <c r="M105" s="5">
        <v>0</v>
      </c>
      <c r="N105" s="5">
        <v>0</v>
      </c>
      <c r="O105" s="5" t="s">
        <v>53</v>
      </c>
      <c r="P105" s="5" t="s">
        <v>53</v>
      </c>
      <c r="Q105" s="5" t="s">
        <v>53</v>
      </c>
      <c r="R105" s="5" t="s">
        <v>53</v>
      </c>
      <c r="S105" s="5" t="s">
        <v>53</v>
      </c>
      <c r="T105" s="5" t="s">
        <v>53</v>
      </c>
      <c r="U105" s="5" t="s">
        <v>53</v>
      </c>
      <c r="V105" s="5" t="s">
        <v>53</v>
      </c>
      <c r="W105" s="5" t="s">
        <v>53</v>
      </c>
      <c r="X105" s="5" t="s">
        <v>53</v>
      </c>
      <c r="Y105" s="5">
        <v>80</v>
      </c>
      <c r="Z105" s="5" t="s">
        <v>53</v>
      </c>
      <c r="AA105" t="s">
        <v>53</v>
      </c>
      <c r="AB105" t="s">
        <v>53</v>
      </c>
      <c r="AC105" t="s">
        <v>53</v>
      </c>
      <c r="AD105" t="s">
        <v>53</v>
      </c>
      <c r="AE105" t="s">
        <v>54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  <c r="AK105" t="s">
        <v>53</v>
      </c>
      <c r="AL105" t="s">
        <v>53</v>
      </c>
      <c r="AM105" t="s">
        <v>53</v>
      </c>
      <c r="AN105" t="s">
        <v>53</v>
      </c>
      <c r="AO105" t="s">
        <v>53</v>
      </c>
      <c r="AP105" t="s">
        <v>53</v>
      </c>
      <c r="AQ105" t="s">
        <v>53</v>
      </c>
      <c r="AR105" t="s">
        <v>53</v>
      </c>
    </row>
    <row r="106" spans="1:44" x14ac:dyDescent="0.25">
      <c r="A106" s="5">
        <f>98</f>
      </c>
      <c r="B106" s="5" t="s">
        <v>151</v>
      </c>
      <c r="C106" s="5" t="s">
        <v>53</v>
      </c>
      <c r="D106" s="5" t="s">
        <v>53</v>
      </c>
      <c r="E106" s="5" t="s">
        <v>53</v>
      </c>
      <c r="F106" s="5" t="s">
        <v>53</v>
      </c>
      <c r="G106" s="5" t="s">
        <v>53</v>
      </c>
      <c r="H106" s="5" t="s">
        <v>53</v>
      </c>
      <c r="I106" s="5" t="s">
        <v>53</v>
      </c>
      <c r="J106" s="5" t="s">
        <v>53</v>
      </c>
      <c r="K106" s="5" t="s">
        <v>53</v>
      </c>
      <c r="L106" s="5">
        <v>0</v>
      </c>
      <c r="M106" s="5">
        <v>0</v>
      </c>
      <c r="N106" s="5">
        <v>0</v>
      </c>
      <c r="O106" s="5" t="s">
        <v>53</v>
      </c>
      <c r="P106" s="5" t="s">
        <v>53</v>
      </c>
      <c r="Q106" s="5" t="s">
        <v>53</v>
      </c>
      <c r="R106" s="5" t="s">
        <v>53</v>
      </c>
      <c r="S106" s="5" t="s">
        <v>53</v>
      </c>
      <c r="T106" s="5" t="s">
        <v>53</v>
      </c>
      <c r="U106" s="5" t="s">
        <v>53</v>
      </c>
      <c r="V106" s="5" t="s">
        <v>53</v>
      </c>
      <c r="W106" s="5" t="s">
        <v>53</v>
      </c>
      <c r="X106" s="5" t="s">
        <v>53</v>
      </c>
      <c r="Y106" s="5">
        <v>80</v>
      </c>
      <c r="Z106" s="5" t="s">
        <v>53</v>
      </c>
      <c r="AA106" t="s">
        <v>53</v>
      </c>
      <c r="AB106" t="s">
        <v>53</v>
      </c>
      <c r="AC106" t="s">
        <v>53</v>
      </c>
      <c r="AD106" t="s">
        <v>53</v>
      </c>
      <c r="AE106" t="s">
        <v>54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  <c r="AK106" t="s">
        <v>53</v>
      </c>
      <c r="AL106" t="s">
        <v>53</v>
      </c>
      <c r="AM106" t="s">
        <v>53</v>
      </c>
      <c r="AN106" t="s">
        <v>53</v>
      </c>
      <c r="AO106" t="s">
        <v>53</v>
      </c>
      <c r="AP106" t="s">
        <v>53</v>
      </c>
      <c r="AQ106" t="s">
        <v>53</v>
      </c>
      <c r="AR106" t="s">
        <v>53</v>
      </c>
    </row>
    <row r="107" spans="1:44" x14ac:dyDescent="0.25">
      <c r="A107" s="5">
        <f>99</f>
      </c>
      <c r="B107" s="5" t="s">
        <v>152</v>
      </c>
      <c r="C107" s="5" t="s">
        <v>53</v>
      </c>
      <c r="D107" s="5" t="s">
        <v>53</v>
      </c>
      <c r="E107" s="5" t="s">
        <v>53</v>
      </c>
      <c r="F107" s="5" t="s">
        <v>53</v>
      </c>
      <c r="G107" s="5" t="s">
        <v>53</v>
      </c>
      <c r="H107" s="5" t="s">
        <v>53</v>
      </c>
      <c r="I107" s="5" t="s">
        <v>53</v>
      </c>
      <c r="J107" s="5" t="s">
        <v>53</v>
      </c>
      <c r="K107" s="5" t="s">
        <v>53</v>
      </c>
      <c r="L107" s="5">
        <v>0</v>
      </c>
      <c r="M107" s="5">
        <v>0</v>
      </c>
      <c r="N107" s="5">
        <v>0</v>
      </c>
      <c r="O107" s="5" t="s">
        <v>53</v>
      </c>
      <c r="P107" s="5" t="s">
        <v>53</v>
      </c>
      <c r="Q107" s="5" t="s">
        <v>53</v>
      </c>
      <c r="R107" s="5" t="s">
        <v>53</v>
      </c>
      <c r="S107" s="5" t="s">
        <v>53</v>
      </c>
      <c r="T107" s="5" t="s">
        <v>53</v>
      </c>
      <c r="U107" s="5" t="s">
        <v>53</v>
      </c>
      <c r="V107" s="5" t="s">
        <v>53</v>
      </c>
      <c r="W107" s="5" t="s">
        <v>53</v>
      </c>
      <c r="X107" s="5" t="s">
        <v>53</v>
      </c>
      <c r="Y107" s="5">
        <v>80</v>
      </c>
      <c r="Z107" s="5" t="s">
        <v>53</v>
      </c>
      <c r="AA107" t="s">
        <v>53</v>
      </c>
      <c r="AB107" t="s">
        <v>53</v>
      </c>
      <c r="AC107" t="s">
        <v>53</v>
      </c>
      <c r="AD107" t="s">
        <v>53</v>
      </c>
      <c r="AE107" t="s">
        <v>54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  <c r="AK107" t="s">
        <v>53</v>
      </c>
      <c r="AL107" t="s">
        <v>53</v>
      </c>
      <c r="AM107" t="s">
        <v>53</v>
      </c>
      <c r="AN107" t="s">
        <v>53</v>
      </c>
      <c r="AO107" t="s">
        <v>53</v>
      </c>
      <c r="AP107" t="s">
        <v>53</v>
      </c>
      <c r="AQ107" t="s">
        <v>53</v>
      </c>
      <c r="AR107" t="s">
        <v>53</v>
      </c>
    </row>
    <row r="108" spans="1:44" x14ac:dyDescent="0.25">
      <c r="A108" s="5">
        <f>100</f>
      </c>
      <c r="B108" s="5" t="s">
        <v>153</v>
      </c>
      <c r="C108" s="5" t="s">
        <v>53</v>
      </c>
      <c r="D108" s="5" t="s">
        <v>53</v>
      </c>
      <c r="E108" s="5" t="s">
        <v>53</v>
      </c>
      <c r="F108" s="5" t="s">
        <v>53</v>
      </c>
      <c r="G108" s="5" t="s">
        <v>53</v>
      </c>
      <c r="H108" s="5" t="s">
        <v>53</v>
      </c>
      <c r="I108" s="5" t="s">
        <v>53</v>
      </c>
      <c r="J108" s="5" t="s">
        <v>53</v>
      </c>
      <c r="K108" s="5" t="s">
        <v>53</v>
      </c>
      <c r="L108" s="5">
        <v>0</v>
      </c>
      <c r="M108" s="5">
        <v>0</v>
      </c>
      <c r="N108" s="5">
        <v>0</v>
      </c>
      <c r="O108" s="5" t="s">
        <v>53</v>
      </c>
      <c r="P108" s="5" t="s">
        <v>53</v>
      </c>
      <c r="Q108" s="5" t="s">
        <v>53</v>
      </c>
      <c r="R108" s="5" t="s">
        <v>53</v>
      </c>
      <c r="S108" s="5" t="s">
        <v>53</v>
      </c>
      <c r="T108" s="5" t="s">
        <v>53</v>
      </c>
      <c r="U108" s="5" t="s">
        <v>53</v>
      </c>
      <c r="V108" s="5" t="s">
        <v>53</v>
      </c>
      <c r="W108" s="5" t="s">
        <v>53</v>
      </c>
      <c r="X108" s="5" t="s">
        <v>53</v>
      </c>
      <c r="Y108" s="5">
        <v>80</v>
      </c>
      <c r="Z108" s="5" t="s">
        <v>53</v>
      </c>
      <c r="AA108" t="s">
        <v>53</v>
      </c>
      <c r="AB108" t="s">
        <v>53</v>
      </c>
      <c r="AC108" t="s">
        <v>53</v>
      </c>
      <c r="AD108" t="s">
        <v>53</v>
      </c>
      <c r="AE108" t="s">
        <v>54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  <c r="AK108" t="s">
        <v>53</v>
      </c>
      <c r="AL108" t="s">
        <v>53</v>
      </c>
      <c r="AM108" t="s">
        <v>53</v>
      </c>
      <c r="AN108" t="s">
        <v>53</v>
      </c>
      <c r="AO108" t="s">
        <v>53</v>
      </c>
      <c r="AP108" t="s">
        <v>53</v>
      </c>
      <c r="AQ108" t="s">
        <v>53</v>
      </c>
      <c r="AR108" t="s">
        <v>53</v>
      </c>
    </row>
    <row r="109" spans="1:44" x14ac:dyDescent="0.25">
      <c r="A109" s="5">
        <f>101</f>
      </c>
      <c r="B109" s="5" t="s">
        <v>154</v>
      </c>
      <c r="C109" s="5" t="s">
        <v>53</v>
      </c>
      <c r="D109" s="5" t="s">
        <v>53</v>
      </c>
      <c r="E109" s="5" t="s">
        <v>53</v>
      </c>
      <c r="F109" s="5" t="s">
        <v>53</v>
      </c>
      <c r="G109" s="5" t="s">
        <v>53</v>
      </c>
      <c r="H109" s="5" t="s">
        <v>53</v>
      </c>
      <c r="I109" s="5" t="s">
        <v>53</v>
      </c>
      <c r="J109" s="5" t="s">
        <v>53</v>
      </c>
      <c r="K109" s="5" t="s">
        <v>53</v>
      </c>
      <c r="L109" s="5">
        <v>0</v>
      </c>
      <c r="M109" s="5">
        <v>0</v>
      </c>
      <c r="N109" s="5">
        <v>0</v>
      </c>
      <c r="O109" s="5" t="s">
        <v>53</v>
      </c>
      <c r="P109" s="5" t="s">
        <v>53</v>
      </c>
      <c r="Q109" s="5" t="s">
        <v>53</v>
      </c>
      <c r="R109" s="5" t="s">
        <v>53</v>
      </c>
      <c r="S109" s="5" t="s">
        <v>53</v>
      </c>
      <c r="T109" s="5" t="s">
        <v>53</v>
      </c>
      <c r="U109" s="5" t="s">
        <v>53</v>
      </c>
      <c r="V109" s="5" t="s">
        <v>53</v>
      </c>
      <c r="W109" s="5" t="s">
        <v>53</v>
      </c>
      <c r="X109" s="5" t="s">
        <v>53</v>
      </c>
      <c r="Y109" s="5">
        <v>80</v>
      </c>
      <c r="Z109" s="5" t="s">
        <v>53</v>
      </c>
      <c r="AA109" t="s">
        <v>53</v>
      </c>
      <c r="AB109" t="s">
        <v>53</v>
      </c>
      <c r="AC109" t="s">
        <v>53</v>
      </c>
      <c r="AD109" t="s">
        <v>53</v>
      </c>
      <c r="AE109" t="s">
        <v>54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  <c r="AK109" t="s">
        <v>53</v>
      </c>
      <c r="AL109" t="s">
        <v>53</v>
      </c>
      <c r="AM109" t="s">
        <v>53</v>
      </c>
      <c r="AN109" t="s">
        <v>53</v>
      </c>
      <c r="AO109" t="s">
        <v>53</v>
      </c>
      <c r="AP109" t="s">
        <v>53</v>
      </c>
      <c r="AQ109" t="s">
        <v>53</v>
      </c>
      <c r="AR109" t="s">
        <v>53</v>
      </c>
    </row>
    <row r="110" spans="1:44" x14ac:dyDescent="0.25">
      <c r="A110" s="5">
        <f>102</f>
      </c>
      <c r="B110" s="5" t="s">
        <v>155</v>
      </c>
      <c r="C110" s="5" t="s">
        <v>53</v>
      </c>
      <c r="D110" s="5" t="s">
        <v>53</v>
      </c>
      <c r="E110" s="5" t="s">
        <v>53</v>
      </c>
      <c r="F110" s="5" t="s">
        <v>53</v>
      </c>
      <c r="G110" s="5" t="s">
        <v>53</v>
      </c>
      <c r="H110" s="5" t="s">
        <v>53</v>
      </c>
      <c r="I110" s="5" t="s">
        <v>53</v>
      </c>
      <c r="J110" s="5" t="s">
        <v>53</v>
      </c>
      <c r="K110" s="5" t="s">
        <v>53</v>
      </c>
      <c r="L110" s="5">
        <v>0</v>
      </c>
      <c r="M110" s="5">
        <v>0</v>
      </c>
      <c r="N110" s="5">
        <v>0</v>
      </c>
      <c r="O110" s="5" t="s">
        <v>53</v>
      </c>
      <c r="P110" s="5" t="s">
        <v>53</v>
      </c>
      <c r="Q110" s="5" t="s">
        <v>53</v>
      </c>
      <c r="R110" s="5" t="s">
        <v>53</v>
      </c>
      <c r="S110" s="5" t="s">
        <v>53</v>
      </c>
      <c r="T110" s="5" t="s">
        <v>53</v>
      </c>
      <c r="U110" s="5" t="s">
        <v>53</v>
      </c>
      <c r="V110" s="5" t="s">
        <v>53</v>
      </c>
      <c r="W110" s="5" t="s">
        <v>53</v>
      </c>
      <c r="X110" s="5" t="s">
        <v>53</v>
      </c>
      <c r="Y110" s="5">
        <v>80</v>
      </c>
      <c r="Z110" s="5" t="s">
        <v>53</v>
      </c>
      <c r="AA110" t="s">
        <v>53</v>
      </c>
      <c r="AB110" t="s">
        <v>53</v>
      </c>
      <c r="AC110" t="s">
        <v>53</v>
      </c>
      <c r="AD110" t="s">
        <v>53</v>
      </c>
      <c r="AE110" t="s">
        <v>54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  <c r="AK110" t="s">
        <v>53</v>
      </c>
      <c r="AL110" t="s">
        <v>53</v>
      </c>
      <c r="AM110" t="s">
        <v>53</v>
      </c>
      <c r="AN110" t="s">
        <v>53</v>
      </c>
      <c r="AO110" t="s">
        <v>53</v>
      </c>
      <c r="AP110" t="s">
        <v>53</v>
      </c>
      <c r="AQ110" t="s">
        <v>53</v>
      </c>
      <c r="AR110" t="s">
        <v>53</v>
      </c>
    </row>
    <row r="111" spans="1:44" x14ac:dyDescent="0.25">
      <c r="A111" s="5">
        <f>103</f>
      </c>
      <c r="B111" s="5" t="s">
        <v>156</v>
      </c>
      <c r="C111" s="5" t="s">
        <v>53</v>
      </c>
      <c r="D111" s="5" t="s">
        <v>53</v>
      </c>
      <c r="E111" s="5" t="s">
        <v>53</v>
      </c>
      <c r="F111" s="5" t="s">
        <v>53</v>
      </c>
      <c r="G111" s="5" t="s">
        <v>53</v>
      </c>
      <c r="H111" s="5" t="s">
        <v>53</v>
      </c>
      <c r="I111" s="5" t="s">
        <v>53</v>
      </c>
      <c r="J111" s="5" t="s">
        <v>53</v>
      </c>
      <c r="K111" s="5" t="s">
        <v>53</v>
      </c>
      <c r="L111" s="5">
        <v>0</v>
      </c>
      <c r="M111" s="5">
        <v>0</v>
      </c>
      <c r="N111" s="5">
        <v>0</v>
      </c>
      <c r="O111" s="5" t="s">
        <v>53</v>
      </c>
      <c r="P111" s="5" t="s">
        <v>53</v>
      </c>
      <c r="Q111" s="5" t="s">
        <v>53</v>
      </c>
      <c r="R111" s="5" t="s">
        <v>53</v>
      </c>
      <c r="S111" s="5" t="s">
        <v>53</v>
      </c>
      <c r="T111" s="5" t="s">
        <v>53</v>
      </c>
      <c r="U111" s="5" t="s">
        <v>53</v>
      </c>
      <c r="V111" s="5" t="s">
        <v>53</v>
      </c>
      <c r="W111" s="5" t="s">
        <v>53</v>
      </c>
      <c r="X111" s="5" t="s">
        <v>53</v>
      </c>
      <c r="Y111" s="5">
        <v>80</v>
      </c>
      <c r="Z111" s="5" t="s">
        <v>53</v>
      </c>
      <c r="AA111" t="s">
        <v>53</v>
      </c>
      <c r="AB111" t="s">
        <v>53</v>
      </c>
      <c r="AC111" t="s">
        <v>53</v>
      </c>
      <c r="AD111" t="s">
        <v>53</v>
      </c>
      <c r="AE111" t="s">
        <v>54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  <c r="AK111" t="s">
        <v>53</v>
      </c>
      <c r="AL111" t="s">
        <v>53</v>
      </c>
      <c r="AM111" t="s">
        <v>53</v>
      </c>
      <c r="AN111" t="s">
        <v>53</v>
      </c>
      <c r="AO111" t="s">
        <v>53</v>
      </c>
      <c r="AP111" t="s">
        <v>53</v>
      </c>
      <c r="AQ111" t="s">
        <v>53</v>
      </c>
      <c r="AR111" t="s">
        <v>53</v>
      </c>
    </row>
    <row r="112" spans="1:44" x14ac:dyDescent="0.25">
      <c r="A112" s="5">
        <f>104</f>
      </c>
      <c r="B112" s="5" t="s">
        <v>157</v>
      </c>
      <c r="C112" s="5" t="s">
        <v>53</v>
      </c>
      <c r="D112" s="5" t="s">
        <v>53</v>
      </c>
      <c r="E112" s="5" t="s">
        <v>53</v>
      </c>
      <c r="F112" s="5" t="s">
        <v>53</v>
      </c>
      <c r="G112" s="5" t="s">
        <v>53</v>
      </c>
      <c r="H112" s="5" t="s">
        <v>53</v>
      </c>
      <c r="I112" s="5" t="s">
        <v>53</v>
      </c>
      <c r="J112" s="5" t="s">
        <v>53</v>
      </c>
      <c r="K112" s="5" t="s">
        <v>53</v>
      </c>
      <c r="L112" s="5">
        <v>0</v>
      </c>
      <c r="M112" s="5">
        <v>0</v>
      </c>
      <c r="N112" s="5">
        <v>0</v>
      </c>
      <c r="O112" s="5" t="s">
        <v>53</v>
      </c>
      <c r="P112" s="5" t="s">
        <v>53</v>
      </c>
      <c r="Q112" s="5" t="s">
        <v>53</v>
      </c>
      <c r="R112" s="5" t="s">
        <v>53</v>
      </c>
      <c r="S112" s="5" t="s">
        <v>53</v>
      </c>
      <c r="T112" s="5" t="s">
        <v>53</v>
      </c>
      <c r="U112" s="5" t="s">
        <v>53</v>
      </c>
      <c r="V112" s="5" t="s">
        <v>53</v>
      </c>
      <c r="W112" s="5" t="s">
        <v>53</v>
      </c>
      <c r="X112" s="5" t="s">
        <v>53</v>
      </c>
      <c r="Y112" s="5">
        <v>80</v>
      </c>
      <c r="Z112" s="5" t="s">
        <v>53</v>
      </c>
      <c r="AA112" t="s">
        <v>53</v>
      </c>
      <c r="AB112" t="s">
        <v>53</v>
      </c>
      <c r="AC112" t="s">
        <v>53</v>
      </c>
      <c r="AD112" t="s">
        <v>53</v>
      </c>
      <c r="AE112" t="s">
        <v>54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  <c r="AK112" t="s">
        <v>53</v>
      </c>
      <c r="AL112" t="s">
        <v>53</v>
      </c>
      <c r="AM112" t="s">
        <v>53</v>
      </c>
      <c r="AN112" t="s">
        <v>53</v>
      </c>
      <c r="AO112" t="s">
        <v>53</v>
      </c>
      <c r="AP112" t="s">
        <v>53</v>
      </c>
      <c r="AQ112" t="s">
        <v>53</v>
      </c>
      <c r="AR112" t="s">
        <v>53</v>
      </c>
    </row>
    <row r="113" spans="1:44" x14ac:dyDescent="0.25">
      <c r="A113" s="5">
        <f>105</f>
      </c>
      <c r="B113" s="5" t="s">
        <v>158</v>
      </c>
      <c r="C113" s="5" t="s">
        <v>53</v>
      </c>
      <c r="D113" s="5" t="s">
        <v>53</v>
      </c>
      <c r="E113" s="5" t="s">
        <v>53</v>
      </c>
      <c r="F113" s="5" t="s">
        <v>53</v>
      </c>
      <c r="G113" s="5" t="s">
        <v>53</v>
      </c>
      <c r="H113" s="5" t="s">
        <v>53</v>
      </c>
      <c r="I113" s="5" t="s">
        <v>53</v>
      </c>
      <c r="J113" s="5" t="s">
        <v>53</v>
      </c>
      <c r="K113" s="5" t="s">
        <v>53</v>
      </c>
      <c r="L113" s="5">
        <v>0</v>
      </c>
      <c r="M113" s="5">
        <v>0</v>
      </c>
      <c r="N113" s="5">
        <v>0</v>
      </c>
      <c r="O113" s="5" t="s">
        <v>53</v>
      </c>
      <c r="P113" s="5" t="s">
        <v>53</v>
      </c>
      <c r="Q113" s="5" t="s">
        <v>53</v>
      </c>
      <c r="R113" s="5" t="s">
        <v>53</v>
      </c>
      <c r="S113" s="5" t="s">
        <v>53</v>
      </c>
      <c r="T113" s="5" t="s">
        <v>53</v>
      </c>
      <c r="U113" s="5" t="s">
        <v>53</v>
      </c>
      <c r="V113" s="5" t="s">
        <v>53</v>
      </c>
      <c r="W113" s="5" t="s">
        <v>53</v>
      </c>
      <c r="X113" s="5" t="s">
        <v>53</v>
      </c>
      <c r="Y113" s="5">
        <v>80</v>
      </c>
      <c r="Z113" s="5" t="s">
        <v>53</v>
      </c>
      <c r="AA113" t="s">
        <v>53</v>
      </c>
      <c r="AB113" t="s">
        <v>53</v>
      </c>
      <c r="AC113" t="s">
        <v>53</v>
      </c>
      <c r="AD113" t="s">
        <v>53</v>
      </c>
      <c r="AE113" t="s">
        <v>54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  <c r="AK113" t="s">
        <v>53</v>
      </c>
      <c r="AL113" t="s">
        <v>53</v>
      </c>
      <c r="AM113" t="s">
        <v>53</v>
      </c>
      <c r="AN113" t="s">
        <v>53</v>
      </c>
      <c r="AO113" t="s">
        <v>53</v>
      </c>
      <c r="AP113" t="s">
        <v>53</v>
      </c>
      <c r="AQ113" t="s">
        <v>53</v>
      </c>
      <c r="AR113" t="s">
        <v>53</v>
      </c>
    </row>
    <row r="114" spans="1:44" x14ac:dyDescent="0.25">
      <c r="A114" s="5">
        <f>106</f>
      </c>
      <c r="B114" s="5" t="s">
        <v>159</v>
      </c>
      <c r="C114" s="5" t="s">
        <v>53</v>
      </c>
      <c r="D114" s="5" t="s">
        <v>53</v>
      </c>
      <c r="E114" s="5" t="s">
        <v>53</v>
      </c>
      <c r="F114" s="5" t="s">
        <v>53</v>
      </c>
      <c r="G114" s="5" t="s">
        <v>53</v>
      </c>
      <c r="H114" s="5" t="s">
        <v>53</v>
      </c>
      <c r="I114" s="5" t="s">
        <v>53</v>
      </c>
      <c r="J114" s="5" t="s">
        <v>53</v>
      </c>
      <c r="K114" s="5" t="s">
        <v>53</v>
      </c>
      <c r="L114" s="5">
        <v>0</v>
      </c>
      <c r="M114" s="5">
        <v>0</v>
      </c>
      <c r="N114" s="5">
        <v>0</v>
      </c>
      <c r="O114" s="5" t="s">
        <v>53</v>
      </c>
      <c r="P114" s="5" t="s">
        <v>53</v>
      </c>
      <c r="Q114" s="5" t="s">
        <v>53</v>
      </c>
      <c r="R114" s="5" t="s">
        <v>53</v>
      </c>
      <c r="S114" s="5" t="s">
        <v>53</v>
      </c>
      <c r="T114" s="5" t="s">
        <v>53</v>
      </c>
      <c r="U114" s="5" t="s">
        <v>53</v>
      </c>
      <c r="V114" s="5" t="s">
        <v>53</v>
      </c>
      <c r="W114" s="5" t="s">
        <v>53</v>
      </c>
      <c r="X114" s="5" t="s">
        <v>53</v>
      </c>
      <c r="Y114" s="5">
        <v>80</v>
      </c>
      <c r="Z114" s="5" t="s">
        <v>53</v>
      </c>
      <c r="AA114" t="s">
        <v>53</v>
      </c>
      <c r="AB114" t="s">
        <v>53</v>
      </c>
      <c r="AC114" t="s">
        <v>53</v>
      </c>
      <c r="AD114" t="s">
        <v>53</v>
      </c>
      <c r="AE114" t="s">
        <v>54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  <c r="AK114" t="s">
        <v>53</v>
      </c>
      <c r="AL114" t="s">
        <v>53</v>
      </c>
      <c r="AM114" t="s">
        <v>53</v>
      </c>
      <c r="AN114" t="s">
        <v>53</v>
      </c>
      <c r="AO114" t="s">
        <v>53</v>
      </c>
      <c r="AP114" t="s">
        <v>53</v>
      </c>
      <c r="AQ114" t="s">
        <v>53</v>
      </c>
      <c r="AR114" t="s">
        <v>53</v>
      </c>
    </row>
    <row r="115" spans="1:44" x14ac:dyDescent="0.25">
      <c r="A115" s="5">
        <f>107</f>
      </c>
      <c r="B115" s="5" t="s">
        <v>160</v>
      </c>
      <c r="C115" s="5" t="s">
        <v>53</v>
      </c>
      <c r="D115" s="5" t="s">
        <v>53</v>
      </c>
      <c r="E115" s="5" t="s">
        <v>53</v>
      </c>
      <c r="F115" s="5" t="s">
        <v>53</v>
      </c>
      <c r="G115" s="5" t="s">
        <v>53</v>
      </c>
      <c r="H115" s="5" t="s">
        <v>53</v>
      </c>
      <c r="I115" s="5" t="s">
        <v>53</v>
      </c>
      <c r="J115" s="5" t="s">
        <v>53</v>
      </c>
      <c r="K115" s="5" t="s">
        <v>53</v>
      </c>
      <c r="L115" s="5">
        <v>0</v>
      </c>
      <c r="M115" s="5">
        <v>0</v>
      </c>
      <c r="N115" s="5">
        <v>0</v>
      </c>
      <c r="O115" s="5" t="s">
        <v>53</v>
      </c>
      <c r="P115" s="5" t="s">
        <v>53</v>
      </c>
      <c r="Q115" s="5" t="s">
        <v>53</v>
      </c>
      <c r="R115" s="5" t="s">
        <v>53</v>
      </c>
      <c r="S115" s="5" t="s">
        <v>53</v>
      </c>
      <c r="T115" s="5" t="s">
        <v>53</v>
      </c>
      <c r="U115" s="5" t="s">
        <v>53</v>
      </c>
      <c r="V115" s="5" t="s">
        <v>53</v>
      </c>
      <c r="W115" s="5" t="s">
        <v>53</v>
      </c>
      <c r="X115" s="5" t="s">
        <v>53</v>
      </c>
      <c r="Y115" s="5">
        <v>80</v>
      </c>
      <c r="Z115" s="5" t="s">
        <v>53</v>
      </c>
      <c r="AA115" t="s">
        <v>53</v>
      </c>
      <c r="AB115" t="s">
        <v>53</v>
      </c>
      <c r="AC115" t="s">
        <v>53</v>
      </c>
      <c r="AD115" t="s">
        <v>53</v>
      </c>
      <c r="AE115" t="s">
        <v>54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  <c r="AK115" t="s">
        <v>53</v>
      </c>
      <c r="AL115" t="s">
        <v>53</v>
      </c>
      <c r="AM115" t="s">
        <v>53</v>
      </c>
      <c r="AN115" t="s">
        <v>53</v>
      </c>
      <c r="AO115" t="s">
        <v>53</v>
      </c>
      <c r="AP115" t="s">
        <v>53</v>
      </c>
      <c r="AQ115" t="s">
        <v>53</v>
      </c>
      <c r="AR115" t="s">
        <v>53</v>
      </c>
    </row>
    <row r="116" spans="1:44" x14ac:dyDescent="0.25">
      <c r="A116" s="5">
        <f>108</f>
      </c>
      <c r="B116" s="5" t="s">
        <v>161</v>
      </c>
      <c r="C116" s="5" t="s">
        <v>53</v>
      </c>
      <c r="D116" s="5" t="s">
        <v>53</v>
      </c>
      <c r="E116" s="5" t="s">
        <v>53</v>
      </c>
      <c r="F116" s="5" t="s">
        <v>53</v>
      </c>
      <c r="G116" s="5" t="s">
        <v>53</v>
      </c>
      <c r="H116" s="5" t="s">
        <v>53</v>
      </c>
      <c r="I116" s="5" t="s">
        <v>53</v>
      </c>
      <c r="J116" s="5" t="s">
        <v>53</v>
      </c>
      <c r="K116" s="5" t="s">
        <v>53</v>
      </c>
      <c r="L116" s="5">
        <v>0</v>
      </c>
      <c r="M116" s="5">
        <v>0</v>
      </c>
      <c r="N116" s="5">
        <v>0</v>
      </c>
      <c r="O116" s="5" t="s">
        <v>53</v>
      </c>
      <c r="P116" s="5" t="s">
        <v>53</v>
      </c>
      <c r="Q116" s="5" t="s">
        <v>53</v>
      </c>
      <c r="R116" s="5" t="s">
        <v>53</v>
      </c>
      <c r="S116" s="5" t="s">
        <v>53</v>
      </c>
      <c r="T116" s="5" t="s">
        <v>53</v>
      </c>
      <c r="U116" s="5" t="s">
        <v>53</v>
      </c>
      <c r="V116" s="5" t="s">
        <v>53</v>
      </c>
      <c r="W116" s="5" t="s">
        <v>53</v>
      </c>
      <c r="X116" s="5" t="s">
        <v>53</v>
      </c>
      <c r="Y116" s="5">
        <v>80</v>
      </c>
      <c r="Z116" s="5" t="s">
        <v>53</v>
      </c>
      <c r="AA116" t="s">
        <v>53</v>
      </c>
      <c r="AB116" t="s">
        <v>53</v>
      </c>
      <c r="AC116" t="s">
        <v>53</v>
      </c>
      <c r="AD116" t="s">
        <v>53</v>
      </c>
      <c r="AE116" t="s">
        <v>54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  <c r="AK116" t="s">
        <v>53</v>
      </c>
      <c r="AL116" t="s">
        <v>53</v>
      </c>
      <c r="AM116" t="s">
        <v>53</v>
      </c>
      <c r="AN116" t="s">
        <v>53</v>
      </c>
      <c r="AO116" t="s">
        <v>53</v>
      </c>
      <c r="AP116" t="s">
        <v>53</v>
      </c>
      <c r="AQ116" t="s">
        <v>53</v>
      </c>
      <c r="AR116" t="s">
        <v>53</v>
      </c>
    </row>
    <row r="117" spans="1:44" x14ac:dyDescent="0.25">
      <c r="A117" s="5">
        <f>109</f>
      </c>
      <c r="B117" s="5" t="s">
        <v>162</v>
      </c>
      <c r="C117" s="5" t="s">
        <v>53</v>
      </c>
      <c r="D117" s="5" t="s">
        <v>53</v>
      </c>
      <c r="E117" s="5" t="s">
        <v>53</v>
      </c>
      <c r="F117" s="5" t="s">
        <v>53</v>
      </c>
      <c r="G117" s="5" t="s">
        <v>53</v>
      </c>
      <c r="H117" s="5" t="s">
        <v>53</v>
      </c>
      <c r="I117" s="5" t="s">
        <v>53</v>
      </c>
      <c r="J117" s="5" t="s">
        <v>53</v>
      </c>
      <c r="K117" s="5" t="s">
        <v>53</v>
      </c>
      <c r="L117" s="5">
        <v>0</v>
      </c>
      <c r="M117" s="5">
        <v>0</v>
      </c>
      <c r="N117" s="5">
        <v>0</v>
      </c>
      <c r="O117" s="5" t="s">
        <v>53</v>
      </c>
      <c r="P117" s="5" t="s">
        <v>53</v>
      </c>
      <c r="Q117" s="5" t="s">
        <v>53</v>
      </c>
      <c r="R117" s="5" t="s">
        <v>53</v>
      </c>
      <c r="S117" s="5" t="s">
        <v>53</v>
      </c>
      <c r="T117" s="5" t="s">
        <v>53</v>
      </c>
      <c r="U117" s="5" t="s">
        <v>53</v>
      </c>
      <c r="V117" s="5" t="s">
        <v>53</v>
      </c>
      <c r="W117" s="5" t="s">
        <v>53</v>
      </c>
      <c r="X117" s="5" t="s">
        <v>53</v>
      </c>
      <c r="Y117" s="5">
        <v>80</v>
      </c>
      <c r="Z117" s="5" t="s">
        <v>53</v>
      </c>
      <c r="AA117" t="s">
        <v>53</v>
      </c>
      <c r="AB117" t="s">
        <v>53</v>
      </c>
      <c r="AC117" t="s">
        <v>53</v>
      </c>
      <c r="AD117" t="s">
        <v>53</v>
      </c>
      <c r="AE117" t="s">
        <v>54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  <c r="AK117" t="s">
        <v>53</v>
      </c>
      <c r="AL117" t="s">
        <v>53</v>
      </c>
      <c r="AM117" t="s">
        <v>53</v>
      </c>
      <c r="AN117" t="s">
        <v>53</v>
      </c>
      <c r="AO117" t="s">
        <v>53</v>
      </c>
      <c r="AP117" t="s">
        <v>53</v>
      </c>
      <c r="AQ117" t="s">
        <v>53</v>
      </c>
      <c r="AR117" t="s">
        <v>53</v>
      </c>
    </row>
    <row r="118" spans="1:44" x14ac:dyDescent="0.25">
      <c r="A118" s="5">
        <f>110</f>
      </c>
      <c r="B118" s="5" t="s">
        <v>163</v>
      </c>
      <c r="C118" s="5" t="s">
        <v>53</v>
      </c>
      <c r="D118" s="5" t="s">
        <v>53</v>
      </c>
      <c r="E118" s="5" t="s">
        <v>53</v>
      </c>
      <c r="F118" s="5" t="s">
        <v>53</v>
      </c>
      <c r="G118" s="5" t="s">
        <v>53</v>
      </c>
      <c r="H118" s="5" t="s">
        <v>53</v>
      </c>
      <c r="I118" s="5" t="s">
        <v>53</v>
      </c>
      <c r="J118" s="5" t="s">
        <v>53</v>
      </c>
      <c r="K118" s="5" t="s">
        <v>53</v>
      </c>
      <c r="L118" s="5">
        <v>0</v>
      </c>
      <c r="M118" s="5">
        <v>0</v>
      </c>
      <c r="N118" s="5">
        <v>0</v>
      </c>
      <c r="O118" s="5" t="s">
        <v>53</v>
      </c>
      <c r="P118" s="5" t="s">
        <v>53</v>
      </c>
      <c r="Q118" s="5" t="s">
        <v>53</v>
      </c>
      <c r="R118" s="5" t="s">
        <v>53</v>
      </c>
      <c r="S118" s="5" t="s">
        <v>53</v>
      </c>
      <c r="T118" s="5" t="s">
        <v>53</v>
      </c>
      <c r="U118" s="5" t="s">
        <v>53</v>
      </c>
      <c r="V118" s="5" t="s">
        <v>53</v>
      </c>
      <c r="W118" s="5" t="s">
        <v>53</v>
      </c>
      <c r="X118" s="5" t="s">
        <v>53</v>
      </c>
      <c r="Y118" s="5">
        <v>80</v>
      </c>
      <c r="Z118" s="5" t="s">
        <v>53</v>
      </c>
      <c r="AA118" t="s">
        <v>53</v>
      </c>
      <c r="AB118" t="s">
        <v>53</v>
      </c>
      <c r="AC118" t="s">
        <v>53</v>
      </c>
      <c r="AD118" t="s">
        <v>53</v>
      </c>
      <c r="AE118" t="s">
        <v>54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  <c r="AK118" t="s">
        <v>53</v>
      </c>
      <c r="AL118" t="s">
        <v>53</v>
      </c>
      <c r="AM118" t="s">
        <v>53</v>
      </c>
      <c r="AN118" t="s">
        <v>53</v>
      </c>
      <c r="AO118" t="s">
        <v>53</v>
      </c>
      <c r="AP118" t="s">
        <v>53</v>
      </c>
      <c r="AQ118" t="s">
        <v>53</v>
      </c>
      <c r="AR118" t="s">
        <v>53</v>
      </c>
    </row>
    <row r="119" spans="1:44" x14ac:dyDescent="0.25">
      <c r="A119" s="5">
        <f>111</f>
      </c>
      <c r="B119" s="5" t="s">
        <v>164</v>
      </c>
      <c r="C119" s="5" t="s">
        <v>53</v>
      </c>
      <c r="D119" s="5" t="s">
        <v>53</v>
      </c>
      <c r="E119" s="5" t="s">
        <v>53</v>
      </c>
      <c r="F119" s="5" t="s">
        <v>53</v>
      </c>
      <c r="G119" s="5" t="s">
        <v>53</v>
      </c>
      <c r="H119" s="5" t="s">
        <v>53</v>
      </c>
      <c r="I119" s="5" t="s">
        <v>53</v>
      </c>
      <c r="J119" s="5" t="s">
        <v>53</v>
      </c>
      <c r="K119" s="5" t="s">
        <v>53</v>
      </c>
      <c r="L119" s="5">
        <v>0</v>
      </c>
      <c r="M119" s="5">
        <v>0</v>
      </c>
      <c r="N119" s="5">
        <v>0</v>
      </c>
      <c r="O119" s="5" t="s">
        <v>53</v>
      </c>
      <c r="P119" s="5" t="s">
        <v>53</v>
      </c>
      <c r="Q119" s="5" t="s">
        <v>53</v>
      </c>
      <c r="R119" s="5" t="s">
        <v>53</v>
      </c>
      <c r="S119" s="5" t="s">
        <v>53</v>
      </c>
      <c r="T119" s="5" t="s">
        <v>53</v>
      </c>
      <c r="U119" s="5" t="s">
        <v>53</v>
      </c>
      <c r="V119" s="5" t="s">
        <v>53</v>
      </c>
      <c r="W119" s="5" t="s">
        <v>53</v>
      </c>
      <c r="X119" s="5" t="s">
        <v>53</v>
      </c>
      <c r="Y119" s="5">
        <v>80</v>
      </c>
      <c r="Z119" s="5" t="s">
        <v>53</v>
      </c>
      <c r="AA119" t="s">
        <v>53</v>
      </c>
      <c r="AB119" t="s">
        <v>53</v>
      </c>
      <c r="AC119" t="s">
        <v>53</v>
      </c>
      <c r="AD119" t="s">
        <v>53</v>
      </c>
      <c r="AE119" t="s">
        <v>54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  <c r="AK119" t="s">
        <v>53</v>
      </c>
      <c r="AL119" t="s">
        <v>53</v>
      </c>
      <c r="AM119" t="s">
        <v>53</v>
      </c>
      <c r="AN119" t="s">
        <v>53</v>
      </c>
      <c r="AO119" t="s">
        <v>53</v>
      </c>
      <c r="AP119" t="s">
        <v>53</v>
      </c>
      <c r="AQ119" t="s">
        <v>53</v>
      </c>
      <c r="AR119" t="s">
        <v>53</v>
      </c>
    </row>
    <row r="120" spans="1:44" x14ac:dyDescent="0.25">
      <c r="A120" s="5">
        <f>112</f>
      </c>
      <c r="B120" s="5" t="s">
        <v>165</v>
      </c>
      <c r="C120" s="5" t="s">
        <v>53</v>
      </c>
      <c r="D120" s="5" t="s">
        <v>53</v>
      </c>
      <c r="E120" s="5" t="s">
        <v>53</v>
      </c>
      <c r="F120" s="5" t="s">
        <v>53</v>
      </c>
      <c r="G120" s="5" t="s">
        <v>53</v>
      </c>
      <c r="H120" s="5" t="s">
        <v>53</v>
      </c>
      <c r="I120" s="5" t="s">
        <v>53</v>
      </c>
      <c r="J120" s="5" t="s">
        <v>53</v>
      </c>
      <c r="K120" s="5" t="s">
        <v>53</v>
      </c>
      <c r="L120" s="5">
        <v>0</v>
      </c>
      <c r="M120" s="5">
        <v>0</v>
      </c>
      <c r="N120" s="5">
        <v>0</v>
      </c>
      <c r="O120" s="5" t="s">
        <v>53</v>
      </c>
      <c r="P120" s="5" t="s">
        <v>53</v>
      </c>
      <c r="Q120" s="5" t="s">
        <v>53</v>
      </c>
      <c r="R120" s="5" t="s">
        <v>53</v>
      </c>
      <c r="S120" s="5" t="s">
        <v>53</v>
      </c>
      <c r="T120" s="5" t="s">
        <v>53</v>
      </c>
      <c r="U120" s="5" t="s">
        <v>53</v>
      </c>
      <c r="V120" s="5" t="s">
        <v>53</v>
      </c>
      <c r="W120" s="5" t="s">
        <v>53</v>
      </c>
      <c r="X120" s="5" t="s">
        <v>53</v>
      </c>
      <c r="Y120" s="5">
        <v>80</v>
      </c>
      <c r="Z120" s="5" t="s">
        <v>53</v>
      </c>
      <c r="AA120" t="s">
        <v>53</v>
      </c>
      <c r="AB120" t="s">
        <v>53</v>
      </c>
      <c r="AC120" t="s">
        <v>53</v>
      </c>
      <c r="AD120" t="s">
        <v>53</v>
      </c>
      <c r="AE120" t="s">
        <v>54</v>
      </c>
      <c r="AF120" t="s">
        <v>53</v>
      </c>
      <c r="AG120" t="s">
        <v>53</v>
      </c>
      <c r="AH120" t="s">
        <v>53</v>
      </c>
      <c r="AI120" t="s">
        <v>53</v>
      </c>
      <c r="AJ120" t="s">
        <v>53</v>
      </c>
      <c r="AK120" t="s">
        <v>53</v>
      </c>
      <c r="AL120" t="s">
        <v>53</v>
      </c>
      <c r="AM120" t="s">
        <v>53</v>
      </c>
      <c r="AN120" t="s">
        <v>53</v>
      </c>
      <c r="AO120" t="s">
        <v>53</v>
      </c>
      <c r="AP120" t="s">
        <v>53</v>
      </c>
      <c r="AQ120" t="s">
        <v>53</v>
      </c>
      <c r="AR120" t="s">
        <v>53</v>
      </c>
    </row>
    <row r="121" spans="1:44" x14ac:dyDescent="0.25">
      <c r="A121" s="5">
        <f>113</f>
      </c>
      <c r="B121" s="5" t="s">
        <v>166</v>
      </c>
      <c r="C121" s="5" t="s">
        <v>53</v>
      </c>
      <c r="D121" s="5" t="s">
        <v>53</v>
      </c>
      <c r="E121" s="5" t="s">
        <v>53</v>
      </c>
      <c r="F121" s="5" t="s">
        <v>53</v>
      </c>
      <c r="G121" s="5" t="s">
        <v>53</v>
      </c>
      <c r="H121" s="5" t="s">
        <v>53</v>
      </c>
      <c r="I121" s="5" t="s">
        <v>53</v>
      </c>
      <c r="J121" s="5" t="s">
        <v>53</v>
      </c>
      <c r="K121" s="5" t="s">
        <v>53</v>
      </c>
      <c r="L121" s="5">
        <v>0</v>
      </c>
      <c r="M121" s="5">
        <v>0</v>
      </c>
      <c r="N121" s="5">
        <v>0</v>
      </c>
      <c r="O121" s="5" t="s">
        <v>53</v>
      </c>
      <c r="P121" s="5" t="s">
        <v>53</v>
      </c>
      <c r="Q121" s="5" t="s">
        <v>53</v>
      </c>
      <c r="R121" s="5" t="s">
        <v>53</v>
      </c>
      <c r="S121" s="5" t="s">
        <v>53</v>
      </c>
      <c r="T121" s="5" t="s">
        <v>53</v>
      </c>
      <c r="U121" s="5" t="s">
        <v>53</v>
      </c>
      <c r="V121" s="5" t="s">
        <v>53</v>
      </c>
      <c r="W121" s="5" t="s">
        <v>53</v>
      </c>
      <c r="X121" s="5" t="s">
        <v>53</v>
      </c>
      <c r="Y121" s="5">
        <v>80</v>
      </c>
      <c r="Z121" s="5" t="s">
        <v>53</v>
      </c>
      <c r="AA121" t="s">
        <v>53</v>
      </c>
      <c r="AB121" t="s">
        <v>53</v>
      </c>
      <c r="AC121" t="s">
        <v>53</v>
      </c>
      <c r="AD121" t="s">
        <v>53</v>
      </c>
      <c r="AE121" t="s">
        <v>54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  <c r="AK121" t="s">
        <v>53</v>
      </c>
      <c r="AL121" t="s">
        <v>53</v>
      </c>
      <c r="AM121" t="s">
        <v>53</v>
      </c>
      <c r="AN121" t="s">
        <v>53</v>
      </c>
      <c r="AO121" t="s">
        <v>53</v>
      </c>
      <c r="AP121" t="s">
        <v>53</v>
      </c>
      <c r="AQ121" t="s">
        <v>53</v>
      </c>
      <c r="AR121" t="s">
        <v>53</v>
      </c>
    </row>
    <row r="122" spans="1:44" x14ac:dyDescent="0.25">
      <c r="A122" s="5">
        <f>114</f>
      </c>
      <c r="B122" s="5" t="s">
        <v>167</v>
      </c>
      <c r="C122" s="5" t="s">
        <v>53</v>
      </c>
      <c r="D122" s="5" t="s">
        <v>53</v>
      </c>
      <c r="E122" s="5" t="s">
        <v>53</v>
      </c>
      <c r="F122" s="5" t="s">
        <v>53</v>
      </c>
      <c r="G122" s="5" t="s">
        <v>53</v>
      </c>
      <c r="H122" s="5" t="s">
        <v>53</v>
      </c>
      <c r="I122" s="5" t="s">
        <v>53</v>
      </c>
      <c r="J122" s="5" t="s">
        <v>53</v>
      </c>
      <c r="K122" s="5" t="s">
        <v>53</v>
      </c>
      <c r="L122" s="5">
        <v>0</v>
      </c>
      <c r="M122" s="5">
        <v>0</v>
      </c>
      <c r="N122" s="5">
        <v>0</v>
      </c>
      <c r="O122" s="5" t="s">
        <v>53</v>
      </c>
      <c r="P122" s="5" t="s">
        <v>53</v>
      </c>
      <c r="Q122" s="5" t="s">
        <v>53</v>
      </c>
      <c r="R122" s="5" t="s">
        <v>53</v>
      </c>
      <c r="S122" s="5" t="s">
        <v>53</v>
      </c>
      <c r="T122" s="5" t="s">
        <v>53</v>
      </c>
      <c r="U122" s="5" t="s">
        <v>53</v>
      </c>
      <c r="V122" s="5" t="s">
        <v>53</v>
      </c>
      <c r="W122" s="5" t="s">
        <v>53</v>
      </c>
      <c r="X122" s="5" t="s">
        <v>53</v>
      </c>
      <c r="Y122" s="5">
        <v>80</v>
      </c>
      <c r="Z122" s="5" t="s">
        <v>53</v>
      </c>
      <c r="AA122" t="s">
        <v>53</v>
      </c>
      <c r="AB122" t="s">
        <v>53</v>
      </c>
      <c r="AC122" t="s">
        <v>53</v>
      </c>
      <c r="AD122" t="s">
        <v>53</v>
      </c>
      <c r="AE122" t="s">
        <v>54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  <c r="AK122" t="s">
        <v>53</v>
      </c>
      <c r="AL122" t="s">
        <v>53</v>
      </c>
      <c r="AM122" t="s">
        <v>53</v>
      </c>
      <c r="AN122" t="s">
        <v>53</v>
      </c>
      <c r="AO122" t="s">
        <v>53</v>
      </c>
      <c r="AP122" t="s">
        <v>53</v>
      </c>
      <c r="AQ122" t="s">
        <v>53</v>
      </c>
      <c r="AR122" t="s">
        <v>53</v>
      </c>
    </row>
    <row r="123" spans="1:44" x14ac:dyDescent="0.25">
      <c r="A123" s="5">
        <f>115</f>
      </c>
      <c r="B123" s="5" t="s">
        <v>168</v>
      </c>
      <c r="C123" s="5" t="s">
        <v>53</v>
      </c>
      <c r="D123" s="5" t="s">
        <v>53</v>
      </c>
      <c r="E123" s="5" t="s">
        <v>53</v>
      </c>
      <c r="F123" s="5" t="s">
        <v>53</v>
      </c>
      <c r="G123" s="5" t="s">
        <v>53</v>
      </c>
      <c r="H123" s="5" t="s">
        <v>53</v>
      </c>
      <c r="I123" s="5" t="s">
        <v>53</v>
      </c>
      <c r="J123" s="5" t="s">
        <v>53</v>
      </c>
      <c r="K123" s="5" t="s">
        <v>53</v>
      </c>
      <c r="L123" s="5">
        <v>0</v>
      </c>
      <c r="M123" s="5">
        <v>0</v>
      </c>
      <c r="N123" s="5">
        <v>0</v>
      </c>
      <c r="O123" s="5" t="s">
        <v>53</v>
      </c>
      <c r="P123" s="5" t="s">
        <v>53</v>
      </c>
      <c r="Q123" s="5" t="s">
        <v>53</v>
      </c>
      <c r="R123" s="5" t="s">
        <v>53</v>
      </c>
      <c r="S123" s="5" t="s">
        <v>53</v>
      </c>
      <c r="T123" s="5" t="s">
        <v>53</v>
      </c>
      <c r="U123" s="5" t="s">
        <v>53</v>
      </c>
      <c r="V123" s="5" t="s">
        <v>53</v>
      </c>
      <c r="W123" s="5" t="s">
        <v>53</v>
      </c>
      <c r="X123" s="5" t="s">
        <v>53</v>
      </c>
      <c r="Y123" s="5">
        <v>80</v>
      </c>
      <c r="Z123" s="5" t="s">
        <v>53</v>
      </c>
      <c r="AA123" t="s">
        <v>53</v>
      </c>
      <c r="AB123" t="s">
        <v>53</v>
      </c>
      <c r="AC123" t="s">
        <v>53</v>
      </c>
      <c r="AD123" t="s">
        <v>53</v>
      </c>
      <c r="AE123" t="s">
        <v>54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  <c r="AK123" t="s">
        <v>53</v>
      </c>
      <c r="AL123" t="s">
        <v>53</v>
      </c>
      <c r="AM123" t="s">
        <v>53</v>
      </c>
      <c r="AN123" t="s">
        <v>53</v>
      </c>
      <c r="AO123" t="s">
        <v>53</v>
      </c>
      <c r="AP123" t="s">
        <v>53</v>
      </c>
      <c r="AQ123" t="s">
        <v>53</v>
      </c>
      <c r="AR123" t="s">
        <v>53</v>
      </c>
    </row>
    <row r="124" spans="1:44" x14ac:dyDescent="0.25">
      <c r="A124" s="5">
        <f>116</f>
      </c>
      <c r="B124" s="5" t="s">
        <v>169</v>
      </c>
      <c r="C124" s="5" t="s">
        <v>53</v>
      </c>
      <c r="D124" s="5" t="s">
        <v>53</v>
      </c>
      <c r="E124" s="5" t="s">
        <v>53</v>
      </c>
      <c r="F124" s="5" t="s">
        <v>53</v>
      </c>
      <c r="G124" s="5" t="s">
        <v>53</v>
      </c>
      <c r="H124" s="5" t="s">
        <v>53</v>
      </c>
      <c r="I124" s="5" t="s">
        <v>53</v>
      </c>
      <c r="J124" s="5" t="s">
        <v>53</v>
      </c>
      <c r="K124" s="5" t="s">
        <v>53</v>
      </c>
      <c r="L124" s="5">
        <v>0</v>
      </c>
      <c r="M124" s="5">
        <v>0</v>
      </c>
      <c r="N124" s="5">
        <v>0</v>
      </c>
      <c r="O124" s="5" t="s">
        <v>53</v>
      </c>
      <c r="P124" s="5" t="s">
        <v>53</v>
      </c>
      <c r="Q124" s="5" t="s">
        <v>53</v>
      </c>
      <c r="R124" s="5" t="s">
        <v>53</v>
      </c>
      <c r="S124" s="5" t="s">
        <v>53</v>
      </c>
      <c r="T124" s="5" t="s">
        <v>53</v>
      </c>
      <c r="U124" s="5" t="s">
        <v>53</v>
      </c>
      <c r="V124" s="5" t="s">
        <v>53</v>
      </c>
      <c r="W124" s="5" t="s">
        <v>53</v>
      </c>
      <c r="X124" s="5" t="s">
        <v>53</v>
      </c>
      <c r="Y124" s="5">
        <v>80</v>
      </c>
      <c r="Z124" s="5" t="s">
        <v>53</v>
      </c>
      <c r="AA124" t="s">
        <v>53</v>
      </c>
      <c r="AB124" t="s">
        <v>53</v>
      </c>
      <c r="AC124" t="s">
        <v>53</v>
      </c>
      <c r="AD124" t="s">
        <v>53</v>
      </c>
      <c r="AE124" t="s">
        <v>54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  <c r="AK124" t="s">
        <v>53</v>
      </c>
      <c r="AL124" t="s">
        <v>53</v>
      </c>
      <c r="AM124" t="s">
        <v>53</v>
      </c>
      <c r="AN124" t="s">
        <v>53</v>
      </c>
      <c r="AO124" t="s">
        <v>53</v>
      </c>
      <c r="AP124" t="s">
        <v>53</v>
      </c>
      <c r="AQ124" t="s">
        <v>53</v>
      </c>
      <c r="AR124" t="s">
        <v>53</v>
      </c>
    </row>
    <row r="125" spans="1:44" x14ac:dyDescent="0.25">
      <c r="A125" s="5">
        <f>117</f>
      </c>
      <c r="B125" s="5" t="s">
        <v>170</v>
      </c>
      <c r="C125" s="5" t="s">
        <v>53</v>
      </c>
      <c r="D125" s="5" t="s">
        <v>53</v>
      </c>
      <c r="E125" s="5" t="s">
        <v>53</v>
      </c>
      <c r="F125" s="5" t="s">
        <v>53</v>
      </c>
      <c r="G125" s="5" t="s">
        <v>53</v>
      </c>
      <c r="H125" s="5" t="s">
        <v>53</v>
      </c>
      <c r="I125" s="5" t="s">
        <v>53</v>
      </c>
      <c r="J125" s="5" t="s">
        <v>53</v>
      </c>
      <c r="K125" s="5" t="s">
        <v>53</v>
      </c>
      <c r="L125" s="5">
        <v>0</v>
      </c>
      <c r="M125" s="5">
        <v>0</v>
      </c>
      <c r="N125" s="5">
        <v>0</v>
      </c>
      <c r="O125" s="5" t="s">
        <v>53</v>
      </c>
      <c r="P125" s="5" t="s">
        <v>53</v>
      </c>
      <c r="Q125" s="5" t="s">
        <v>53</v>
      </c>
      <c r="R125" s="5" t="s">
        <v>53</v>
      </c>
      <c r="S125" s="5" t="s">
        <v>53</v>
      </c>
      <c r="T125" s="5" t="s">
        <v>53</v>
      </c>
      <c r="U125" s="5" t="s">
        <v>53</v>
      </c>
      <c r="V125" s="5" t="s">
        <v>53</v>
      </c>
      <c r="W125" s="5" t="s">
        <v>53</v>
      </c>
      <c r="X125" s="5" t="s">
        <v>53</v>
      </c>
      <c r="Y125" s="5">
        <v>80</v>
      </c>
      <c r="Z125" s="5" t="s">
        <v>53</v>
      </c>
      <c r="AA125" t="s">
        <v>53</v>
      </c>
      <c r="AB125" t="s">
        <v>53</v>
      </c>
      <c r="AC125" t="s">
        <v>53</v>
      </c>
      <c r="AD125" t="s">
        <v>53</v>
      </c>
      <c r="AE125" t="s">
        <v>54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  <c r="AK125" t="s">
        <v>53</v>
      </c>
      <c r="AL125" t="s">
        <v>53</v>
      </c>
      <c r="AM125" t="s">
        <v>53</v>
      </c>
      <c r="AN125" t="s">
        <v>53</v>
      </c>
      <c r="AO125" t="s">
        <v>53</v>
      </c>
      <c r="AP125" t="s">
        <v>53</v>
      </c>
      <c r="AQ125" t="s">
        <v>53</v>
      </c>
      <c r="AR125" t="s">
        <v>53</v>
      </c>
    </row>
    <row r="126" spans="1:44" x14ac:dyDescent="0.25">
      <c r="A126" s="5">
        <f>118</f>
      </c>
      <c r="B126" s="5" t="s">
        <v>171</v>
      </c>
      <c r="C126" s="5" t="s">
        <v>53</v>
      </c>
      <c r="D126" s="5" t="s">
        <v>53</v>
      </c>
      <c r="E126" s="5" t="s">
        <v>53</v>
      </c>
      <c r="F126" s="5" t="s">
        <v>53</v>
      </c>
      <c r="G126" s="5" t="s">
        <v>53</v>
      </c>
      <c r="H126" s="5" t="s">
        <v>53</v>
      </c>
      <c r="I126" s="5" t="s">
        <v>53</v>
      </c>
      <c r="J126" s="5" t="s">
        <v>53</v>
      </c>
      <c r="K126" s="5" t="s">
        <v>53</v>
      </c>
      <c r="L126" s="5">
        <v>0</v>
      </c>
      <c r="M126" s="5">
        <v>0</v>
      </c>
      <c r="N126" s="5">
        <v>0</v>
      </c>
      <c r="O126" s="5" t="s">
        <v>53</v>
      </c>
      <c r="P126" s="5" t="s">
        <v>53</v>
      </c>
      <c r="Q126" s="5" t="s">
        <v>53</v>
      </c>
      <c r="R126" s="5" t="s">
        <v>53</v>
      </c>
      <c r="S126" s="5" t="s">
        <v>53</v>
      </c>
      <c r="T126" s="5" t="s">
        <v>53</v>
      </c>
      <c r="U126" s="5" t="s">
        <v>53</v>
      </c>
      <c r="V126" s="5" t="s">
        <v>53</v>
      </c>
      <c r="W126" s="5" t="s">
        <v>53</v>
      </c>
      <c r="X126" s="5" t="s">
        <v>53</v>
      </c>
      <c r="Y126" s="5">
        <v>80</v>
      </c>
      <c r="Z126" s="5" t="s">
        <v>53</v>
      </c>
      <c r="AA126" t="s">
        <v>53</v>
      </c>
      <c r="AB126" t="s">
        <v>53</v>
      </c>
      <c r="AC126" t="s">
        <v>53</v>
      </c>
      <c r="AD126" t="s">
        <v>53</v>
      </c>
      <c r="AE126" t="s">
        <v>54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  <c r="AK126" t="s">
        <v>53</v>
      </c>
      <c r="AL126" t="s">
        <v>53</v>
      </c>
      <c r="AM126" t="s">
        <v>53</v>
      </c>
      <c r="AN126" t="s">
        <v>53</v>
      </c>
      <c r="AO126" t="s">
        <v>53</v>
      </c>
      <c r="AP126" t="s">
        <v>53</v>
      </c>
      <c r="AQ126" t="s">
        <v>53</v>
      </c>
      <c r="AR126" t="s">
        <v>53</v>
      </c>
    </row>
    <row r="127" spans="1:44" x14ac:dyDescent="0.25">
      <c r="A127" s="5">
        <f>119</f>
      </c>
      <c r="B127" s="5" t="s">
        <v>172</v>
      </c>
      <c r="C127" s="5" t="s">
        <v>53</v>
      </c>
      <c r="D127" s="5" t="s">
        <v>53</v>
      </c>
      <c r="E127" s="5" t="s">
        <v>53</v>
      </c>
      <c r="F127" s="5" t="s">
        <v>53</v>
      </c>
      <c r="G127" s="5" t="s">
        <v>53</v>
      </c>
      <c r="H127" s="5" t="s">
        <v>53</v>
      </c>
      <c r="I127" s="5" t="s">
        <v>53</v>
      </c>
      <c r="J127" s="5" t="s">
        <v>53</v>
      </c>
      <c r="K127" s="5" t="s">
        <v>53</v>
      </c>
      <c r="L127" s="5">
        <v>0</v>
      </c>
      <c r="M127" s="5">
        <v>0</v>
      </c>
      <c r="N127" s="5">
        <v>0</v>
      </c>
      <c r="O127" s="5" t="s">
        <v>53</v>
      </c>
      <c r="P127" s="5" t="s">
        <v>53</v>
      </c>
      <c r="Q127" s="5" t="s">
        <v>53</v>
      </c>
      <c r="R127" s="5" t="s">
        <v>53</v>
      </c>
      <c r="S127" s="5" t="s">
        <v>53</v>
      </c>
      <c r="T127" s="5" t="s">
        <v>53</v>
      </c>
      <c r="U127" s="5" t="s">
        <v>53</v>
      </c>
      <c r="V127" s="5" t="s">
        <v>53</v>
      </c>
      <c r="W127" s="5" t="s">
        <v>53</v>
      </c>
      <c r="X127" s="5" t="s">
        <v>53</v>
      </c>
      <c r="Y127" s="5">
        <v>80</v>
      </c>
      <c r="Z127" s="5" t="s">
        <v>53</v>
      </c>
      <c r="AA127" t="s">
        <v>53</v>
      </c>
      <c r="AB127" t="s">
        <v>53</v>
      </c>
      <c r="AC127" t="s">
        <v>53</v>
      </c>
      <c r="AD127" t="s">
        <v>53</v>
      </c>
      <c r="AE127" t="s">
        <v>54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  <c r="AK127" t="s">
        <v>53</v>
      </c>
      <c r="AL127" t="s">
        <v>53</v>
      </c>
      <c r="AM127" t="s">
        <v>53</v>
      </c>
      <c r="AN127" t="s">
        <v>53</v>
      </c>
      <c r="AO127" t="s">
        <v>53</v>
      </c>
      <c r="AP127" t="s">
        <v>53</v>
      </c>
      <c r="AQ127" t="s">
        <v>53</v>
      </c>
      <c r="AR127" t="s">
        <v>53</v>
      </c>
    </row>
    <row r="128" spans="1:44" x14ac:dyDescent="0.25">
      <c r="A128" s="5">
        <f>120</f>
      </c>
      <c r="B128" s="5" t="s">
        <v>173</v>
      </c>
      <c r="C128" s="5" t="s">
        <v>53</v>
      </c>
      <c r="D128" s="5" t="s">
        <v>53</v>
      </c>
      <c r="E128" s="5" t="s">
        <v>53</v>
      </c>
      <c r="F128" s="5" t="s">
        <v>53</v>
      </c>
      <c r="G128" s="5" t="s">
        <v>53</v>
      </c>
      <c r="H128" s="5" t="s">
        <v>53</v>
      </c>
      <c r="I128" s="5" t="s">
        <v>53</v>
      </c>
      <c r="J128" s="5" t="s">
        <v>53</v>
      </c>
      <c r="K128" s="5" t="s">
        <v>53</v>
      </c>
      <c r="L128" s="5">
        <v>0</v>
      </c>
      <c r="M128" s="5">
        <v>0</v>
      </c>
      <c r="N128" s="5">
        <v>0</v>
      </c>
      <c r="O128" s="5" t="s">
        <v>53</v>
      </c>
      <c r="P128" s="5" t="s">
        <v>53</v>
      </c>
      <c r="Q128" s="5" t="s">
        <v>53</v>
      </c>
      <c r="R128" s="5" t="s">
        <v>53</v>
      </c>
      <c r="S128" s="5" t="s">
        <v>53</v>
      </c>
      <c r="T128" s="5" t="s">
        <v>53</v>
      </c>
      <c r="U128" s="5" t="s">
        <v>53</v>
      </c>
      <c r="V128" s="5" t="s">
        <v>53</v>
      </c>
      <c r="W128" s="5" t="s">
        <v>53</v>
      </c>
      <c r="X128" s="5" t="s">
        <v>53</v>
      </c>
      <c r="Y128" s="5">
        <v>80</v>
      </c>
      <c r="Z128" s="5" t="s">
        <v>53</v>
      </c>
      <c r="AA128" t="s">
        <v>53</v>
      </c>
      <c r="AB128" t="s">
        <v>53</v>
      </c>
      <c r="AC128" t="s">
        <v>53</v>
      </c>
      <c r="AD128" t="s">
        <v>53</v>
      </c>
      <c r="AE128" t="s">
        <v>54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  <c r="AK128" t="s">
        <v>53</v>
      </c>
      <c r="AL128" t="s">
        <v>53</v>
      </c>
      <c r="AM128" t="s">
        <v>53</v>
      </c>
      <c r="AN128" t="s">
        <v>53</v>
      </c>
      <c r="AO128" t="s">
        <v>53</v>
      </c>
      <c r="AP128" t="s">
        <v>53</v>
      </c>
      <c r="AQ128" t="s">
        <v>53</v>
      </c>
      <c r="AR128" t="s">
        <v>53</v>
      </c>
    </row>
    <row r="129" spans="1:44" x14ac:dyDescent="0.25">
      <c r="A129" s="5">
        <f>121</f>
      </c>
      <c r="B129" s="5" t="s">
        <v>174</v>
      </c>
      <c r="C129" s="5" t="s">
        <v>53</v>
      </c>
      <c r="D129" s="5" t="s">
        <v>53</v>
      </c>
      <c r="E129" s="5" t="s">
        <v>53</v>
      </c>
      <c r="F129" s="5" t="s">
        <v>53</v>
      </c>
      <c r="G129" s="5" t="s">
        <v>53</v>
      </c>
      <c r="H129" s="5" t="s">
        <v>53</v>
      </c>
      <c r="I129" s="5" t="s">
        <v>53</v>
      </c>
      <c r="J129" s="5" t="s">
        <v>53</v>
      </c>
      <c r="K129" s="5" t="s">
        <v>53</v>
      </c>
      <c r="L129" s="5">
        <v>0</v>
      </c>
      <c r="M129" s="5">
        <v>0</v>
      </c>
      <c r="N129" s="5">
        <v>0</v>
      </c>
      <c r="O129" s="5" t="s">
        <v>53</v>
      </c>
      <c r="P129" s="5" t="s">
        <v>53</v>
      </c>
      <c r="Q129" s="5" t="s">
        <v>53</v>
      </c>
      <c r="R129" s="5" t="s">
        <v>53</v>
      </c>
      <c r="S129" s="5" t="s">
        <v>53</v>
      </c>
      <c r="T129" s="5" t="s">
        <v>53</v>
      </c>
      <c r="U129" s="5" t="s">
        <v>53</v>
      </c>
      <c r="V129" s="5" t="s">
        <v>53</v>
      </c>
      <c r="W129" s="5" t="s">
        <v>53</v>
      </c>
      <c r="X129" s="5" t="s">
        <v>53</v>
      </c>
      <c r="Y129" s="5">
        <v>80</v>
      </c>
      <c r="Z129" s="5" t="s">
        <v>53</v>
      </c>
      <c r="AA129" t="s">
        <v>53</v>
      </c>
      <c r="AB129" t="s">
        <v>53</v>
      </c>
      <c r="AC129" t="s">
        <v>53</v>
      </c>
      <c r="AD129" t="s">
        <v>53</v>
      </c>
      <c r="AE129" t="s">
        <v>54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  <c r="AK129" t="s">
        <v>53</v>
      </c>
      <c r="AL129" t="s">
        <v>53</v>
      </c>
      <c r="AM129" t="s">
        <v>53</v>
      </c>
      <c r="AN129" t="s">
        <v>53</v>
      </c>
      <c r="AO129" t="s">
        <v>53</v>
      </c>
      <c r="AP129" t="s">
        <v>53</v>
      </c>
      <c r="AQ129" t="s">
        <v>53</v>
      </c>
      <c r="AR129" t="s">
        <v>53</v>
      </c>
    </row>
    <row r="130" spans="1:44" x14ac:dyDescent="0.25">
      <c r="A130" s="5">
        <f>122</f>
      </c>
      <c r="B130" s="5" t="s">
        <v>175</v>
      </c>
      <c r="C130" s="5" t="s">
        <v>53</v>
      </c>
      <c r="D130" s="5" t="s">
        <v>53</v>
      </c>
      <c r="E130" s="5" t="s">
        <v>53</v>
      </c>
      <c r="F130" s="5" t="s">
        <v>53</v>
      </c>
      <c r="G130" s="5" t="s">
        <v>53</v>
      </c>
      <c r="H130" s="5" t="s">
        <v>53</v>
      </c>
      <c r="I130" s="5" t="s">
        <v>53</v>
      </c>
      <c r="J130" s="5" t="s">
        <v>53</v>
      </c>
      <c r="K130" s="5" t="s">
        <v>53</v>
      </c>
      <c r="L130" s="5">
        <v>0</v>
      </c>
      <c r="M130" s="5">
        <v>0</v>
      </c>
      <c r="N130" s="5">
        <v>0</v>
      </c>
      <c r="O130" s="5" t="s">
        <v>53</v>
      </c>
      <c r="P130" s="5" t="s">
        <v>53</v>
      </c>
      <c r="Q130" s="5" t="s">
        <v>53</v>
      </c>
      <c r="R130" s="5" t="s">
        <v>53</v>
      </c>
      <c r="S130" s="5" t="s">
        <v>53</v>
      </c>
      <c r="T130" s="5" t="s">
        <v>53</v>
      </c>
      <c r="U130" s="5" t="s">
        <v>53</v>
      </c>
      <c r="V130" s="5" t="s">
        <v>53</v>
      </c>
      <c r="W130" s="5" t="s">
        <v>53</v>
      </c>
      <c r="X130" s="5" t="s">
        <v>53</v>
      </c>
      <c r="Y130" s="5">
        <v>80</v>
      </c>
      <c r="Z130" s="5" t="s">
        <v>53</v>
      </c>
      <c r="AA130" t="s">
        <v>53</v>
      </c>
      <c r="AB130" t="s">
        <v>53</v>
      </c>
      <c r="AC130" t="s">
        <v>53</v>
      </c>
      <c r="AD130" t="s">
        <v>53</v>
      </c>
      <c r="AE130" t="s">
        <v>54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  <c r="AK130" t="s">
        <v>53</v>
      </c>
      <c r="AL130" t="s">
        <v>53</v>
      </c>
      <c r="AM130" t="s">
        <v>53</v>
      </c>
      <c r="AN130" t="s">
        <v>53</v>
      </c>
      <c r="AO130" t="s">
        <v>53</v>
      </c>
      <c r="AP130" t="s">
        <v>53</v>
      </c>
      <c r="AQ130" t="s">
        <v>53</v>
      </c>
      <c r="AR130" t="s">
        <v>53</v>
      </c>
    </row>
    <row r="131" spans="1:44" x14ac:dyDescent="0.25">
      <c r="A131" s="5">
        <f>123</f>
      </c>
      <c r="B131" s="5" t="s">
        <v>176</v>
      </c>
      <c r="C131" s="5" t="s">
        <v>53</v>
      </c>
      <c r="D131" s="5" t="s">
        <v>53</v>
      </c>
      <c r="E131" s="5" t="s">
        <v>53</v>
      </c>
      <c r="F131" s="5" t="s">
        <v>53</v>
      </c>
      <c r="G131" s="5" t="s">
        <v>53</v>
      </c>
      <c r="H131" s="5" t="s">
        <v>53</v>
      </c>
      <c r="I131" s="5" t="s">
        <v>53</v>
      </c>
      <c r="J131" s="5" t="s">
        <v>53</v>
      </c>
      <c r="K131" s="5" t="s">
        <v>53</v>
      </c>
      <c r="L131" s="5">
        <v>0</v>
      </c>
      <c r="M131" s="5">
        <v>0</v>
      </c>
      <c r="N131" s="5">
        <v>0</v>
      </c>
      <c r="O131" s="5" t="s">
        <v>53</v>
      </c>
      <c r="P131" s="5" t="s">
        <v>53</v>
      </c>
      <c r="Q131" s="5" t="s">
        <v>53</v>
      </c>
      <c r="R131" s="5" t="s">
        <v>53</v>
      </c>
      <c r="S131" s="5" t="s">
        <v>53</v>
      </c>
      <c r="T131" s="5" t="s">
        <v>53</v>
      </c>
      <c r="U131" s="5" t="s">
        <v>53</v>
      </c>
      <c r="V131" s="5" t="s">
        <v>53</v>
      </c>
      <c r="W131" s="5" t="s">
        <v>53</v>
      </c>
      <c r="X131" s="5" t="s">
        <v>53</v>
      </c>
      <c r="Y131" s="5">
        <v>80</v>
      </c>
      <c r="Z131" s="5" t="s">
        <v>53</v>
      </c>
      <c r="AA131" t="s">
        <v>53</v>
      </c>
      <c r="AB131" t="s">
        <v>53</v>
      </c>
      <c r="AC131" t="s">
        <v>53</v>
      </c>
      <c r="AD131" t="s">
        <v>53</v>
      </c>
      <c r="AE131" t="s">
        <v>54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  <c r="AK131" t="s">
        <v>53</v>
      </c>
      <c r="AL131" t="s">
        <v>53</v>
      </c>
      <c r="AM131" t="s">
        <v>53</v>
      </c>
      <c r="AN131" t="s">
        <v>53</v>
      </c>
      <c r="AO131" t="s">
        <v>53</v>
      </c>
      <c r="AP131" t="s">
        <v>53</v>
      </c>
      <c r="AQ131" t="s">
        <v>53</v>
      </c>
      <c r="AR131" t="s">
        <v>53</v>
      </c>
    </row>
    <row r="132" spans="1:44" x14ac:dyDescent="0.25">
      <c r="A132" s="5">
        <f>124</f>
      </c>
      <c r="B132" s="5" t="s">
        <v>177</v>
      </c>
      <c r="C132" s="5" t="s">
        <v>53</v>
      </c>
      <c r="D132" s="5" t="s">
        <v>53</v>
      </c>
      <c r="E132" s="5" t="s">
        <v>53</v>
      </c>
      <c r="F132" s="5" t="s">
        <v>53</v>
      </c>
      <c r="G132" s="5" t="s">
        <v>53</v>
      </c>
      <c r="H132" s="5" t="s">
        <v>53</v>
      </c>
      <c r="I132" s="5" t="s">
        <v>53</v>
      </c>
      <c r="J132" s="5" t="s">
        <v>53</v>
      </c>
      <c r="K132" s="5" t="s">
        <v>53</v>
      </c>
      <c r="L132" s="5">
        <v>0</v>
      </c>
      <c r="M132" s="5">
        <v>0</v>
      </c>
      <c r="N132" s="5">
        <v>0</v>
      </c>
      <c r="O132" s="5" t="s">
        <v>53</v>
      </c>
      <c r="P132" s="5" t="s">
        <v>53</v>
      </c>
      <c r="Q132" s="5" t="s">
        <v>53</v>
      </c>
      <c r="R132" s="5" t="s">
        <v>53</v>
      </c>
      <c r="S132" s="5" t="s">
        <v>53</v>
      </c>
      <c r="T132" s="5" t="s">
        <v>53</v>
      </c>
      <c r="U132" s="5" t="s">
        <v>53</v>
      </c>
      <c r="V132" s="5" t="s">
        <v>53</v>
      </c>
      <c r="W132" s="5" t="s">
        <v>53</v>
      </c>
      <c r="X132" s="5" t="s">
        <v>53</v>
      </c>
      <c r="Y132" s="5">
        <v>80</v>
      </c>
      <c r="Z132" s="5" t="s">
        <v>53</v>
      </c>
      <c r="AA132" t="s">
        <v>53</v>
      </c>
      <c r="AB132" t="s">
        <v>53</v>
      </c>
      <c r="AC132" t="s">
        <v>53</v>
      </c>
      <c r="AD132" t="s">
        <v>53</v>
      </c>
      <c r="AE132" t="s">
        <v>54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  <c r="AK132" t="s">
        <v>53</v>
      </c>
      <c r="AL132" t="s">
        <v>53</v>
      </c>
      <c r="AM132" t="s">
        <v>53</v>
      </c>
      <c r="AN132" t="s">
        <v>53</v>
      </c>
      <c r="AO132" t="s">
        <v>53</v>
      </c>
      <c r="AP132" t="s">
        <v>53</v>
      </c>
      <c r="AQ132" t="s">
        <v>53</v>
      </c>
      <c r="AR132" t="s">
        <v>53</v>
      </c>
    </row>
    <row r="133" spans="1:44" x14ac:dyDescent="0.25">
      <c r="A133" s="5">
        <f>125</f>
      </c>
      <c r="B133" s="5" t="s">
        <v>178</v>
      </c>
      <c r="C133" s="5" t="s">
        <v>53</v>
      </c>
      <c r="D133" s="5" t="s">
        <v>53</v>
      </c>
      <c r="E133" s="5" t="s">
        <v>53</v>
      </c>
      <c r="F133" s="5" t="s">
        <v>53</v>
      </c>
      <c r="G133" s="5" t="s">
        <v>53</v>
      </c>
      <c r="H133" s="5" t="s">
        <v>53</v>
      </c>
      <c r="I133" s="5" t="s">
        <v>53</v>
      </c>
      <c r="J133" s="5" t="s">
        <v>53</v>
      </c>
      <c r="K133" s="5" t="s">
        <v>53</v>
      </c>
      <c r="L133" s="5">
        <v>0</v>
      </c>
      <c r="M133" s="5">
        <v>0</v>
      </c>
      <c r="N133" s="5">
        <v>0</v>
      </c>
      <c r="O133" s="5" t="s">
        <v>53</v>
      </c>
      <c r="P133" s="5" t="s">
        <v>53</v>
      </c>
      <c r="Q133" s="5" t="s">
        <v>53</v>
      </c>
      <c r="R133" s="5" t="s">
        <v>53</v>
      </c>
      <c r="S133" s="5" t="s">
        <v>53</v>
      </c>
      <c r="T133" s="5" t="s">
        <v>53</v>
      </c>
      <c r="U133" s="5" t="s">
        <v>53</v>
      </c>
      <c r="V133" s="5" t="s">
        <v>53</v>
      </c>
      <c r="W133" s="5" t="s">
        <v>53</v>
      </c>
      <c r="X133" s="5" t="s">
        <v>53</v>
      </c>
      <c r="Y133" s="5">
        <v>80</v>
      </c>
      <c r="Z133" s="5" t="s">
        <v>53</v>
      </c>
      <c r="AA133" t="s">
        <v>53</v>
      </c>
      <c r="AB133" t="s">
        <v>53</v>
      </c>
      <c r="AC133" t="s">
        <v>53</v>
      </c>
      <c r="AD133" t="s">
        <v>53</v>
      </c>
      <c r="AE133" t="s">
        <v>54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  <c r="AK133" t="s">
        <v>53</v>
      </c>
      <c r="AL133" t="s">
        <v>53</v>
      </c>
      <c r="AM133" t="s">
        <v>53</v>
      </c>
      <c r="AN133" t="s">
        <v>53</v>
      </c>
      <c r="AO133" t="s">
        <v>53</v>
      </c>
      <c r="AP133" t="s">
        <v>53</v>
      </c>
      <c r="AQ133" t="s">
        <v>53</v>
      </c>
      <c r="AR133" t="s">
        <v>53</v>
      </c>
    </row>
    <row r="134" spans="1:44" x14ac:dyDescent="0.25">
      <c r="A134" s="5">
        <f>126</f>
      </c>
      <c r="B134" s="5" t="s">
        <v>179</v>
      </c>
      <c r="C134" s="5" t="s">
        <v>53</v>
      </c>
      <c r="D134" s="5" t="s">
        <v>53</v>
      </c>
      <c r="E134" s="5" t="s">
        <v>53</v>
      </c>
      <c r="F134" s="5" t="s">
        <v>53</v>
      </c>
      <c r="G134" s="5" t="s">
        <v>53</v>
      </c>
      <c r="H134" s="5" t="s">
        <v>53</v>
      </c>
      <c r="I134" s="5" t="s">
        <v>53</v>
      </c>
      <c r="J134" s="5" t="s">
        <v>53</v>
      </c>
      <c r="K134" s="5" t="s">
        <v>53</v>
      </c>
      <c r="L134" s="5">
        <v>0</v>
      </c>
      <c r="M134" s="5">
        <v>0</v>
      </c>
      <c r="N134" s="5">
        <v>0</v>
      </c>
      <c r="O134" s="5" t="s">
        <v>53</v>
      </c>
      <c r="P134" s="5" t="s">
        <v>53</v>
      </c>
      <c r="Q134" s="5" t="s">
        <v>53</v>
      </c>
      <c r="R134" s="5" t="s">
        <v>53</v>
      </c>
      <c r="S134" s="5" t="s">
        <v>53</v>
      </c>
      <c r="T134" s="5" t="s">
        <v>53</v>
      </c>
      <c r="U134" s="5" t="s">
        <v>53</v>
      </c>
      <c r="V134" s="5" t="s">
        <v>53</v>
      </c>
      <c r="W134" s="5" t="s">
        <v>53</v>
      </c>
      <c r="X134" s="5" t="s">
        <v>53</v>
      </c>
      <c r="Y134" s="5">
        <v>80</v>
      </c>
      <c r="Z134" s="5" t="s">
        <v>53</v>
      </c>
      <c r="AA134" t="s">
        <v>53</v>
      </c>
      <c r="AB134" t="s">
        <v>53</v>
      </c>
      <c r="AC134" t="s">
        <v>53</v>
      </c>
      <c r="AD134" t="s">
        <v>53</v>
      </c>
      <c r="AE134" t="s">
        <v>54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  <c r="AK134" t="s">
        <v>53</v>
      </c>
      <c r="AL134" t="s">
        <v>53</v>
      </c>
      <c r="AM134" t="s">
        <v>53</v>
      </c>
      <c r="AN134" t="s">
        <v>53</v>
      </c>
      <c r="AO134" t="s">
        <v>53</v>
      </c>
      <c r="AP134" t="s">
        <v>53</v>
      </c>
      <c r="AQ134" t="s">
        <v>53</v>
      </c>
      <c r="AR134" t="s">
        <v>53</v>
      </c>
    </row>
    <row r="135" spans="1:44" x14ac:dyDescent="0.25">
      <c r="A135" s="5">
        <f>127</f>
      </c>
      <c r="B135" s="5" t="s">
        <v>180</v>
      </c>
      <c r="C135" s="5" t="s">
        <v>53</v>
      </c>
      <c r="D135" s="5" t="s">
        <v>53</v>
      </c>
      <c r="E135" s="5" t="s">
        <v>53</v>
      </c>
      <c r="F135" s="5" t="s">
        <v>53</v>
      </c>
      <c r="G135" s="5" t="s">
        <v>53</v>
      </c>
      <c r="H135" s="5" t="s">
        <v>53</v>
      </c>
      <c r="I135" s="5" t="s">
        <v>53</v>
      </c>
      <c r="J135" s="5" t="s">
        <v>53</v>
      </c>
      <c r="K135" s="5" t="s">
        <v>53</v>
      </c>
      <c r="L135" s="5">
        <v>0</v>
      </c>
      <c r="M135" s="5">
        <v>0</v>
      </c>
      <c r="N135" s="5">
        <v>0</v>
      </c>
      <c r="O135" s="5" t="s">
        <v>53</v>
      </c>
      <c r="P135" s="5" t="s">
        <v>53</v>
      </c>
      <c r="Q135" s="5" t="s">
        <v>53</v>
      </c>
      <c r="R135" s="5" t="s">
        <v>53</v>
      </c>
      <c r="S135" s="5" t="s">
        <v>53</v>
      </c>
      <c r="T135" s="5" t="s">
        <v>53</v>
      </c>
      <c r="U135" s="5" t="s">
        <v>53</v>
      </c>
      <c r="V135" s="5" t="s">
        <v>53</v>
      </c>
      <c r="W135" s="5" t="s">
        <v>53</v>
      </c>
      <c r="X135" s="5" t="s">
        <v>53</v>
      </c>
      <c r="Y135" s="5">
        <v>80</v>
      </c>
      <c r="Z135" s="5" t="s">
        <v>53</v>
      </c>
      <c r="AA135" t="s">
        <v>53</v>
      </c>
      <c r="AB135" t="s">
        <v>53</v>
      </c>
      <c r="AC135" t="s">
        <v>53</v>
      </c>
      <c r="AD135" t="s">
        <v>53</v>
      </c>
      <c r="AE135" t="s">
        <v>54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  <c r="AK135" t="s">
        <v>53</v>
      </c>
      <c r="AL135" t="s">
        <v>53</v>
      </c>
      <c r="AM135" t="s">
        <v>53</v>
      </c>
      <c r="AN135" t="s">
        <v>53</v>
      </c>
      <c r="AO135" t="s">
        <v>53</v>
      </c>
      <c r="AP135" t="s">
        <v>53</v>
      </c>
      <c r="AQ135" t="s">
        <v>53</v>
      </c>
      <c r="AR135" t="s">
        <v>53</v>
      </c>
    </row>
    <row r="136" spans="1:44" x14ac:dyDescent="0.25">
      <c r="A136" s="5">
        <f>128</f>
      </c>
      <c r="B136" s="5" t="s">
        <v>181</v>
      </c>
      <c r="C136" s="5" t="s">
        <v>53</v>
      </c>
      <c r="D136" s="5" t="s">
        <v>53</v>
      </c>
      <c r="E136" s="5" t="s">
        <v>53</v>
      </c>
      <c r="F136" s="5" t="s">
        <v>53</v>
      </c>
      <c r="G136" s="5" t="s">
        <v>53</v>
      </c>
      <c r="H136" s="5" t="s">
        <v>53</v>
      </c>
      <c r="I136" s="5" t="s">
        <v>53</v>
      </c>
      <c r="J136" s="5" t="s">
        <v>53</v>
      </c>
      <c r="K136" s="5" t="s">
        <v>53</v>
      </c>
      <c r="L136" s="5">
        <v>0</v>
      </c>
      <c r="M136" s="5">
        <v>0</v>
      </c>
      <c r="N136" s="5">
        <v>0</v>
      </c>
      <c r="O136" s="5" t="s">
        <v>53</v>
      </c>
      <c r="P136" s="5" t="s">
        <v>53</v>
      </c>
      <c r="Q136" s="5" t="s">
        <v>53</v>
      </c>
      <c r="R136" s="5" t="s">
        <v>53</v>
      </c>
      <c r="S136" s="5" t="s">
        <v>53</v>
      </c>
      <c r="T136" s="5" t="s">
        <v>53</v>
      </c>
      <c r="U136" s="5" t="s">
        <v>53</v>
      </c>
      <c r="V136" s="5" t="s">
        <v>53</v>
      </c>
      <c r="W136" s="5" t="s">
        <v>53</v>
      </c>
      <c r="X136" s="5" t="s">
        <v>53</v>
      </c>
      <c r="Y136" s="5">
        <v>80</v>
      </c>
      <c r="Z136" s="5" t="s">
        <v>53</v>
      </c>
      <c r="AA136" t="s">
        <v>53</v>
      </c>
      <c r="AB136" t="s">
        <v>53</v>
      </c>
      <c r="AC136" t="s">
        <v>53</v>
      </c>
      <c r="AD136" t="s">
        <v>53</v>
      </c>
      <c r="AE136" t="s">
        <v>54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  <c r="AK136" t="s">
        <v>53</v>
      </c>
      <c r="AL136" t="s">
        <v>53</v>
      </c>
      <c r="AM136" t="s">
        <v>53</v>
      </c>
      <c r="AN136" t="s">
        <v>53</v>
      </c>
      <c r="AO136" t="s">
        <v>53</v>
      </c>
      <c r="AP136" t="s">
        <v>53</v>
      </c>
      <c r="AQ136" t="s">
        <v>53</v>
      </c>
      <c r="AR136" t="s">
        <v>53</v>
      </c>
    </row>
    <row r="137" spans="1:44" x14ac:dyDescent="0.25">
      <c r="A137" s="5">
        <f>129</f>
      </c>
      <c r="B137" s="5" t="s">
        <v>182</v>
      </c>
      <c r="C137" s="5" t="s">
        <v>53</v>
      </c>
      <c r="D137" s="5" t="s">
        <v>53</v>
      </c>
      <c r="E137" s="5" t="s">
        <v>53</v>
      </c>
      <c r="F137" s="5" t="s">
        <v>53</v>
      </c>
      <c r="G137" s="5" t="s">
        <v>53</v>
      </c>
      <c r="H137" s="5" t="s">
        <v>53</v>
      </c>
      <c r="I137" s="5" t="s">
        <v>53</v>
      </c>
      <c r="J137" s="5" t="s">
        <v>53</v>
      </c>
      <c r="K137" s="5" t="s">
        <v>53</v>
      </c>
      <c r="L137" s="5">
        <v>0</v>
      </c>
      <c r="M137" s="5">
        <v>0</v>
      </c>
      <c r="N137" s="5">
        <v>0</v>
      </c>
      <c r="O137" s="5" t="s">
        <v>53</v>
      </c>
      <c r="P137" s="5" t="s">
        <v>53</v>
      </c>
      <c r="Q137" s="5" t="s">
        <v>53</v>
      </c>
      <c r="R137" s="5" t="s">
        <v>53</v>
      </c>
      <c r="S137" s="5" t="s">
        <v>53</v>
      </c>
      <c r="T137" s="5" t="s">
        <v>53</v>
      </c>
      <c r="U137" s="5" t="s">
        <v>53</v>
      </c>
      <c r="V137" s="5" t="s">
        <v>53</v>
      </c>
      <c r="W137" s="5" t="s">
        <v>53</v>
      </c>
      <c r="X137" s="5" t="s">
        <v>53</v>
      </c>
      <c r="Y137" s="5">
        <v>80</v>
      </c>
      <c r="Z137" s="5" t="s">
        <v>53</v>
      </c>
      <c r="AA137" t="s">
        <v>53</v>
      </c>
      <c r="AB137" t="s">
        <v>53</v>
      </c>
      <c r="AC137" t="s">
        <v>53</v>
      </c>
      <c r="AD137" t="s">
        <v>53</v>
      </c>
      <c r="AE137" t="s">
        <v>54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  <c r="AK137" t="s">
        <v>53</v>
      </c>
      <c r="AL137" t="s">
        <v>53</v>
      </c>
      <c r="AM137" t="s">
        <v>53</v>
      </c>
      <c r="AN137" t="s">
        <v>53</v>
      </c>
      <c r="AO137" t="s">
        <v>53</v>
      </c>
      <c r="AP137" t="s">
        <v>53</v>
      </c>
      <c r="AQ137" t="s">
        <v>53</v>
      </c>
      <c r="AR137" t="s">
        <v>53</v>
      </c>
    </row>
    <row r="138" spans="1:44" x14ac:dyDescent="0.25">
      <c r="A138" s="5">
        <f>130</f>
      </c>
      <c r="B138" s="5" t="s">
        <v>183</v>
      </c>
      <c r="C138" s="5" t="s">
        <v>53</v>
      </c>
      <c r="D138" s="5" t="s">
        <v>53</v>
      </c>
      <c r="E138" s="5" t="s">
        <v>53</v>
      </c>
      <c r="F138" s="5" t="s">
        <v>53</v>
      </c>
      <c r="G138" s="5" t="s">
        <v>53</v>
      </c>
      <c r="H138" s="5" t="s">
        <v>53</v>
      </c>
      <c r="I138" s="5" t="s">
        <v>53</v>
      </c>
      <c r="J138" s="5" t="s">
        <v>53</v>
      </c>
      <c r="K138" s="5" t="s">
        <v>53</v>
      </c>
      <c r="L138" s="5">
        <v>0</v>
      </c>
      <c r="M138" s="5">
        <v>0</v>
      </c>
      <c r="N138" s="5">
        <v>0</v>
      </c>
      <c r="O138" s="5" t="s">
        <v>53</v>
      </c>
      <c r="P138" s="5" t="s">
        <v>53</v>
      </c>
      <c r="Q138" s="5" t="s">
        <v>53</v>
      </c>
      <c r="R138" s="5" t="s">
        <v>53</v>
      </c>
      <c r="S138" s="5" t="s">
        <v>53</v>
      </c>
      <c r="T138" s="5" t="s">
        <v>53</v>
      </c>
      <c r="U138" s="5" t="s">
        <v>53</v>
      </c>
      <c r="V138" s="5" t="s">
        <v>53</v>
      </c>
      <c r="W138" s="5" t="s">
        <v>53</v>
      </c>
      <c r="X138" s="5" t="s">
        <v>53</v>
      </c>
      <c r="Y138" s="5">
        <v>80</v>
      </c>
      <c r="Z138" s="5" t="s">
        <v>53</v>
      </c>
      <c r="AA138" t="s">
        <v>53</v>
      </c>
      <c r="AB138" t="s">
        <v>53</v>
      </c>
      <c r="AC138" t="s">
        <v>53</v>
      </c>
      <c r="AD138" t="s">
        <v>53</v>
      </c>
      <c r="AE138" t="s">
        <v>54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  <c r="AK138" t="s">
        <v>53</v>
      </c>
      <c r="AL138" t="s">
        <v>53</v>
      </c>
      <c r="AM138" t="s">
        <v>53</v>
      </c>
      <c r="AN138" t="s">
        <v>53</v>
      </c>
      <c r="AO138" t="s">
        <v>53</v>
      </c>
      <c r="AP138" t="s">
        <v>53</v>
      </c>
      <c r="AQ138" t="s">
        <v>53</v>
      </c>
      <c r="AR138" t="s">
        <v>53</v>
      </c>
    </row>
    <row r="139" spans="1:44" x14ac:dyDescent="0.25">
      <c r="A139" s="5">
        <f>131</f>
      </c>
      <c r="B139" s="5" t="s">
        <v>184</v>
      </c>
      <c r="C139" s="5" t="s">
        <v>53</v>
      </c>
      <c r="D139" s="5" t="s">
        <v>53</v>
      </c>
      <c r="E139" s="5" t="s">
        <v>53</v>
      </c>
      <c r="F139" s="5" t="s">
        <v>53</v>
      </c>
      <c r="G139" s="5" t="s">
        <v>53</v>
      </c>
      <c r="H139" s="5" t="s">
        <v>53</v>
      </c>
      <c r="I139" s="5" t="s">
        <v>53</v>
      </c>
      <c r="J139" s="5" t="s">
        <v>53</v>
      </c>
      <c r="K139" s="5" t="s">
        <v>53</v>
      </c>
      <c r="L139" s="5">
        <v>0</v>
      </c>
      <c r="M139" s="5">
        <v>0</v>
      </c>
      <c r="N139" s="5">
        <v>0</v>
      </c>
      <c r="O139" s="5" t="s">
        <v>53</v>
      </c>
      <c r="P139" s="5" t="s">
        <v>53</v>
      </c>
      <c r="Q139" s="5" t="s">
        <v>53</v>
      </c>
      <c r="R139" s="5" t="s">
        <v>53</v>
      </c>
      <c r="S139" s="5" t="s">
        <v>53</v>
      </c>
      <c r="T139" s="5" t="s">
        <v>53</v>
      </c>
      <c r="U139" s="5" t="s">
        <v>53</v>
      </c>
      <c r="V139" s="5" t="s">
        <v>53</v>
      </c>
      <c r="W139" s="5" t="s">
        <v>53</v>
      </c>
      <c r="X139" s="5" t="s">
        <v>53</v>
      </c>
      <c r="Y139" s="5">
        <v>80</v>
      </c>
      <c r="Z139" s="5" t="s">
        <v>53</v>
      </c>
      <c r="AA139" t="s">
        <v>53</v>
      </c>
      <c r="AB139" t="s">
        <v>53</v>
      </c>
      <c r="AC139" t="s">
        <v>53</v>
      </c>
      <c r="AD139" t="s">
        <v>53</v>
      </c>
      <c r="AE139" t="s">
        <v>54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  <c r="AK139" t="s">
        <v>53</v>
      </c>
      <c r="AL139" t="s">
        <v>53</v>
      </c>
      <c r="AM139" t="s">
        <v>53</v>
      </c>
      <c r="AN139" t="s">
        <v>53</v>
      </c>
      <c r="AO139" t="s">
        <v>53</v>
      </c>
      <c r="AP139" t="s">
        <v>53</v>
      </c>
      <c r="AQ139" t="s">
        <v>53</v>
      </c>
      <c r="AR139" t="s">
        <v>53</v>
      </c>
    </row>
    <row r="140" spans="1:44" x14ac:dyDescent="0.25">
      <c r="A140" s="5">
        <f>132</f>
      </c>
      <c r="B140" s="5" t="s">
        <v>185</v>
      </c>
      <c r="C140" s="5" t="s">
        <v>53</v>
      </c>
      <c r="D140" s="5" t="s">
        <v>53</v>
      </c>
      <c r="E140" s="5" t="s">
        <v>53</v>
      </c>
      <c r="F140" s="5" t="s">
        <v>53</v>
      </c>
      <c r="G140" s="5" t="s">
        <v>53</v>
      </c>
      <c r="H140" s="5" t="s">
        <v>53</v>
      </c>
      <c r="I140" s="5" t="s">
        <v>53</v>
      </c>
      <c r="J140" s="5" t="s">
        <v>53</v>
      </c>
      <c r="K140" s="5" t="s">
        <v>53</v>
      </c>
      <c r="L140" s="5">
        <v>0</v>
      </c>
      <c r="M140" s="5">
        <v>0</v>
      </c>
      <c r="N140" s="5">
        <v>0</v>
      </c>
      <c r="O140" s="5" t="s">
        <v>53</v>
      </c>
      <c r="P140" s="5" t="s">
        <v>53</v>
      </c>
      <c r="Q140" s="5" t="s">
        <v>53</v>
      </c>
      <c r="R140" s="5" t="s">
        <v>53</v>
      </c>
      <c r="S140" s="5" t="s">
        <v>53</v>
      </c>
      <c r="T140" s="5" t="s">
        <v>53</v>
      </c>
      <c r="U140" s="5" t="s">
        <v>53</v>
      </c>
      <c r="V140" s="5" t="s">
        <v>53</v>
      </c>
      <c r="W140" s="5" t="s">
        <v>53</v>
      </c>
      <c r="X140" s="5" t="s">
        <v>53</v>
      </c>
      <c r="Y140" s="5">
        <v>80</v>
      </c>
      <c r="Z140" s="5" t="s">
        <v>53</v>
      </c>
      <c r="AA140" t="s">
        <v>53</v>
      </c>
      <c r="AB140" t="s">
        <v>53</v>
      </c>
      <c r="AC140" t="s">
        <v>53</v>
      </c>
      <c r="AD140" t="s">
        <v>53</v>
      </c>
      <c r="AE140" t="s">
        <v>54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  <c r="AK140" t="s">
        <v>53</v>
      </c>
      <c r="AL140" t="s">
        <v>53</v>
      </c>
      <c r="AM140" t="s">
        <v>53</v>
      </c>
      <c r="AN140" t="s">
        <v>53</v>
      </c>
      <c r="AO140" t="s">
        <v>53</v>
      </c>
      <c r="AP140" t="s">
        <v>53</v>
      </c>
      <c r="AQ140" t="s">
        <v>53</v>
      </c>
      <c r="AR140" t="s">
        <v>53</v>
      </c>
    </row>
    <row r="141" spans="1:44" x14ac:dyDescent="0.25">
      <c r="A141" s="5">
        <f>133</f>
      </c>
      <c r="B141" s="5" t="s">
        <v>186</v>
      </c>
      <c r="C141" s="5" t="s">
        <v>53</v>
      </c>
      <c r="D141" s="5" t="s">
        <v>53</v>
      </c>
      <c r="E141" s="5" t="s">
        <v>53</v>
      </c>
      <c r="F141" s="5" t="s">
        <v>53</v>
      </c>
      <c r="G141" s="5" t="s">
        <v>53</v>
      </c>
      <c r="H141" s="5" t="s">
        <v>53</v>
      </c>
      <c r="I141" s="5" t="s">
        <v>53</v>
      </c>
      <c r="J141" s="5" t="s">
        <v>53</v>
      </c>
      <c r="K141" s="5" t="s">
        <v>53</v>
      </c>
      <c r="L141" s="5">
        <v>0</v>
      </c>
      <c r="M141" s="5">
        <v>0</v>
      </c>
      <c r="N141" s="5">
        <v>0</v>
      </c>
      <c r="O141" s="5" t="s">
        <v>53</v>
      </c>
      <c r="P141" s="5" t="s">
        <v>53</v>
      </c>
      <c r="Q141" s="5" t="s">
        <v>53</v>
      </c>
      <c r="R141" s="5" t="s">
        <v>53</v>
      </c>
      <c r="S141" s="5" t="s">
        <v>53</v>
      </c>
      <c r="T141" s="5" t="s">
        <v>53</v>
      </c>
      <c r="U141" s="5" t="s">
        <v>53</v>
      </c>
      <c r="V141" s="5" t="s">
        <v>53</v>
      </c>
      <c r="W141" s="5" t="s">
        <v>53</v>
      </c>
      <c r="X141" s="5" t="s">
        <v>53</v>
      </c>
      <c r="Y141" s="5">
        <v>80</v>
      </c>
      <c r="Z141" s="5" t="s">
        <v>53</v>
      </c>
      <c r="AA141" t="s">
        <v>53</v>
      </c>
      <c r="AB141" t="s">
        <v>53</v>
      </c>
      <c r="AC141" t="s">
        <v>53</v>
      </c>
      <c r="AD141" t="s">
        <v>53</v>
      </c>
      <c r="AE141" t="s">
        <v>54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  <c r="AK141" t="s">
        <v>53</v>
      </c>
      <c r="AL141" t="s">
        <v>53</v>
      </c>
      <c r="AM141" t="s">
        <v>53</v>
      </c>
      <c r="AN141" t="s">
        <v>53</v>
      </c>
      <c r="AO141" t="s">
        <v>53</v>
      </c>
      <c r="AP141" t="s">
        <v>53</v>
      </c>
      <c r="AQ141" t="s">
        <v>53</v>
      </c>
      <c r="AR141" t="s">
        <v>53</v>
      </c>
    </row>
    <row r="142" spans="1:44" x14ac:dyDescent="0.25">
      <c r="A142" s="5">
        <f>134</f>
      </c>
      <c r="B142" s="5" t="s">
        <v>187</v>
      </c>
      <c r="C142" s="5" t="s">
        <v>53</v>
      </c>
      <c r="D142" s="5" t="s">
        <v>53</v>
      </c>
      <c r="E142" s="5" t="s">
        <v>53</v>
      </c>
      <c r="F142" s="5" t="s">
        <v>53</v>
      </c>
      <c r="G142" s="5" t="s">
        <v>53</v>
      </c>
      <c r="H142" s="5" t="s">
        <v>53</v>
      </c>
      <c r="I142" s="5" t="s">
        <v>53</v>
      </c>
      <c r="J142" s="5" t="s">
        <v>53</v>
      </c>
      <c r="K142" s="5" t="s">
        <v>53</v>
      </c>
      <c r="L142" s="5">
        <v>0</v>
      </c>
      <c r="M142" s="5">
        <v>0</v>
      </c>
      <c r="N142" s="5">
        <v>0</v>
      </c>
      <c r="O142" s="5" t="s">
        <v>53</v>
      </c>
      <c r="P142" s="5" t="s">
        <v>53</v>
      </c>
      <c r="Q142" s="5" t="s">
        <v>53</v>
      </c>
      <c r="R142" s="5" t="s">
        <v>53</v>
      </c>
      <c r="S142" s="5" t="s">
        <v>53</v>
      </c>
      <c r="T142" s="5" t="s">
        <v>53</v>
      </c>
      <c r="U142" s="5" t="s">
        <v>53</v>
      </c>
      <c r="V142" s="5" t="s">
        <v>53</v>
      </c>
      <c r="W142" s="5" t="s">
        <v>53</v>
      </c>
      <c r="X142" s="5" t="s">
        <v>53</v>
      </c>
      <c r="Y142" s="5">
        <v>80</v>
      </c>
      <c r="Z142" s="5" t="s">
        <v>53</v>
      </c>
      <c r="AA142" t="s">
        <v>53</v>
      </c>
      <c r="AB142" t="s">
        <v>53</v>
      </c>
      <c r="AC142" t="s">
        <v>53</v>
      </c>
      <c r="AD142" t="s">
        <v>53</v>
      </c>
      <c r="AE142" t="s">
        <v>54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  <c r="AK142" t="s">
        <v>53</v>
      </c>
      <c r="AL142" t="s">
        <v>53</v>
      </c>
      <c r="AM142" t="s">
        <v>53</v>
      </c>
      <c r="AN142" t="s">
        <v>53</v>
      </c>
      <c r="AO142" t="s">
        <v>53</v>
      </c>
      <c r="AP142" t="s">
        <v>53</v>
      </c>
      <c r="AQ142" t="s">
        <v>53</v>
      </c>
      <c r="AR142" t="s">
        <v>53</v>
      </c>
    </row>
    <row r="143" spans="1:44" x14ac:dyDescent="0.25">
      <c r="A143" s="5">
        <f>135</f>
      </c>
      <c r="B143" s="5" t="s">
        <v>188</v>
      </c>
      <c r="C143" s="5" t="s">
        <v>53</v>
      </c>
      <c r="D143" s="5" t="s">
        <v>53</v>
      </c>
      <c r="E143" s="5" t="s">
        <v>53</v>
      </c>
      <c r="F143" s="5" t="s">
        <v>53</v>
      </c>
      <c r="G143" s="5" t="s">
        <v>53</v>
      </c>
      <c r="H143" s="5" t="s">
        <v>53</v>
      </c>
      <c r="I143" s="5" t="s">
        <v>53</v>
      </c>
      <c r="J143" s="5" t="s">
        <v>53</v>
      </c>
      <c r="K143" s="5" t="s">
        <v>53</v>
      </c>
      <c r="L143" s="5">
        <v>0</v>
      </c>
      <c r="M143" s="5">
        <v>0</v>
      </c>
      <c r="N143" s="5">
        <v>0</v>
      </c>
      <c r="O143" s="5" t="s">
        <v>53</v>
      </c>
      <c r="P143" s="5" t="s">
        <v>53</v>
      </c>
      <c r="Q143" s="5" t="s">
        <v>53</v>
      </c>
      <c r="R143" s="5" t="s">
        <v>53</v>
      </c>
      <c r="S143" s="5" t="s">
        <v>53</v>
      </c>
      <c r="T143" s="5" t="s">
        <v>53</v>
      </c>
      <c r="U143" s="5" t="s">
        <v>53</v>
      </c>
      <c r="V143" s="5" t="s">
        <v>53</v>
      </c>
      <c r="W143" s="5" t="s">
        <v>53</v>
      </c>
      <c r="X143" s="5" t="s">
        <v>53</v>
      </c>
      <c r="Y143" s="5">
        <v>80</v>
      </c>
      <c r="Z143" s="5" t="s">
        <v>53</v>
      </c>
      <c r="AA143" t="s">
        <v>53</v>
      </c>
      <c r="AB143" t="s">
        <v>53</v>
      </c>
      <c r="AC143" t="s">
        <v>53</v>
      </c>
      <c r="AD143" t="s">
        <v>53</v>
      </c>
      <c r="AE143" t="s">
        <v>54</v>
      </c>
      <c r="AF143" t="s">
        <v>53</v>
      </c>
      <c r="AG143" t="s">
        <v>53</v>
      </c>
      <c r="AH143" t="s">
        <v>53</v>
      </c>
      <c r="AI143" t="s">
        <v>53</v>
      </c>
      <c r="AJ143" t="s">
        <v>53</v>
      </c>
      <c r="AK143" t="s">
        <v>53</v>
      </c>
      <c r="AL143" t="s">
        <v>53</v>
      </c>
      <c r="AM143" t="s">
        <v>53</v>
      </c>
      <c r="AN143" t="s">
        <v>53</v>
      </c>
      <c r="AO143" t="s">
        <v>53</v>
      </c>
      <c r="AP143" t="s">
        <v>53</v>
      </c>
      <c r="AQ143" t="s">
        <v>53</v>
      </c>
      <c r="AR143" t="s">
        <v>53</v>
      </c>
    </row>
    <row r="144" spans="1:44" x14ac:dyDescent="0.25">
      <c r="A144" s="5">
        <f>136</f>
      </c>
      <c r="B144" s="5" t="s">
        <v>189</v>
      </c>
      <c r="C144" s="5" t="s">
        <v>53</v>
      </c>
      <c r="D144" s="5" t="s">
        <v>53</v>
      </c>
      <c r="E144" s="5" t="s">
        <v>53</v>
      </c>
      <c r="F144" s="5" t="s">
        <v>53</v>
      </c>
      <c r="G144" s="5" t="s">
        <v>53</v>
      </c>
      <c r="H144" s="5" t="s">
        <v>53</v>
      </c>
      <c r="I144" s="5" t="s">
        <v>53</v>
      </c>
      <c r="J144" s="5" t="s">
        <v>53</v>
      </c>
      <c r="K144" s="5" t="s">
        <v>53</v>
      </c>
      <c r="L144" s="5">
        <v>0</v>
      </c>
      <c r="M144" s="5">
        <v>0</v>
      </c>
      <c r="N144" s="5">
        <v>0</v>
      </c>
      <c r="O144" s="5" t="s">
        <v>53</v>
      </c>
      <c r="P144" s="5" t="s">
        <v>53</v>
      </c>
      <c r="Q144" s="5" t="s">
        <v>53</v>
      </c>
      <c r="R144" s="5" t="s">
        <v>53</v>
      </c>
      <c r="S144" s="5" t="s">
        <v>53</v>
      </c>
      <c r="T144" s="5" t="s">
        <v>53</v>
      </c>
      <c r="U144" s="5" t="s">
        <v>53</v>
      </c>
      <c r="V144" s="5" t="s">
        <v>53</v>
      </c>
      <c r="W144" s="5" t="s">
        <v>53</v>
      </c>
      <c r="X144" s="5" t="s">
        <v>53</v>
      </c>
      <c r="Y144" s="5">
        <v>80</v>
      </c>
      <c r="Z144" s="5" t="s">
        <v>53</v>
      </c>
      <c r="AA144" t="s">
        <v>53</v>
      </c>
      <c r="AB144" t="s">
        <v>53</v>
      </c>
      <c r="AC144" t="s">
        <v>53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  <c r="AK144" t="s">
        <v>53</v>
      </c>
      <c r="AL144" t="s">
        <v>53</v>
      </c>
      <c r="AM144" t="s">
        <v>53</v>
      </c>
      <c r="AN144" t="s">
        <v>53</v>
      </c>
      <c r="AO144" t="s">
        <v>53</v>
      </c>
      <c r="AP144" t="s">
        <v>53</v>
      </c>
      <c r="AQ144" t="s">
        <v>53</v>
      </c>
      <c r="AR144" t="s">
        <v>53</v>
      </c>
    </row>
    <row r="145" spans="1:44" x14ac:dyDescent="0.25">
      <c r="A145" s="5">
        <f>137</f>
      </c>
      <c r="B145" s="5" t="s">
        <v>190</v>
      </c>
      <c r="C145" s="5" t="s">
        <v>53</v>
      </c>
      <c r="D145" s="5" t="s">
        <v>53</v>
      </c>
      <c r="E145" s="5" t="s">
        <v>53</v>
      </c>
      <c r="F145" s="5" t="s">
        <v>53</v>
      </c>
      <c r="G145" s="5" t="s">
        <v>53</v>
      </c>
      <c r="H145" s="5" t="s">
        <v>53</v>
      </c>
      <c r="I145" s="5" t="s">
        <v>53</v>
      </c>
      <c r="J145" s="5" t="s">
        <v>53</v>
      </c>
      <c r="K145" s="5" t="s">
        <v>53</v>
      </c>
      <c r="L145" s="5">
        <v>0</v>
      </c>
      <c r="M145" s="5">
        <v>0</v>
      </c>
      <c r="N145" s="5">
        <v>0</v>
      </c>
      <c r="O145" s="5" t="s">
        <v>53</v>
      </c>
      <c r="P145" s="5" t="s">
        <v>53</v>
      </c>
      <c r="Q145" s="5" t="s">
        <v>53</v>
      </c>
      <c r="R145" s="5" t="s">
        <v>53</v>
      </c>
      <c r="S145" s="5" t="s">
        <v>53</v>
      </c>
      <c r="T145" s="5" t="s">
        <v>53</v>
      </c>
      <c r="U145" s="5" t="s">
        <v>53</v>
      </c>
      <c r="V145" s="5" t="s">
        <v>53</v>
      </c>
      <c r="W145" s="5" t="s">
        <v>53</v>
      </c>
      <c r="X145" s="5" t="s">
        <v>53</v>
      </c>
      <c r="Y145" s="5">
        <v>80</v>
      </c>
      <c r="Z145" s="5" t="s">
        <v>53</v>
      </c>
      <c r="AA145" t="s">
        <v>53</v>
      </c>
      <c r="AB145" t="s">
        <v>53</v>
      </c>
      <c r="AC145" t="s">
        <v>53</v>
      </c>
      <c r="AD145" t="s">
        <v>53</v>
      </c>
      <c r="AE145" t="s">
        <v>54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  <c r="AK145" t="s">
        <v>53</v>
      </c>
      <c r="AL145" t="s">
        <v>53</v>
      </c>
      <c r="AM145" t="s">
        <v>53</v>
      </c>
      <c r="AN145" t="s">
        <v>53</v>
      </c>
      <c r="AO145" t="s">
        <v>53</v>
      </c>
      <c r="AP145" t="s">
        <v>53</v>
      </c>
      <c r="AQ145" t="s">
        <v>53</v>
      </c>
      <c r="AR145" t="s">
        <v>53</v>
      </c>
    </row>
    <row r="146" spans="1:44" x14ac:dyDescent="0.25">
      <c r="A146" s="5">
        <f>138</f>
      </c>
      <c r="B146" s="5" t="s">
        <v>191</v>
      </c>
      <c r="C146" s="5" t="s">
        <v>53</v>
      </c>
      <c r="D146" s="5" t="s">
        <v>53</v>
      </c>
      <c r="E146" s="5" t="s">
        <v>53</v>
      </c>
      <c r="F146" s="5" t="s">
        <v>53</v>
      </c>
      <c r="G146" s="5" t="s">
        <v>53</v>
      </c>
      <c r="H146" s="5" t="s">
        <v>53</v>
      </c>
      <c r="I146" s="5" t="s">
        <v>53</v>
      </c>
      <c r="J146" s="5" t="s">
        <v>53</v>
      </c>
      <c r="K146" s="5" t="s">
        <v>53</v>
      </c>
      <c r="L146" s="5">
        <v>0</v>
      </c>
      <c r="M146" s="5">
        <v>0</v>
      </c>
      <c r="N146" s="5">
        <v>0</v>
      </c>
      <c r="O146" s="5" t="s">
        <v>53</v>
      </c>
      <c r="P146" s="5" t="s">
        <v>53</v>
      </c>
      <c r="Q146" s="5" t="s">
        <v>53</v>
      </c>
      <c r="R146" s="5" t="s">
        <v>53</v>
      </c>
      <c r="S146" s="5" t="s">
        <v>53</v>
      </c>
      <c r="T146" s="5" t="s">
        <v>53</v>
      </c>
      <c r="U146" s="5" t="s">
        <v>53</v>
      </c>
      <c r="V146" s="5" t="s">
        <v>53</v>
      </c>
      <c r="W146" s="5" t="s">
        <v>53</v>
      </c>
      <c r="X146" s="5" t="s">
        <v>53</v>
      </c>
      <c r="Y146" s="5">
        <v>80</v>
      </c>
      <c r="Z146" s="5" t="s">
        <v>53</v>
      </c>
      <c r="AA146" t="s">
        <v>53</v>
      </c>
      <c r="AB146" t="s">
        <v>53</v>
      </c>
      <c r="AC146" t="s">
        <v>53</v>
      </c>
      <c r="AD146" t="s">
        <v>53</v>
      </c>
      <c r="AE146" t="s">
        <v>54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  <c r="AK146" t="s">
        <v>53</v>
      </c>
      <c r="AL146" t="s">
        <v>53</v>
      </c>
      <c r="AM146" t="s">
        <v>53</v>
      </c>
      <c r="AN146" t="s">
        <v>53</v>
      </c>
      <c r="AO146" t="s">
        <v>53</v>
      </c>
      <c r="AP146" t="s">
        <v>53</v>
      </c>
      <c r="AQ146" t="s">
        <v>53</v>
      </c>
      <c r="AR146" t="s">
        <v>53</v>
      </c>
    </row>
    <row r="147" spans="1:44" x14ac:dyDescent="0.25">
      <c r="A147" s="5">
        <f>139</f>
      </c>
      <c r="B147" s="5" t="s">
        <v>192</v>
      </c>
      <c r="C147" s="5" t="s">
        <v>53</v>
      </c>
      <c r="D147" s="5" t="s">
        <v>53</v>
      </c>
      <c r="E147" s="5" t="s">
        <v>53</v>
      </c>
      <c r="F147" s="5" t="s">
        <v>53</v>
      </c>
      <c r="G147" s="5" t="s">
        <v>53</v>
      </c>
      <c r="H147" s="5" t="s">
        <v>53</v>
      </c>
      <c r="I147" s="5" t="s">
        <v>53</v>
      </c>
      <c r="J147" s="5" t="s">
        <v>53</v>
      </c>
      <c r="K147" s="5" t="s">
        <v>53</v>
      </c>
      <c r="L147" s="5">
        <v>0</v>
      </c>
      <c r="M147" s="5">
        <v>0</v>
      </c>
      <c r="N147" s="5">
        <v>0</v>
      </c>
      <c r="O147" s="5" t="s">
        <v>53</v>
      </c>
      <c r="P147" s="5" t="s">
        <v>53</v>
      </c>
      <c r="Q147" s="5" t="s">
        <v>53</v>
      </c>
      <c r="R147" s="5" t="s">
        <v>53</v>
      </c>
      <c r="S147" s="5" t="s">
        <v>53</v>
      </c>
      <c r="T147" s="5" t="s">
        <v>53</v>
      </c>
      <c r="U147" s="5" t="s">
        <v>53</v>
      </c>
      <c r="V147" s="5" t="s">
        <v>53</v>
      </c>
      <c r="W147" s="5" t="s">
        <v>53</v>
      </c>
      <c r="X147" s="5" t="s">
        <v>53</v>
      </c>
      <c r="Y147" s="5">
        <v>80</v>
      </c>
      <c r="Z147" s="5" t="s">
        <v>53</v>
      </c>
      <c r="AA147" t="s">
        <v>53</v>
      </c>
      <c r="AB147" t="s">
        <v>53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  <c r="AK147" t="s">
        <v>53</v>
      </c>
      <c r="AL147" t="s">
        <v>53</v>
      </c>
      <c r="AM147" t="s">
        <v>53</v>
      </c>
      <c r="AN147" t="s">
        <v>53</v>
      </c>
      <c r="AO147" t="s">
        <v>53</v>
      </c>
      <c r="AP147" t="s">
        <v>53</v>
      </c>
      <c r="AQ147" t="s">
        <v>53</v>
      </c>
      <c r="AR147" t="s">
        <v>53</v>
      </c>
    </row>
    <row r="148" spans="1:44" x14ac:dyDescent="0.25">
      <c r="A148" s="5">
        <f>140</f>
      </c>
      <c r="B148" s="5" t="s">
        <v>193</v>
      </c>
      <c r="C148" s="5" t="s">
        <v>53</v>
      </c>
      <c r="D148" s="5" t="s">
        <v>53</v>
      </c>
      <c r="E148" s="5" t="s">
        <v>53</v>
      </c>
      <c r="F148" s="5" t="s">
        <v>53</v>
      </c>
      <c r="G148" s="5" t="s">
        <v>53</v>
      </c>
      <c r="H148" s="5" t="s">
        <v>53</v>
      </c>
      <c r="I148" s="5" t="s">
        <v>53</v>
      </c>
      <c r="J148" s="5" t="s">
        <v>53</v>
      </c>
      <c r="K148" s="5" t="s">
        <v>53</v>
      </c>
      <c r="L148" s="5">
        <v>0</v>
      </c>
      <c r="M148" s="5">
        <v>0</v>
      </c>
      <c r="N148" s="5">
        <v>0</v>
      </c>
      <c r="O148" s="5" t="s">
        <v>53</v>
      </c>
      <c r="P148" s="5" t="s">
        <v>53</v>
      </c>
      <c r="Q148" s="5" t="s">
        <v>53</v>
      </c>
      <c r="R148" s="5" t="s">
        <v>53</v>
      </c>
      <c r="S148" s="5" t="s">
        <v>53</v>
      </c>
      <c r="T148" s="5" t="s">
        <v>53</v>
      </c>
      <c r="U148" s="5" t="s">
        <v>53</v>
      </c>
      <c r="V148" s="5" t="s">
        <v>53</v>
      </c>
      <c r="W148" s="5" t="s">
        <v>53</v>
      </c>
      <c r="X148" s="5" t="s">
        <v>53</v>
      </c>
      <c r="Y148" s="5">
        <v>80</v>
      </c>
      <c r="Z148" s="5" t="s">
        <v>53</v>
      </c>
      <c r="AA148" t="s">
        <v>53</v>
      </c>
      <c r="AB148" t="s">
        <v>53</v>
      </c>
      <c r="AC148" t="s">
        <v>53</v>
      </c>
      <c r="AD148" t="s">
        <v>53</v>
      </c>
      <c r="AE148" t="s">
        <v>54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  <c r="AK148" t="s">
        <v>53</v>
      </c>
      <c r="AL148" t="s">
        <v>53</v>
      </c>
      <c r="AM148" t="s">
        <v>53</v>
      </c>
      <c r="AN148" t="s">
        <v>53</v>
      </c>
      <c r="AO148" t="s">
        <v>53</v>
      </c>
      <c r="AP148" t="s">
        <v>53</v>
      </c>
      <c r="AQ148" t="s">
        <v>53</v>
      </c>
      <c r="AR148" t="s">
        <v>53</v>
      </c>
    </row>
    <row r="149" spans="1:44" x14ac:dyDescent="0.25">
      <c r="A149" s="5">
        <f>141</f>
      </c>
      <c r="B149" s="5" t="s">
        <v>194</v>
      </c>
      <c r="C149" s="5" t="s">
        <v>53</v>
      </c>
      <c r="D149" s="5" t="s">
        <v>53</v>
      </c>
      <c r="E149" s="5" t="s">
        <v>53</v>
      </c>
      <c r="F149" s="5" t="s">
        <v>53</v>
      </c>
      <c r="G149" s="5" t="s">
        <v>53</v>
      </c>
      <c r="H149" s="5" t="s">
        <v>53</v>
      </c>
      <c r="I149" s="5" t="s">
        <v>53</v>
      </c>
      <c r="J149" s="5" t="s">
        <v>53</v>
      </c>
      <c r="K149" s="5" t="s">
        <v>53</v>
      </c>
      <c r="L149" s="5">
        <v>0</v>
      </c>
      <c r="M149" s="5">
        <v>0</v>
      </c>
      <c r="N149" s="5">
        <v>0</v>
      </c>
      <c r="O149" s="5" t="s">
        <v>53</v>
      </c>
      <c r="P149" s="5" t="s">
        <v>53</v>
      </c>
      <c r="Q149" s="5" t="s">
        <v>53</v>
      </c>
      <c r="R149" s="5" t="s">
        <v>53</v>
      </c>
      <c r="S149" s="5" t="s">
        <v>53</v>
      </c>
      <c r="T149" s="5" t="s">
        <v>53</v>
      </c>
      <c r="U149" s="5" t="s">
        <v>53</v>
      </c>
      <c r="V149" s="5" t="s">
        <v>53</v>
      </c>
      <c r="W149" s="5" t="s">
        <v>53</v>
      </c>
      <c r="X149" s="5" t="s">
        <v>53</v>
      </c>
      <c r="Y149" s="5">
        <v>80</v>
      </c>
      <c r="Z149" s="5" t="s">
        <v>53</v>
      </c>
      <c r="AA149" t="s">
        <v>53</v>
      </c>
      <c r="AB149" t="s">
        <v>53</v>
      </c>
      <c r="AC149" t="s">
        <v>53</v>
      </c>
      <c r="AD149" t="s">
        <v>53</v>
      </c>
      <c r="AE149" t="s">
        <v>54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  <c r="AK149" t="s">
        <v>53</v>
      </c>
      <c r="AL149" t="s">
        <v>53</v>
      </c>
      <c r="AM149" t="s">
        <v>53</v>
      </c>
      <c r="AN149" t="s">
        <v>53</v>
      </c>
      <c r="AO149" t="s">
        <v>53</v>
      </c>
      <c r="AP149" t="s">
        <v>53</v>
      </c>
      <c r="AQ149" t="s">
        <v>53</v>
      </c>
      <c r="AR149" t="s">
        <v>53</v>
      </c>
    </row>
    <row r="150" spans="1:44" x14ac:dyDescent="0.25">
      <c r="A150" s="5">
        <f>142</f>
      </c>
      <c r="B150" s="5" t="s">
        <v>195</v>
      </c>
      <c r="C150" s="5" t="s">
        <v>53</v>
      </c>
      <c r="D150" s="5" t="s">
        <v>53</v>
      </c>
      <c r="E150" s="5" t="s">
        <v>53</v>
      </c>
      <c r="F150" s="5" t="s">
        <v>53</v>
      </c>
      <c r="G150" s="5" t="s">
        <v>53</v>
      </c>
      <c r="H150" s="5" t="s">
        <v>53</v>
      </c>
      <c r="I150" s="5" t="s">
        <v>53</v>
      </c>
      <c r="J150" s="5" t="s">
        <v>53</v>
      </c>
      <c r="K150" s="5" t="s">
        <v>53</v>
      </c>
      <c r="L150" s="5">
        <v>0</v>
      </c>
      <c r="M150" s="5">
        <v>0</v>
      </c>
      <c r="N150" s="5">
        <v>0</v>
      </c>
      <c r="O150" s="5" t="s">
        <v>53</v>
      </c>
      <c r="P150" s="5" t="s">
        <v>53</v>
      </c>
      <c r="Q150" s="5" t="s">
        <v>53</v>
      </c>
      <c r="R150" s="5" t="s">
        <v>53</v>
      </c>
      <c r="S150" s="5" t="s">
        <v>53</v>
      </c>
      <c r="T150" s="5" t="s">
        <v>53</v>
      </c>
      <c r="U150" s="5" t="s">
        <v>53</v>
      </c>
      <c r="V150" s="5" t="s">
        <v>53</v>
      </c>
      <c r="W150" s="5" t="s">
        <v>53</v>
      </c>
      <c r="X150" s="5" t="s">
        <v>53</v>
      </c>
      <c r="Y150" s="5">
        <v>80</v>
      </c>
      <c r="Z150" s="5" t="s">
        <v>53</v>
      </c>
      <c r="AA150" t="s">
        <v>53</v>
      </c>
      <c r="AB150" t="s">
        <v>53</v>
      </c>
      <c r="AC150" t="s">
        <v>53</v>
      </c>
      <c r="AD150" t="s">
        <v>53</v>
      </c>
      <c r="AE150" t="s">
        <v>54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  <c r="AK150" t="s">
        <v>53</v>
      </c>
      <c r="AL150" t="s">
        <v>53</v>
      </c>
      <c r="AM150" t="s">
        <v>53</v>
      </c>
      <c r="AN150" t="s">
        <v>53</v>
      </c>
      <c r="AO150" t="s">
        <v>53</v>
      </c>
      <c r="AP150" t="s">
        <v>53</v>
      </c>
      <c r="AQ150" t="s">
        <v>53</v>
      </c>
      <c r="AR150" t="s">
        <v>53</v>
      </c>
    </row>
    <row r="151" spans="1:44" x14ac:dyDescent="0.25">
      <c r="A151" s="5">
        <f>143</f>
      </c>
      <c r="B151" s="5" t="s">
        <v>196</v>
      </c>
      <c r="C151" s="5" t="s">
        <v>53</v>
      </c>
      <c r="D151" s="5" t="s">
        <v>53</v>
      </c>
      <c r="E151" s="5" t="s">
        <v>53</v>
      </c>
      <c r="F151" s="5" t="s">
        <v>53</v>
      </c>
      <c r="G151" s="5" t="s">
        <v>53</v>
      </c>
      <c r="H151" s="5" t="s">
        <v>53</v>
      </c>
      <c r="I151" s="5" t="s">
        <v>53</v>
      </c>
      <c r="J151" s="5" t="s">
        <v>53</v>
      </c>
      <c r="K151" s="5" t="s">
        <v>53</v>
      </c>
      <c r="L151" s="5">
        <v>0</v>
      </c>
      <c r="M151" s="5">
        <v>0</v>
      </c>
      <c r="N151" s="5">
        <v>0</v>
      </c>
      <c r="O151" s="5" t="s">
        <v>53</v>
      </c>
      <c r="P151" s="5" t="s">
        <v>53</v>
      </c>
      <c r="Q151" s="5" t="s">
        <v>53</v>
      </c>
      <c r="R151" s="5" t="s">
        <v>53</v>
      </c>
      <c r="S151" s="5" t="s">
        <v>53</v>
      </c>
      <c r="T151" s="5" t="s">
        <v>53</v>
      </c>
      <c r="U151" s="5" t="s">
        <v>53</v>
      </c>
      <c r="V151" s="5" t="s">
        <v>53</v>
      </c>
      <c r="W151" s="5" t="s">
        <v>53</v>
      </c>
      <c r="X151" s="5" t="s">
        <v>53</v>
      </c>
      <c r="Y151" s="5">
        <v>80</v>
      </c>
      <c r="Z151" s="5" t="s">
        <v>53</v>
      </c>
      <c r="AA151" t="s">
        <v>53</v>
      </c>
      <c r="AB151" t="s">
        <v>53</v>
      </c>
      <c r="AC151" t="s">
        <v>53</v>
      </c>
      <c r="AD151" t="s">
        <v>53</v>
      </c>
      <c r="AE151" t="s">
        <v>54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  <c r="AK151" t="s">
        <v>53</v>
      </c>
      <c r="AL151" t="s">
        <v>53</v>
      </c>
      <c r="AM151" t="s">
        <v>53</v>
      </c>
      <c r="AN151" t="s">
        <v>53</v>
      </c>
      <c r="AO151" t="s">
        <v>53</v>
      </c>
      <c r="AP151" t="s">
        <v>53</v>
      </c>
      <c r="AQ151" t="s">
        <v>53</v>
      </c>
      <c r="AR151" t="s">
        <v>53</v>
      </c>
    </row>
    <row r="152" spans="1:44" x14ac:dyDescent="0.25">
      <c r="A152" s="5">
        <f>144</f>
      </c>
      <c r="B152" s="5" t="s">
        <v>197</v>
      </c>
      <c r="C152" s="5" t="s">
        <v>53</v>
      </c>
      <c r="D152" s="5" t="s">
        <v>53</v>
      </c>
      <c r="E152" s="5" t="s">
        <v>53</v>
      </c>
      <c r="F152" s="5" t="s">
        <v>53</v>
      </c>
      <c r="G152" s="5" t="s">
        <v>53</v>
      </c>
      <c r="H152" s="5" t="s">
        <v>53</v>
      </c>
      <c r="I152" s="5" t="s">
        <v>53</v>
      </c>
      <c r="J152" s="5" t="s">
        <v>53</v>
      </c>
      <c r="K152" s="5" t="s">
        <v>53</v>
      </c>
      <c r="L152" s="5">
        <v>0</v>
      </c>
      <c r="M152" s="5">
        <v>0</v>
      </c>
      <c r="N152" s="5">
        <v>0</v>
      </c>
      <c r="O152" s="5" t="s">
        <v>53</v>
      </c>
      <c r="P152" s="5" t="s">
        <v>53</v>
      </c>
      <c r="Q152" s="5" t="s">
        <v>53</v>
      </c>
      <c r="R152" s="5" t="s">
        <v>53</v>
      </c>
      <c r="S152" s="5" t="s">
        <v>53</v>
      </c>
      <c r="T152" s="5" t="s">
        <v>53</v>
      </c>
      <c r="U152" s="5" t="s">
        <v>53</v>
      </c>
      <c r="V152" s="5" t="s">
        <v>53</v>
      </c>
      <c r="W152" s="5" t="s">
        <v>53</v>
      </c>
      <c r="X152" s="5" t="s">
        <v>53</v>
      </c>
      <c r="Y152" s="5">
        <v>80</v>
      </c>
      <c r="Z152" s="5" t="s">
        <v>53</v>
      </c>
      <c r="AA152" t="s">
        <v>53</v>
      </c>
      <c r="AB152" t="s">
        <v>53</v>
      </c>
      <c r="AC152" t="s">
        <v>53</v>
      </c>
      <c r="AD152" t="s">
        <v>53</v>
      </c>
      <c r="AE152" t="s">
        <v>54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  <c r="AK152" t="s">
        <v>53</v>
      </c>
      <c r="AL152" t="s">
        <v>53</v>
      </c>
      <c r="AM152" t="s">
        <v>53</v>
      </c>
      <c r="AN152" t="s">
        <v>53</v>
      </c>
      <c r="AO152" t="s">
        <v>53</v>
      </c>
      <c r="AP152" t="s">
        <v>53</v>
      </c>
      <c r="AQ152" t="s">
        <v>53</v>
      </c>
      <c r="AR152" t="s">
        <v>53</v>
      </c>
    </row>
    <row r="153" spans="1:44" x14ac:dyDescent="0.25">
      <c r="A153" s="5">
        <f>145</f>
      </c>
      <c r="B153" s="5" t="s">
        <v>198</v>
      </c>
      <c r="C153" s="5" t="s">
        <v>53</v>
      </c>
      <c r="D153" s="5" t="s">
        <v>53</v>
      </c>
      <c r="E153" s="5" t="s">
        <v>53</v>
      </c>
      <c r="F153" s="5" t="s">
        <v>53</v>
      </c>
      <c r="G153" s="5" t="s">
        <v>53</v>
      </c>
      <c r="H153" s="5" t="s">
        <v>53</v>
      </c>
      <c r="I153" s="5" t="s">
        <v>53</v>
      </c>
      <c r="J153" s="5" t="s">
        <v>53</v>
      </c>
      <c r="K153" s="5" t="s">
        <v>53</v>
      </c>
      <c r="L153" s="5">
        <v>0</v>
      </c>
      <c r="M153" s="5">
        <v>0</v>
      </c>
      <c r="N153" s="5">
        <v>0</v>
      </c>
      <c r="O153" s="5" t="s">
        <v>53</v>
      </c>
      <c r="P153" s="5" t="s">
        <v>53</v>
      </c>
      <c r="Q153" s="5" t="s">
        <v>53</v>
      </c>
      <c r="R153" s="5" t="s">
        <v>53</v>
      </c>
      <c r="S153" s="5" t="s">
        <v>53</v>
      </c>
      <c r="T153" s="5" t="s">
        <v>53</v>
      </c>
      <c r="U153" s="5" t="s">
        <v>53</v>
      </c>
      <c r="V153" s="5" t="s">
        <v>53</v>
      </c>
      <c r="W153" s="5" t="s">
        <v>53</v>
      </c>
      <c r="X153" s="5" t="s">
        <v>53</v>
      </c>
      <c r="Y153" s="5">
        <v>80</v>
      </c>
      <c r="Z153" s="5" t="s">
        <v>53</v>
      </c>
      <c r="AA153" t="s">
        <v>53</v>
      </c>
      <c r="AB153" t="s">
        <v>53</v>
      </c>
      <c r="AC153" t="s">
        <v>53</v>
      </c>
      <c r="AD153" t="s">
        <v>53</v>
      </c>
      <c r="AE153" t="s">
        <v>54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  <c r="AK153" t="s">
        <v>53</v>
      </c>
      <c r="AL153" t="s">
        <v>53</v>
      </c>
      <c r="AM153" t="s">
        <v>53</v>
      </c>
      <c r="AN153" t="s">
        <v>53</v>
      </c>
      <c r="AO153" t="s">
        <v>53</v>
      </c>
      <c r="AP153" t="s">
        <v>53</v>
      </c>
      <c r="AQ153" t="s">
        <v>53</v>
      </c>
      <c r="AR153" t="s">
        <v>53</v>
      </c>
    </row>
    <row r="154" spans="1:44" x14ac:dyDescent="0.25">
      <c r="A154" s="5">
        <f>146</f>
      </c>
      <c r="B154" s="5" t="s">
        <v>199</v>
      </c>
      <c r="C154" s="5" t="s">
        <v>53</v>
      </c>
      <c r="D154" s="5" t="s">
        <v>53</v>
      </c>
      <c r="E154" s="5" t="s">
        <v>53</v>
      </c>
      <c r="F154" s="5" t="s">
        <v>53</v>
      </c>
      <c r="G154" s="5" t="s">
        <v>53</v>
      </c>
      <c r="H154" s="5" t="s">
        <v>53</v>
      </c>
      <c r="I154" s="5" t="s">
        <v>53</v>
      </c>
      <c r="J154" s="5" t="s">
        <v>53</v>
      </c>
      <c r="K154" s="5" t="s">
        <v>53</v>
      </c>
      <c r="L154" s="5">
        <v>0</v>
      </c>
      <c r="M154" s="5">
        <v>0</v>
      </c>
      <c r="N154" s="5">
        <v>0</v>
      </c>
      <c r="O154" s="5" t="s">
        <v>53</v>
      </c>
      <c r="P154" s="5" t="s">
        <v>53</v>
      </c>
      <c r="Q154" s="5" t="s">
        <v>53</v>
      </c>
      <c r="R154" s="5" t="s">
        <v>53</v>
      </c>
      <c r="S154" s="5" t="s">
        <v>53</v>
      </c>
      <c r="T154" s="5" t="s">
        <v>53</v>
      </c>
      <c r="U154" s="5" t="s">
        <v>53</v>
      </c>
      <c r="V154" s="5" t="s">
        <v>53</v>
      </c>
      <c r="W154" s="5" t="s">
        <v>53</v>
      </c>
      <c r="X154" s="5" t="s">
        <v>53</v>
      </c>
      <c r="Y154" s="5">
        <v>80</v>
      </c>
      <c r="Z154" s="5" t="s">
        <v>53</v>
      </c>
      <c r="AA154" t="s">
        <v>53</v>
      </c>
      <c r="AB154" t="s">
        <v>53</v>
      </c>
      <c r="AC154" t="s">
        <v>53</v>
      </c>
      <c r="AD154" t="s">
        <v>53</v>
      </c>
      <c r="AE154" t="s">
        <v>54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  <c r="AK154" t="s">
        <v>53</v>
      </c>
      <c r="AL154" t="s">
        <v>53</v>
      </c>
      <c r="AM154" t="s">
        <v>53</v>
      </c>
      <c r="AN154" t="s">
        <v>53</v>
      </c>
      <c r="AO154" t="s">
        <v>53</v>
      </c>
      <c r="AP154" t="s">
        <v>53</v>
      </c>
      <c r="AQ154" t="s">
        <v>53</v>
      </c>
      <c r="AR154" t="s">
        <v>53</v>
      </c>
    </row>
    <row r="155" spans="1:44" x14ac:dyDescent="0.25">
      <c r="A155" s="5">
        <f>147</f>
      </c>
      <c r="B155" s="5" t="s">
        <v>200</v>
      </c>
      <c r="C155" s="5" t="s">
        <v>53</v>
      </c>
      <c r="D155" s="5" t="s">
        <v>53</v>
      </c>
      <c r="E155" s="5" t="s">
        <v>53</v>
      </c>
      <c r="F155" s="5" t="s">
        <v>53</v>
      </c>
      <c r="G155" s="5" t="s">
        <v>53</v>
      </c>
      <c r="H155" s="5" t="s">
        <v>53</v>
      </c>
      <c r="I155" s="5" t="s">
        <v>53</v>
      </c>
      <c r="J155" s="5" t="s">
        <v>53</v>
      </c>
      <c r="K155" s="5" t="s">
        <v>53</v>
      </c>
      <c r="L155" s="5">
        <v>0</v>
      </c>
      <c r="M155" s="5">
        <v>0</v>
      </c>
      <c r="N155" s="5">
        <v>0</v>
      </c>
      <c r="O155" s="5" t="s">
        <v>53</v>
      </c>
      <c r="P155" s="5" t="s">
        <v>53</v>
      </c>
      <c r="Q155" s="5" t="s">
        <v>53</v>
      </c>
      <c r="R155" s="5" t="s">
        <v>53</v>
      </c>
      <c r="S155" s="5" t="s">
        <v>53</v>
      </c>
      <c r="T155" s="5" t="s">
        <v>53</v>
      </c>
      <c r="U155" s="5" t="s">
        <v>53</v>
      </c>
      <c r="V155" s="5" t="s">
        <v>53</v>
      </c>
      <c r="W155" s="5" t="s">
        <v>53</v>
      </c>
      <c r="X155" s="5" t="s">
        <v>53</v>
      </c>
      <c r="Y155" s="5">
        <v>80</v>
      </c>
      <c r="Z155" s="5" t="s">
        <v>53</v>
      </c>
      <c r="AA155" t="s">
        <v>53</v>
      </c>
      <c r="AB155" t="s">
        <v>53</v>
      </c>
      <c r="AC155" t="s">
        <v>53</v>
      </c>
      <c r="AD155" t="s">
        <v>53</v>
      </c>
      <c r="AE155" t="s">
        <v>54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  <c r="AK155" t="s">
        <v>53</v>
      </c>
      <c r="AL155" t="s">
        <v>53</v>
      </c>
      <c r="AM155" t="s">
        <v>53</v>
      </c>
      <c r="AN155" t="s">
        <v>53</v>
      </c>
      <c r="AO155" t="s">
        <v>53</v>
      </c>
      <c r="AP155" t="s">
        <v>53</v>
      </c>
      <c r="AQ155" t="s">
        <v>53</v>
      </c>
      <c r="AR155" t="s">
        <v>53</v>
      </c>
    </row>
    <row r="156" spans="1:44" x14ac:dyDescent="0.25">
      <c r="A156" s="5">
        <f>148</f>
      </c>
      <c r="B156" s="5" t="s">
        <v>201</v>
      </c>
      <c r="C156" s="5" t="s">
        <v>53</v>
      </c>
      <c r="D156" s="5" t="s">
        <v>53</v>
      </c>
      <c r="E156" s="5" t="s">
        <v>53</v>
      </c>
      <c r="F156" s="5" t="s">
        <v>53</v>
      </c>
      <c r="G156" s="5" t="s">
        <v>53</v>
      </c>
      <c r="H156" s="5" t="s">
        <v>53</v>
      </c>
      <c r="I156" s="5" t="s">
        <v>53</v>
      </c>
      <c r="J156" s="5" t="s">
        <v>53</v>
      </c>
      <c r="K156" s="5" t="s">
        <v>53</v>
      </c>
      <c r="L156" s="5">
        <v>0</v>
      </c>
      <c r="M156" s="5">
        <v>0</v>
      </c>
      <c r="N156" s="5">
        <v>0</v>
      </c>
      <c r="O156" s="5" t="s">
        <v>53</v>
      </c>
      <c r="P156" s="5" t="s">
        <v>53</v>
      </c>
      <c r="Q156" s="5" t="s">
        <v>53</v>
      </c>
      <c r="R156" s="5" t="s">
        <v>53</v>
      </c>
      <c r="S156" s="5" t="s">
        <v>53</v>
      </c>
      <c r="T156" s="5" t="s">
        <v>53</v>
      </c>
      <c r="U156" s="5" t="s">
        <v>53</v>
      </c>
      <c r="V156" s="5" t="s">
        <v>53</v>
      </c>
      <c r="W156" s="5" t="s">
        <v>53</v>
      </c>
      <c r="X156" s="5" t="s">
        <v>53</v>
      </c>
      <c r="Y156" s="5">
        <v>80</v>
      </c>
      <c r="Z156" s="5" t="s">
        <v>53</v>
      </c>
      <c r="AA156" t="s">
        <v>53</v>
      </c>
      <c r="AB156" t="s">
        <v>53</v>
      </c>
      <c r="AC156" t="s">
        <v>53</v>
      </c>
      <c r="AD156" t="s">
        <v>53</v>
      </c>
      <c r="AE156" t="s">
        <v>54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  <c r="AK156" t="s">
        <v>53</v>
      </c>
      <c r="AL156" t="s">
        <v>53</v>
      </c>
      <c r="AM156" t="s">
        <v>53</v>
      </c>
      <c r="AN156" t="s">
        <v>53</v>
      </c>
      <c r="AO156" t="s">
        <v>53</v>
      </c>
      <c r="AP156" t="s">
        <v>53</v>
      </c>
      <c r="AQ156" t="s">
        <v>53</v>
      </c>
      <c r="AR156" t="s">
        <v>53</v>
      </c>
    </row>
    <row r="157" spans="1:44" x14ac:dyDescent="0.25">
      <c r="A157" s="5">
        <f>149</f>
      </c>
      <c r="B157" s="5" t="s">
        <v>202</v>
      </c>
      <c r="C157" s="5" t="s">
        <v>53</v>
      </c>
      <c r="D157" s="5" t="s">
        <v>53</v>
      </c>
      <c r="E157" s="5" t="s">
        <v>53</v>
      </c>
      <c r="F157" s="5" t="s">
        <v>53</v>
      </c>
      <c r="G157" s="5" t="s">
        <v>53</v>
      </c>
      <c r="H157" s="5" t="s">
        <v>53</v>
      </c>
      <c r="I157" s="5" t="s">
        <v>53</v>
      </c>
      <c r="J157" s="5" t="s">
        <v>53</v>
      </c>
      <c r="K157" s="5" t="s">
        <v>53</v>
      </c>
      <c r="L157" s="5">
        <v>0</v>
      </c>
      <c r="M157" s="5">
        <v>0</v>
      </c>
      <c r="N157" s="5">
        <v>0</v>
      </c>
      <c r="O157" s="5" t="s">
        <v>53</v>
      </c>
      <c r="P157" s="5" t="s">
        <v>53</v>
      </c>
      <c r="Q157" s="5" t="s">
        <v>53</v>
      </c>
      <c r="R157" s="5" t="s">
        <v>53</v>
      </c>
      <c r="S157" s="5" t="s">
        <v>53</v>
      </c>
      <c r="T157" s="5" t="s">
        <v>53</v>
      </c>
      <c r="U157" s="5" t="s">
        <v>53</v>
      </c>
      <c r="V157" s="5" t="s">
        <v>53</v>
      </c>
      <c r="W157" s="5" t="s">
        <v>53</v>
      </c>
      <c r="X157" s="5" t="s">
        <v>53</v>
      </c>
      <c r="Y157" s="5">
        <v>80</v>
      </c>
      <c r="Z157" s="5" t="s">
        <v>53</v>
      </c>
      <c r="AA157" t="s">
        <v>53</v>
      </c>
      <c r="AB157" t="s">
        <v>53</v>
      </c>
      <c r="AC157" t="s">
        <v>53</v>
      </c>
      <c r="AD157" t="s">
        <v>53</v>
      </c>
      <c r="AE157" t="s">
        <v>54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  <c r="AK157" t="s">
        <v>53</v>
      </c>
      <c r="AL157" t="s">
        <v>53</v>
      </c>
      <c r="AM157" t="s">
        <v>53</v>
      </c>
      <c r="AN157" t="s">
        <v>53</v>
      </c>
      <c r="AO157" t="s">
        <v>53</v>
      </c>
      <c r="AP157" t="s">
        <v>53</v>
      </c>
      <c r="AQ157" t="s">
        <v>53</v>
      </c>
      <c r="AR157" t="s">
        <v>53</v>
      </c>
    </row>
    <row r="158" spans="1:44" x14ac:dyDescent="0.25">
      <c r="A158" s="5">
        <f>150</f>
      </c>
      <c r="B158" s="5" t="s">
        <v>203</v>
      </c>
      <c r="C158" s="5" t="s">
        <v>53</v>
      </c>
      <c r="D158" s="5" t="s">
        <v>53</v>
      </c>
      <c r="E158" s="5" t="s">
        <v>53</v>
      </c>
      <c r="F158" s="5" t="s">
        <v>53</v>
      </c>
      <c r="G158" s="5" t="s">
        <v>53</v>
      </c>
      <c r="H158" s="5" t="s">
        <v>53</v>
      </c>
      <c r="I158" s="5" t="s">
        <v>53</v>
      </c>
      <c r="J158" s="5" t="s">
        <v>53</v>
      </c>
      <c r="K158" s="5" t="s">
        <v>53</v>
      </c>
      <c r="L158" s="5">
        <v>0</v>
      </c>
      <c r="M158" s="5">
        <v>0</v>
      </c>
      <c r="N158" s="5">
        <v>0</v>
      </c>
      <c r="O158" s="5" t="s">
        <v>53</v>
      </c>
      <c r="P158" s="5" t="s">
        <v>53</v>
      </c>
      <c r="Q158" s="5" t="s">
        <v>53</v>
      </c>
      <c r="R158" s="5" t="s">
        <v>53</v>
      </c>
      <c r="S158" s="5" t="s">
        <v>53</v>
      </c>
      <c r="T158" s="5" t="s">
        <v>53</v>
      </c>
      <c r="U158" s="5" t="s">
        <v>53</v>
      </c>
      <c r="V158" s="5" t="s">
        <v>53</v>
      </c>
      <c r="W158" s="5" t="s">
        <v>53</v>
      </c>
      <c r="X158" s="5" t="s">
        <v>53</v>
      </c>
      <c r="Y158" s="5">
        <v>80</v>
      </c>
      <c r="Z158" s="5" t="s">
        <v>53</v>
      </c>
      <c r="AA158" t="s">
        <v>53</v>
      </c>
      <c r="AB158" t="s">
        <v>53</v>
      </c>
      <c r="AC158" t="s">
        <v>53</v>
      </c>
      <c r="AD158" t="s">
        <v>53</v>
      </c>
      <c r="AE158" t="s">
        <v>54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  <c r="AK158" t="s">
        <v>53</v>
      </c>
      <c r="AL158" t="s">
        <v>53</v>
      </c>
      <c r="AM158" t="s">
        <v>53</v>
      </c>
      <c r="AN158" t="s">
        <v>53</v>
      </c>
      <c r="AO158" t="s">
        <v>53</v>
      </c>
      <c r="AP158" t="s">
        <v>53</v>
      </c>
      <c r="AQ158" t="s">
        <v>53</v>
      </c>
      <c r="AR158" t="s">
        <v>53</v>
      </c>
    </row>
    <row r="159" spans="1:44" x14ac:dyDescent="0.25">
      <c r="A159" s="5">
        <f>151</f>
      </c>
      <c r="B159" s="5" t="s">
        <v>204</v>
      </c>
      <c r="C159" s="5" t="s">
        <v>53</v>
      </c>
      <c r="D159" s="5" t="s">
        <v>53</v>
      </c>
      <c r="E159" s="5" t="s">
        <v>53</v>
      </c>
      <c r="F159" s="5" t="s">
        <v>53</v>
      </c>
      <c r="G159" s="5" t="s">
        <v>53</v>
      </c>
      <c r="H159" s="5" t="s">
        <v>53</v>
      </c>
      <c r="I159" s="5" t="s">
        <v>53</v>
      </c>
      <c r="J159" s="5" t="s">
        <v>53</v>
      </c>
      <c r="K159" s="5" t="s">
        <v>53</v>
      </c>
      <c r="L159" s="5">
        <v>0</v>
      </c>
      <c r="M159" s="5">
        <v>0</v>
      </c>
      <c r="N159" s="5">
        <v>0</v>
      </c>
      <c r="O159" s="5" t="s">
        <v>53</v>
      </c>
      <c r="P159" s="5" t="s">
        <v>53</v>
      </c>
      <c r="Q159" s="5" t="s">
        <v>53</v>
      </c>
      <c r="R159" s="5" t="s">
        <v>53</v>
      </c>
      <c r="S159" s="5" t="s">
        <v>53</v>
      </c>
      <c r="T159" s="5" t="s">
        <v>53</v>
      </c>
      <c r="U159" s="5" t="s">
        <v>53</v>
      </c>
      <c r="V159" s="5" t="s">
        <v>53</v>
      </c>
      <c r="W159" s="5" t="s">
        <v>53</v>
      </c>
      <c r="X159" s="5" t="s">
        <v>53</v>
      </c>
      <c r="Y159" s="5">
        <v>80</v>
      </c>
      <c r="Z159" s="5" t="s">
        <v>53</v>
      </c>
      <c r="AA159" t="s">
        <v>53</v>
      </c>
      <c r="AB159" t="s">
        <v>53</v>
      </c>
      <c r="AC159" t="s">
        <v>53</v>
      </c>
      <c r="AD159" t="s">
        <v>53</v>
      </c>
      <c r="AE159" t="s">
        <v>54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  <c r="AK159" t="s">
        <v>53</v>
      </c>
      <c r="AL159" t="s">
        <v>53</v>
      </c>
      <c r="AM159" t="s">
        <v>53</v>
      </c>
      <c r="AN159" t="s">
        <v>53</v>
      </c>
      <c r="AO159" t="s">
        <v>53</v>
      </c>
      <c r="AP159" t="s">
        <v>53</v>
      </c>
      <c r="AQ159" t="s">
        <v>53</v>
      </c>
      <c r="AR159" t="s">
        <v>53</v>
      </c>
    </row>
    <row r="160" spans="1:44" x14ac:dyDescent="0.25">
      <c r="A160" s="5">
        <f>152</f>
      </c>
      <c r="B160" s="5" t="s">
        <v>205</v>
      </c>
      <c r="C160" s="5" t="s">
        <v>53</v>
      </c>
      <c r="D160" s="5" t="s">
        <v>53</v>
      </c>
      <c r="E160" s="5" t="s">
        <v>53</v>
      </c>
      <c r="F160" s="5" t="s">
        <v>53</v>
      </c>
      <c r="G160" s="5" t="s">
        <v>53</v>
      </c>
      <c r="H160" s="5" t="s">
        <v>53</v>
      </c>
      <c r="I160" s="5" t="s">
        <v>53</v>
      </c>
      <c r="J160" s="5" t="s">
        <v>53</v>
      </c>
      <c r="K160" s="5" t="s">
        <v>53</v>
      </c>
      <c r="L160" s="5">
        <v>0</v>
      </c>
      <c r="M160" s="5">
        <v>0</v>
      </c>
      <c r="N160" s="5">
        <v>0</v>
      </c>
      <c r="O160" s="5" t="s">
        <v>53</v>
      </c>
      <c r="P160" s="5" t="s">
        <v>53</v>
      </c>
      <c r="Q160" s="5" t="s">
        <v>53</v>
      </c>
      <c r="R160" s="5" t="s">
        <v>53</v>
      </c>
      <c r="S160" s="5" t="s">
        <v>53</v>
      </c>
      <c r="T160" s="5" t="s">
        <v>53</v>
      </c>
      <c r="U160" s="5" t="s">
        <v>53</v>
      </c>
      <c r="V160" s="5" t="s">
        <v>53</v>
      </c>
      <c r="W160" s="5" t="s">
        <v>53</v>
      </c>
      <c r="X160" s="5" t="s">
        <v>53</v>
      </c>
      <c r="Y160" s="5">
        <v>80</v>
      </c>
      <c r="Z160" s="5" t="s">
        <v>53</v>
      </c>
      <c r="AA160" t="s">
        <v>53</v>
      </c>
      <c r="AB160" t="s">
        <v>53</v>
      </c>
      <c r="AC160" t="s">
        <v>53</v>
      </c>
      <c r="AD160" t="s">
        <v>53</v>
      </c>
      <c r="AE160" t="s">
        <v>54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  <c r="AK160" t="s">
        <v>53</v>
      </c>
      <c r="AL160" t="s">
        <v>53</v>
      </c>
      <c r="AM160" t="s">
        <v>53</v>
      </c>
      <c r="AN160" t="s">
        <v>53</v>
      </c>
      <c r="AO160" t="s">
        <v>53</v>
      </c>
      <c r="AP160" t="s">
        <v>53</v>
      </c>
      <c r="AQ160" t="s">
        <v>53</v>
      </c>
      <c r="AR160" t="s">
        <v>53</v>
      </c>
    </row>
    <row r="161" spans="1:44" x14ac:dyDescent="0.25">
      <c r="A161" s="5">
        <f>153</f>
      </c>
      <c r="B161" s="5" t="s">
        <v>206</v>
      </c>
      <c r="C161" s="5" t="s">
        <v>53</v>
      </c>
      <c r="D161" s="5" t="s">
        <v>53</v>
      </c>
      <c r="E161" s="5" t="s">
        <v>53</v>
      </c>
      <c r="F161" s="5" t="s">
        <v>53</v>
      </c>
      <c r="G161" s="5" t="s">
        <v>53</v>
      </c>
      <c r="H161" s="5" t="s">
        <v>53</v>
      </c>
      <c r="I161" s="5" t="s">
        <v>53</v>
      </c>
      <c r="J161" s="5" t="s">
        <v>53</v>
      </c>
      <c r="K161" s="5" t="s">
        <v>53</v>
      </c>
      <c r="L161" s="5">
        <v>0</v>
      </c>
      <c r="M161" s="5">
        <v>0</v>
      </c>
      <c r="N161" s="5">
        <v>0</v>
      </c>
      <c r="O161" s="5" t="s">
        <v>53</v>
      </c>
      <c r="P161" s="5" t="s">
        <v>53</v>
      </c>
      <c r="Q161" s="5" t="s">
        <v>53</v>
      </c>
      <c r="R161" s="5" t="s">
        <v>53</v>
      </c>
      <c r="S161" s="5" t="s">
        <v>53</v>
      </c>
      <c r="T161" s="5" t="s">
        <v>53</v>
      </c>
      <c r="U161" s="5" t="s">
        <v>53</v>
      </c>
      <c r="V161" s="5" t="s">
        <v>53</v>
      </c>
      <c r="W161" s="5" t="s">
        <v>53</v>
      </c>
      <c r="X161" s="5" t="s">
        <v>53</v>
      </c>
      <c r="Y161" s="5">
        <v>80</v>
      </c>
      <c r="Z161" s="5" t="s">
        <v>53</v>
      </c>
      <c r="AA161" t="s">
        <v>53</v>
      </c>
      <c r="AB161" t="s">
        <v>53</v>
      </c>
      <c r="AC161" t="s">
        <v>53</v>
      </c>
      <c r="AD161" t="s">
        <v>53</v>
      </c>
      <c r="AE161" t="s">
        <v>54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  <c r="AK161" t="s">
        <v>53</v>
      </c>
      <c r="AL161" t="s">
        <v>53</v>
      </c>
      <c r="AM161" t="s">
        <v>53</v>
      </c>
      <c r="AN161" t="s">
        <v>53</v>
      </c>
      <c r="AO161" t="s">
        <v>53</v>
      </c>
      <c r="AP161" t="s">
        <v>53</v>
      </c>
      <c r="AQ161" t="s">
        <v>53</v>
      </c>
      <c r="AR161" t="s">
        <v>53</v>
      </c>
    </row>
    <row r="162" spans="1:44" x14ac:dyDescent="0.25">
      <c r="A162" s="5">
        <f>154</f>
      </c>
      <c r="B162" s="5" t="s">
        <v>207</v>
      </c>
      <c r="C162" s="5" t="s">
        <v>53</v>
      </c>
      <c r="D162" s="5" t="s">
        <v>53</v>
      </c>
      <c r="E162" s="5" t="s">
        <v>53</v>
      </c>
      <c r="F162" s="5" t="s">
        <v>53</v>
      </c>
      <c r="G162" s="5" t="s">
        <v>53</v>
      </c>
      <c r="H162" s="5" t="s">
        <v>53</v>
      </c>
      <c r="I162" s="5" t="s">
        <v>53</v>
      </c>
      <c r="J162" s="5" t="s">
        <v>53</v>
      </c>
      <c r="K162" s="5" t="s">
        <v>53</v>
      </c>
      <c r="L162" s="5">
        <v>0</v>
      </c>
      <c r="M162" s="5">
        <v>0</v>
      </c>
      <c r="N162" s="5">
        <v>0</v>
      </c>
      <c r="O162" s="5" t="s">
        <v>53</v>
      </c>
      <c r="P162" s="5" t="s">
        <v>53</v>
      </c>
      <c r="Q162" s="5" t="s">
        <v>53</v>
      </c>
      <c r="R162" s="5" t="s">
        <v>53</v>
      </c>
      <c r="S162" s="5" t="s">
        <v>53</v>
      </c>
      <c r="T162" s="5" t="s">
        <v>53</v>
      </c>
      <c r="U162" s="5" t="s">
        <v>53</v>
      </c>
      <c r="V162" s="5" t="s">
        <v>53</v>
      </c>
      <c r="W162" s="5" t="s">
        <v>53</v>
      </c>
      <c r="X162" s="5" t="s">
        <v>53</v>
      </c>
      <c r="Y162" s="5">
        <v>80</v>
      </c>
      <c r="Z162" s="5" t="s">
        <v>53</v>
      </c>
      <c r="AA162" t="s">
        <v>53</v>
      </c>
      <c r="AB162" t="s">
        <v>53</v>
      </c>
      <c r="AC162" t="s">
        <v>53</v>
      </c>
      <c r="AD162" t="s">
        <v>53</v>
      </c>
      <c r="AE162" t="s">
        <v>54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  <c r="AK162" t="s">
        <v>53</v>
      </c>
      <c r="AL162" t="s">
        <v>53</v>
      </c>
      <c r="AM162" t="s">
        <v>53</v>
      </c>
      <c r="AN162" t="s">
        <v>53</v>
      </c>
      <c r="AO162" t="s">
        <v>53</v>
      </c>
      <c r="AP162" t="s">
        <v>53</v>
      </c>
      <c r="AQ162" t="s">
        <v>53</v>
      </c>
      <c r="AR162" t="s">
        <v>53</v>
      </c>
    </row>
    <row r="163" spans="1:44" x14ac:dyDescent="0.25">
      <c r="A163" s="5">
        <f>155</f>
      </c>
      <c r="B163" s="5" t="s">
        <v>208</v>
      </c>
      <c r="C163" s="5" t="s">
        <v>53</v>
      </c>
      <c r="D163" s="5" t="s">
        <v>53</v>
      </c>
      <c r="E163" s="5" t="s">
        <v>53</v>
      </c>
      <c r="F163" s="5" t="s">
        <v>53</v>
      </c>
      <c r="G163" s="5" t="s">
        <v>53</v>
      </c>
      <c r="H163" s="5" t="s">
        <v>53</v>
      </c>
      <c r="I163" s="5" t="s">
        <v>53</v>
      </c>
      <c r="J163" s="5" t="s">
        <v>53</v>
      </c>
      <c r="K163" s="5" t="s">
        <v>53</v>
      </c>
      <c r="L163" s="5">
        <v>0</v>
      </c>
      <c r="M163" s="5">
        <v>0</v>
      </c>
      <c r="N163" s="5">
        <v>0</v>
      </c>
      <c r="O163" s="5" t="s">
        <v>53</v>
      </c>
      <c r="P163" s="5" t="s">
        <v>53</v>
      </c>
      <c r="Q163" s="5" t="s">
        <v>53</v>
      </c>
      <c r="R163" s="5" t="s">
        <v>53</v>
      </c>
      <c r="S163" s="5" t="s">
        <v>53</v>
      </c>
      <c r="T163" s="5" t="s">
        <v>53</v>
      </c>
      <c r="U163" s="5" t="s">
        <v>53</v>
      </c>
      <c r="V163" s="5" t="s">
        <v>53</v>
      </c>
      <c r="W163" s="5" t="s">
        <v>53</v>
      </c>
      <c r="X163" s="5" t="s">
        <v>53</v>
      </c>
      <c r="Y163" s="5">
        <v>80</v>
      </c>
      <c r="Z163" s="5" t="s">
        <v>53</v>
      </c>
      <c r="AA163" t="s">
        <v>53</v>
      </c>
      <c r="AB163" t="s">
        <v>53</v>
      </c>
      <c r="AC163" t="s">
        <v>53</v>
      </c>
      <c r="AD163" t="s">
        <v>53</v>
      </c>
      <c r="AE163" t="s">
        <v>54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  <c r="AK163" t="s">
        <v>53</v>
      </c>
      <c r="AL163" t="s">
        <v>53</v>
      </c>
      <c r="AM163" t="s">
        <v>53</v>
      </c>
      <c r="AN163" t="s">
        <v>53</v>
      </c>
      <c r="AO163" t="s">
        <v>53</v>
      </c>
      <c r="AP163" t="s">
        <v>53</v>
      </c>
      <c r="AQ163" t="s">
        <v>53</v>
      </c>
      <c r="AR163" t="s">
        <v>53</v>
      </c>
    </row>
    <row r="164" spans="1:44" x14ac:dyDescent="0.25">
      <c r="A164" s="5">
        <f>156</f>
      </c>
      <c r="B164" s="5" t="s">
        <v>209</v>
      </c>
      <c r="C164" s="5" t="s">
        <v>53</v>
      </c>
      <c r="D164" s="5" t="s">
        <v>53</v>
      </c>
      <c r="E164" s="5" t="s">
        <v>53</v>
      </c>
      <c r="F164" s="5" t="s">
        <v>53</v>
      </c>
      <c r="G164" s="5" t="s">
        <v>53</v>
      </c>
      <c r="H164" s="5" t="s">
        <v>53</v>
      </c>
      <c r="I164" s="5" t="s">
        <v>53</v>
      </c>
      <c r="J164" s="5" t="s">
        <v>53</v>
      </c>
      <c r="K164" s="5" t="s">
        <v>53</v>
      </c>
      <c r="L164" s="5">
        <v>0</v>
      </c>
      <c r="M164" s="5">
        <v>0</v>
      </c>
      <c r="N164" s="5">
        <v>0</v>
      </c>
      <c r="O164" s="5" t="s">
        <v>53</v>
      </c>
      <c r="P164" s="5" t="s">
        <v>53</v>
      </c>
      <c r="Q164" s="5" t="s">
        <v>53</v>
      </c>
      <c r="R164" s="5" t="s">
        <v>53</v>
      </c>
      <c r="S164" s="5" t="s">
        <v>53</v>
      </c>
      <c r="T164" s="5" t="s">
        <v>53</v>
      </c>
      <c r="U164" s="5" t="s">
        <v>53</v>
      </c>
      <c r="V164" s="5" t="s">
        <v>53</v>
      </c>
      <c r="W164" s="5" t="s">
        <v>53</v>
      </c>
      <c r="X164" s="5" t="s">
        <v>53</v>
      </c>
      <c r="Y164" s="5">
        <v>80</v>
      </c>
      <c r="Z164" s="5" t="s">
        <v>53</v>
      </c>
      <c r="AA164" t="s">
        <v>53</v>
      </c>
      <c r="AB164" t="s">
        <v>53</v>
      </c>
      <c r="AC164" t="s">
        <v>53</v>
      </c>
      <c r="AD164" t="s">
        <v>53</v>
      </c>
      <c r="AE164" t="s">
        <v>54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  <c r="AK164" t="s">
        <v>53</v>
      </c>
      <c r="AL164" t="s">
        <v>53</v>
      </c>
      <c r="AM164" t="s">
        <v>53</v>
      </c>
      <c r="AN164" t="s">
        <v>53</v>
      </c>
      <c r="AO164" t="s">
        <v>53</v>
      </c>
      <c r="AP164" t="s">
        <v>53</v>
      </c>
      <c r="AQ164" t="s">
        <v>53</v>
      </c>
      <c r="AR164" t="s">
        <v>53</v>
      </c>
    </row>
    <row r="165" spans="1:44" x14ac:dyDescent="0.25">
      <c r="A165" s="5">
        <f>157</f>
      </c>
      <c r="B165" s="5" t="s">
        <v>210</v>
      </c>
      <c r="C165" s="5" t="s">
        <v>53</v>
      </c>
      <c r="D165" s="5" t="s">
        <v>53</v>
      </c>
      <c r="E165" s="5" t="s">
        <v>53</v>
      </c>
      <c r="F165" s="5" t="s">
        <v>53</v>
      </c>
      <c r="G165" s="5" t="s">
        <v>53</v>
      </c>
      <c r="H165" s="5" t="s">
        <v>53</v>
      </c>
      <c r="I165" s="5" t="s">
        <v>53</v>
      </c>
      <c r="J165" s="5" t="s">
        <v>53</v>
      </c>
      <c r="K165" s="5" t="s">
        <v>53</v>
      </c>
      <c r="L165" s="5">
        <v>0</v>
      </c>
      <c r="M165" s="5">
        <v>0</v>
      </c>
      <c r="N165" s="5">
        <v>0</v>
      </c>
      <c r="O165" s="5" t="s">
        <v>53</v>
      </c>
      <c r="P165" s="5" t="s">
        <v>53</v>
      </c>
      <c r="Q165" s="5" t="s">
        <v>53</v>
      </c>
      <c r="R165" s="5" t="s">
        <v>53</v>
      </c>
      <c r="S165" s="5" t="s">
        <v>53</v>
      </c>
      <c r="T165" s="5" t="s">
        <v>53</v>
      </c>
      <c r="U165" s="5" t="s">
        <v>53</v>
      </c>
      <c r="V165" s="5" t="s">
        <v>53</v>
      </c>
      <c r="W165" s="5" t="s">
        <v>53</v>
      </c>
      <c r="X165" s="5" t="s">
        <v>53</v>
      </c>
      <c r="Y165" s="5">
        <v>80</v>
      </c>
      <c r="Z165" s="5" t="s">
        <v>53</v>
      </c>
      <c r="AA165" t="s">
        <v>53</v>
      </c>
      <c r="AB165" t="s">
        <v>53</v>
      </c>
      <c r="AC165" t="s">
        <v>53</v>
      </c>
      <c r="AD165" t="s">
        <v>53</v>
      </c>
      <c r="AE165" t="s">
        <v>54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  <c r="AK165" t="s">
        <v>53</v>
      </c>
      <c r="AL165" t="s">
        <v>53</v>
      </c>
      <c r="AM165" t="s">
        <v>53</v>
      </c>
      <c r="AN165" t="s">
        <v>53</v>
      </c>
      <c r="AO165" t="s">
        <v>53</v>
      </c>
      <c r="AP165" t="s">
        <v>53</v>
      </c>
      <c r="AQ165" t="s">
        <v>53</v>
      </c>
      <c r="AR165" t="s">
        <v>53</v>
      </c>
    </row>
    <row r="166" spans="1:44" x14ac:dyDescent="0.25">
      <c r="A166" s="5">
        <f>158</f>
      </c>
      <c r="B166" s="5" t="s">
        <v>211</v>
      </c>
      <c r="C166" s="5" t="s">
        <v>53</v>
      </c>
      <c r="D166" s="5" t="s">
        <v>53</v>
      </c>
      <c r="E166" s="5" t="s">
        <v>53</v>
      </c>
      <c r="F166" s="5" t="s">
        <v>53</v>
      </c>
      <c r="G166" s="5" t="s">
        <v>53</v>
      </c>
      <c r="H166" s="5" t="s">
        <v>53</v>
      </c>
      <c r="I166" s="5" t="s">
        <v>53</v>
      </c>
      <c r="J166" s="5" t="s">
        <v>53</v>
      </c>
      <c r="K166" s="5" t="s">
        <v>53</v>
      </c>
      <c r="L166" s="5">
        <v>0</v>
      </c>
      <c r="M166" s="5">
        <v>0</v>
      </c>
      <c r="N166" s="5">
        <v>0</v>
      </c>
      <c r="O166" s="5" t="s">
        <v>53</v>
      </c>
      <c r="P166" s="5" t="s">
        <v>53</v>
      </c>
      <c r="Q166" s="5" t="s">
        <v>53</v>
      </c>
      <c r="R166" s="5" t="s">
        <v>53</v>
      </c>
      <c r="S166" s="5" t="s">
        <v>53</v>
      </c>
      <c r="T166" s="5" t="s">
        <v>53</v>
      </c>
      <c r="U166" s="5" t="s">
        <v>53</v>
      </c>
      <c r="V166" s="5" t="s">
        <v>53</v>
      </c>
      <c r="W166" s="5" t="s">
        <v>53</v>
      </c>
      <c r="X166" s="5" t="s">
        <v>53</v>
      </c>
      <c r="Y166" s="5">
        <v>80</v>
      </c>
      <c r="Z166" s="5" t="s">
        <v>53</v>
      </c>
      <c r="AA166" t="s">
        <v>53</v>
      </c>
      <c r="AB166" t="s">
        <v>53</v>
      </c>
      <c r="AC166" t="s">
        <v>53</v>
      </c>
      <c r="AD166" t="s">
        <v>53</v>
      </c>
      <c r="AE166" t="s">
        <v>54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  <c r="AK166" t="s">
        <v>53</v>
      </c>
      <c r="AL166" t="s">
        <v>53</v>
      </c>
      <c r="AM166" t="s">
        <v>53</v>
      </c>
      <c r="AN166" t="s">
        <v>53</v>
      </c>
      <c r="AO166" t="s">
        <v>53</v>
      </c>
      <c r="AP166" t="s">
        <v>53</v>
      </c>
      <c r="AQ166" t="s">
        <v>53</v>
      </c>
      <c r="AR166" t="s">
        <v>53</v>
      </c>
    </row>
    <row r="167" spans="1:44" x14ac:dyDescent="0.25">
      <c r="A167" s="5">
        <f>159</f>
      </c>
      <c r="B167" s="5" t="s">
        <v>212</v>
      </c>
      <c r="C167" s="5" t="s">
        <v>53</v>
      </c>
      <c r="D167" s="5" t="s">
        <v>53</v>
      </c>
      <c r="E167" s="5" t="s">
        <v>53</v>
      </c>
      <c r="F167" s="5" t="s">
        <v>53</v>
      </c>
      <c r="G167" s="5" t="s">
        <v>53</v>
      </c>
      <c r="H167" s="5" t="s">
        <v>53</v>
      </c>
      <c r="I167" s="5" t="s">
        <v>53</v>
      </c>
      <c r="J167" s="5" t="s">
        <v>53</v>
      </c>
      <c r="K167" s="5" t="s">
        <v>53</v>
      </c>
      <c r="L167" s="5">
        <v>0</v>
      </c>
      <c r="M167" s="5">
        <v>0</v>
      </c>
      <c r="N167" s="5">
        <v>0</v>
      </c>
      <c r="O167" s="5" t="s">
        <v>53</v>
      </c>
      <c r="P167" s="5" t="s">
        <v>53</v>
      </c>
      <c r="Q167" s="5" t="s">
        <v>53</v>
      </c>
      <c r="R167" s="5" t="s">
        <v>53</v>
      </c>
      <c r="S167" s="5" t="s">
        <v>53</v>
      </c>
      <c r="T167" s="5" t="s">
        <v>53</v>
      </c>
      <c r="U167" s="5" t="s">
        <v>53</v>
      </c>
      <c r="V167" s="5" t="s">
        <v>53</v>
      </c>
      <c r="W167" s="5" t="s">
        <v>53</v>
      </c>
      <c r="X167" s="5" t="s">
        <v>53</v>
      </c>
      <c r="Y167" s="5">
        <v>80</v>
      </c>
      <c r="Z167" s="5" t="s">
        <v>53</v>
      </c>
      <c r="AA167" t="s">
        <v>53</v>
      </c>
      <c r="AB167" t="s">
        <v>53</v>
      </c>
      <c r="AC167" t="s">
        <v>53</v>
      </c>
      <c r="AD167" t="s">
        <v>53</v>
      </c>
      <c r="AE167" t="s">
        <v>54</v>
      </c>
      <c r="AF167" t="s">
        <v>53</v>
      </c>
      <c r="AG167" t="s">
        <v>53</v>
      </c>
      <c r="AH167" t="s">
        <v>53</v>
      </c>
      <c r="AI167" t="s">
        <v>53</v>
      </c>
      <c r="AJ167" t="s">
        <v>53</v>
      </c>
      <c r="AK167" t="s">
        <v>53</v>
      </c>
      <c r="AL167" t="s">
        <v>53</v>
      </c>
      <c r="AM167" t="s">
        <v>53</v>
      </c>
      <c r="AN167" t="s">
        <v>53</v>
      </c>
      <c r="AO167" t="s">
        <v>53</v>
      </c>
      <c r="AP167" t="s">
        <v>53</v>
      </c>
      <c r="AQ167" t="s">
        <v>53</v>
      </c>
      <c r="AR167" t="s">
        <v>53</v>
      </c>
    </row>
    <row r="168" spans="1:44" x14ac:dyDescent="0.25">
      <c r="A168" s="5">
        <f>160</f>
      </c>
      <c r="B168" s="5" t="s">
        <v>213</v>
      </c>
      <c r="C168" s="5" t="s">
        <v>53</v>
      </c>
      <c r="D168" s="5" t="s">
        <v>53</v>
      </c>
      <c r="E168" s="5" t="s">
        <v>53</v>
      </c>
      <c r="F168" s="5" t="s">
        <v>53</v>
      </c>
      <c r="G168" s="5" t="s">
        <v>53</v>
      </c>
      <c r="H168" s="5" t="s">
        <v>53</v>
      </c>
      <c r="I168" s="5" t="s">
        <v>53</v>
      </c>
      <c r="J168" s="5" t="s">
        <v>53</v>
      </c>
      <c r="K168" s="5" t="s">
        <v>53</v>
      </c>
      <c r="L168" s="5">
        <v>0</v>
      </c>
      <c r="M168" s="5">
        <v>0</v>
      </c>
      <c r="N168" s="5">
        <v>0</v>
      </c>
      <c r="O168" s="5" t="s">
        <v>53</v>
      </c>
      <c r="P168" s="5" t="s">
        <v>53</v>
      </c>
      <c r="Q168" s="5" t="s">
        <v>53</v>
      </c>
      <c r="R168" s="5" t="s">
        <v>53</v>
      </c>
      <c r="S168" s="5" t="s">
        <v>53</v>
      </c>
      <c r="T168" s="5" t="s">
        <v>53</v>
      </c>
      <c r="U168" s="5" t="s">
        <v>53</v>
      </c>
      <c r="V168" s="5" t="s">
        <v>53</v>
      </c>
      <c r="W168" s="5" t="s">
        <v>53</v>
      </c>
      <c r="X168" s="5" t="s">
        <v>53</v>
      </c>
      <c r="Y168" s="5">
        <v>80</v>
      </c>
      <c r="Z168" s="5" t="s">
        <v>53</v>
      </c>
      <c r="AA168" t="s">
        <v>53</v>
      </c>
      <c r="AB168" t="s">
        <v>53</v>
      </c>
      <c r="AC168" t="s">
        <v>53</v>
      </c>
      <c r="AD168" t="s">
        <v>53</v>
      </c>
      <c r="AE168" t="s">
        <v>54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  <c r="AK168" t="s">
        <v>53</v>
      </c>
      <c r="AL168" t="s">
        <v>53</v>
      </c>
      <c r="AM168" t="s">
        <v>53</v>
      </c>
      <c r="AN168" t="s">
        <v>53</v>
      </c>
      <c r="AO168" t="s">
        <v>53</v>
      </c>
      <c r="AP168" t="s">
        <v>53</v>
      </c>
      <c r="AQ168" t="s">
        <v>53</v>
      </c>
      <c r="AR168" t="s">
        <v>53</v>
      </c>
    </row>
    <row r="169" spans="1:44" x14ac:dyDescent="0.25">
      <c r="A169" s="5">
        <f>161</f>
      </c>
      <c r="B169" s="5" t="s">
        <v>214</v>
      </c>
      <c r="C169" s="5" t="s">
        <v>53</v>
      </c>
      <c r="D169" s="5" t="s">
        <v>53</v>
      </c>
      <c r="E169" s="5" t="s">
        <v>53</v>
      </c>
      <c r="F169" s="5" t="s">
        <v>53</v>
      </c>
      <c r="G169" s="5" t="s">
        <v>53</v>
      </c>
      <c r="H169" s="5" t="s">
        <v>53</v>
      </c>
      <c r="I169" s="5" t="s">
        <v>53</v>
      </c>
      <c r="J169" s="5" t="s">
        <v>53</v>
      </c>
      <c r="K169" s="5" t="s">
        <v>53</v>
      </c>
      <c r="L169" s="5">
        <v>0</v>
      </c>
      <c r="M169" s="5">
        <v>0</v>
      </c>
      <c r="N169" s="5">
        <v>0</v>
      </c>
      <c r="O169" s="5" t="s">
        <v>53</v>
      </c>
      <c r="P169" s="5" t="s">
        <v>53</v>
      </c>
      <c r="Q169" s="5" t="s">
        <v>53</v>
      </c>
      <c r="R169" s="5" t="s">
        <v>53</v>
      </c>
      <c r="S169" s="5" t="s">
        <v>53</v>
      </c>
      <c r="T169" s="5" t="s">
        <v>53</v>
      </c>
      <c r="U169" s="5" t="s">
        <v>53</v>
      </c>
      <c r="V169" s="5" t="s">
        <v>53</v>
      </c>
      <c r="W169" s="5" t="s">
        <v>53</v>
      </c>
      <c r="X169" s="5" t="s">
        <v>53</v>
      </c>
      <c r="Y169" s="5">
        <v>80</v>
      </c>
      <c r="Z169" s="5" t="s">
        <v>53</v>
      </c>
      <c r="AA169" t="s">
        <v>53</v>
      </c>
      <c r="AB169" t="s">
        <v>53</v>
      </c>
      <c r="AC169" t="s">
        <v>53</v>
      </c>
      <c r="AD169" t="s">
        <v>53</v>
      </c>
      <c r="AE169" t="s">
        <v>54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  <c r="AK169" t="s">
        <v>53</v>
      </c>
      <c r="AL169" t="s">
        <v>53</v>
      </c>
      <c r="AM169" t="s">
        <v>53</v>
      </c>
      <c r="AN169" t="s">
        <v>53</v>
      </c>
      <c r="AO169" t="s">
        <v>53</v>
      </c>
      <c r="AP169" t="s">
        <v>53</v>
      </c>
      <c r="AQ169" t="s">
        <v>53</v>
      </c>
      <c r="AR169" t="s">
        <v>53</v>
      </c>
    </row>
    <row r="170" spans="1:44" x14ac:dyDescent="0.25">
      <c r="A170" s="5">
        <f>162</f>
      </c>
      <c r="B170" s="5" t="s">
        <v>215</v>
      </c>
      <c r="C170" s="5" t="s">
        <v>53</v>
      </c>
      <c r="D170" s="5" t="s">
        <v>53</v>
      </c>
      <c r="E170" s="5" t="s">
        <v>53</v>
      </c>
      <c r="F170" s="5" t="s">
        <v>53</v>
      </c>
      <c r="G170" s="5" t="s">
        <v>53</v>
      </c>
      <c r="H170" s="5" t="s">
        <v>53</v>
      </c>
      <c r="I170" s="5" t="s">
        <v>53</v>
      </c>
      <c r="J170" s="5" t="s">
        <v>53</v>
      </c>
      <c r="K170" s="5" t="s">
        <v>53</v>
      </c>
      <c r="L170" s="5">
        <v>0</v>
      </c>
      <c r="M170" s="5">
        <v>0</v>
      </c>
      <c r="N170" s="5">
        <v>0</v>
      </c>
      <c r="O170" s="5" t="s">
        <v>53</v>
      </c>
      <c r="P170" s="5" t="s">
        <v>53</v>
      </c>
      <c r="Q170" s="5" t="s">
        <v>53</v>
      </c>
      <c r="R170" s="5" t="s">
        <v>53</v>
      </c>
      <c r="S170" s="5" t="s">
        <v>53</v>
      </c>
      <c r="T170" s="5" t="s">
        <v>53</v>
      </c>
      <c r="U170" s="5" t="s">
        <v>53</v>
      </c>
      <c r="V170" s="5" t="s">
        <v>53</v>
      </c>
      <c r="W170" s="5" t="s">
        <v>53</v>
      </c>
      <c r="X170" s="5" t="s">
        <v>53</v>
      </c>
      <c r="Y170" s="5">
        <v>80</v>
      </c>
      <c r="Z170" s="5" t="s">
        <v>53</v>
      </c>
      <c r="AA170" t="s">
        <v>53</v>
      </c>
      <c r="AB170" t="s">
        <v>53</v>
      </c>
      <c r="AC170" t="s">
        <v>53</v>
      </c>
      <c r="AD170" t="s">
        <v>53</v>
      </c>
      <c r="AE170" t="s">
        <v>54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  <c r="AK170" t="s">
        <v>53</v>
      </c>
      <c r="AL170" t="s">
        <v>53</v>
      </c>
      <c r="AM170" t="s">
        <v>53</v>
      </c>
      <c r="AN170" t="s">
        <v>53</v>
      </c>
      <c r="AO170" t="s">
        <v>53</v>
      </c>
      <c r="AP170" t="s">
        <v>53</v>
      </c>
      <c r="AQ170" t="s">
        <v>53</v>
      </c>
      <c r="AR170" t="s">
        <v>53</v>
      </c>
    </row>
    <row r="171" spans="1:44" x14ac:dyDescent="0.25">
      <c r="A171" s="5">
        <f>163</f>
      </c>
      <c r="B171" s="5" t="s">
        <v>216</v>
      </c>
      <c r="C171" s="5" t="s">
        <v>53</v>
      </c>
      <c r="D171" s="5" t="s">
        <v>53</v>
      </c>
      <c r="E171" s="5" t="s">
        <v>53</v>
      </c>
      <c r="F171" s="5" t="s">
        <v>53</v>
      </c>
      <c r="G171" s="5" t="s">
        <v>53</v>
      </c>
      <c r="H171" s="5" t="s">
        <v>53</v>
      </c>
      <c r="I171" s="5" t="s">
        <v>53</v>
      </c>
      <c r="J171" s="5" t="s">
        <v>53</v>
      </c>
      <c r="K171" s="5" t="s">
        <v>53</v>
      </c>
      <c r="L171" s="5">
        <v>0</v>
      </c>
      <c r="M171" s="5">
        <v>0</v>
      </c>
      <c r="N171" s="5">
        <v>0</v>
      </c>
      <c r="O171" s="5" t="s">
        <v>53</v>
      </c>
      <c r="P171" s="5" t="s">
        <v>53</v>
      </c>
      <c r="Q171" s="5" t="s">
        <v>53</v>
      </c>
      <c r="R171" s="5" t="s">
        <v>53</v>
      </c>
      <c r="S171" s="5" t="s">
        <v>53</v>
      </c>
      <c r="T171" s="5" t="s">
        <v>53</v>
      </c>
      <c r="U171" s="5" t="s">
        <v>53</v>
      </c>
      <c r="V171" s="5" t="s">
        <v>53</v>
      </c>
      <c r="W171" s="5" t="s">
        <v>53</v>
      </c>
      <c r="X171" s="5" t="s">
        <v>53</v>
      </c>
      <c r="Y171" s="5">
        <v>80</v>
      </c>
      <c r="Z171" s="5" t="s">
        <v>53</v>
      </c>
      <c r="AA171" t="s">
        <v>53</v>
      </c>
      <c r="AB171" t="s">
        <v>53</v>
      </c>
      <c r="AC171" t="s">
        <v>53</v>
      </c>
      <c r="AD171" t="s">
        <v>53</v>
      </c>
      <c r="AE171" t="s">
        <v>54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  <c r="AK171" t="s">
        <v>53</v>
      </c>
      <c r="AL171" t="s">
        <v>53</v>
      </c>
      <c r="AM171" t="s">
        <v>53</v>
      </c>
      <c r="AN171" t="s">
        <v>53</v>
      </c>
      <c r="AO171" t="s">
        <v>53</v>
      </c>
      <c r="AP171" t="s">
        <v>53</v>
      </c>
      <c r="AQ171" t="s">
        <v>53</v>
      </c>
      <c r="AR171" t="s">
        <v>53</v>
      </c>
    </row>
    <row r="172" spans="1:44" x14ac:dyDescent="0.25">
      <c r="A172" s="5">
        <f>164</f>
      </c>
      <c r="B172" s="5" t="s">
        <v>217</v>
      </c>
      <c r="C172" s="5" t="s">
        <v>53</v>
      </c>
      <c r="D172" s="5" t="s">
        <v>53</v>
      </c>
      <c r="E172" s="5" t="s">
        <v>53</v>
      </c>
      <c r="F172" s="5" t="s">
        <v>53</v>
      </c>
      <c r="G172" s="5" t="s">
        <v>53</v>
      </c>
      <c r="H172" s="5" t="s">
        <v>53</v>
      </c>
      <c r="I172" s="5" t="s">
        <v>53</v>
      </c>
      <c r="J172" s="5" t="s">
        <v>53</v>
      </c>
      <c r="K172" s="5" t="s">
        <v>53</v>
      </c>
      <c r="L172" s="5">
        <v>0</v>
      </c>
      <c r="M172" s="5">
        <v>0</v>
      </c>
      <c r="N172" s="5">
        <v>0</v>
      </c>
      <c r="O172" s="5" t="s">
        <v>53</v>
      </c>
      <c r="P172" s="5" t="s">
        <v>53</v>
      </c>
      <c r="Q172" s="5" t="s">
        <v>53</v>
      </c>
      <c r="R172" s="5" t="s">
        <v>53</v>
      </c>
      <c r="S172" s="5" t="s">
        <v>53</v>
      </c>
      <c r="T172" s="5" t="s">
        <v>53</v>
      </c>
      <c r="U172" s="5" t="s">
        <v>53</v>
      </c>
      <c r="V172" s="5" t="s">
        <v>53</v>
      </c>
      <c r="W172" s="5" t="s">
        <v>53</v>
      </c>
      <c r="X172" s="5" t="s">
        <v>53</v>
      </c>
      <c r="Y172" s="5">
        <v>80</v>
      </c>
      <c r="Z172" s="5" t="s">
        <v>53</v>
      </c>
      <c r="AA172" t="s">
        <v>53</v>
      </c>
      <c r="AB172" t="s">
        <v>53</v>
      </c>
      <c r="AC172" t="s">
        <v>53</v>
      </c>
      <c r="AD172" t="s">
        <v>53</v>
      </c>
      <c r="AE172" t="s">
        <v>54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  <c r="AK172" t="s">
        <v>53</v>
      </c>
      <c r="AL172" t="s">
        <v>53</v>
      </c>
      <c r="AM172" t="s">
        <v>53</v>
      </c>
      <c r="AN172" t="s">
        <v>53</v>
      </c>
      <c r="AO172" t="s">
        <v>53</v>
      </c>
      <c r="AP172" t="s">
        <v>53</v>
      </c>
      <c r="AQ172" t="s">
        <v>53</v>
      </c>
      <c r="AR172" t="s">
        <v>53</v>
      </c>
    </row>
    <row r="173" spans="1:44" x14ac:dyDescent="0.25">
      <c r="A173" s="5">
        <f>165</f>
      </c>
      <c r="B173" s="5" t="s">
        <v>218</v>
      </c>
      <c r="C173" s="5" t="s">
        <v>53</v>
      </c>
      <c r="D173" s="5" t="s">
        <v>53</v>
      </c>
      <c r="E173" s="5" t="s">
        <v>53</v>
      </c>
      <c r="F173" s="5" t="s">
        <v>53</v>
      </c>
      <c r="G173" s="5" t="s">
        <v>53</v>
      </c>
      <c r="H173" s="5" t="s">
        <v>53</v>
      </c>
      <c r="I173" s="5" t="s">
        <v>53</v>
      </c>
      <c r="J173" s="5" t="s">
        <v>53</v>
      </c>
      <c r="K173" s="5" t="s">
        <v>53</v>
      </c>
      <c r="L173" s="5">
        <v>0</v>
      </c>
      <c r="M173" s="5">
        <v>0</v>
      </c>
      <c r="N173" s="5">
        <v>0</v>
      </c>
      <c r="O173" s="5" t="s">
        <v>53</v>
      </c>
      <c r="P173" s="5" t="s">
        <v>53</v>
      </c>
      <c r="Q173" s="5" t="s">
        <v>53</v>
      </c>
      <c r="R173" s="5" t="s">
        <v>53</v>
      </c>
      <c r="S173" s="5" t="s">
        <v>53</v>
      </c>
      <c r="T173" s="5" t="s">
        <v>53</v>
      </c>
      <c r="U173" s="5" t="s">
        <v>53</v>
      </c>
      <c r="V173" s="5" t="s">
        <v>53</v>
      </c>
      <c r="W173" s="5" t="s">
        <v>53</v>
      </c>
      <c r="X173" s="5" t="s">
        <v>53</v>
      </c>
      <c r="Y173" s="5">
        <v>80</v>
      </c>
      <c r="Z173" s="5" t="s">
        <v>53</v>
      </c>
      <c r="AA173" t="s">
        <v>53</v>
      </c>
      <c r="AB173" t="s">
        <v>53</v>
      </c>
      <c r="AC173" t="s">
        <v>53</v>
      </c>
      <c r="AD173" t="s">
        <v>53</v>
      </c>
      <c r="AE173" t="s">
        <v>54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  <c r="AK173" t="s">
        <v>53</v>
      </c>
      <c r="AL173" t="s">
        <v>53</v>
      </c>
      <c r="AM173" t="s">
        <v>53</v>
      </c>
      <c r="AN173" t="s">
        <v>53</v>
      </c>
      <c r="AO173" t="s">
        <v>53</v>
      </c>
      <c r="AP173" t="s">
        <v>53</v>
      </c>
      <c r="AQ173" t="s">
        <v>53</v>
      </c>
      <c r="AR173" t="s">
        <v>53</v>
      </c>
    </row>
    <row r="174" spans="1:44" x14ac:dyDescent="0.25">
      <c r="A174" s="5">
        <f>166</f>
      </c>
      <c r="B174" s="5" t="s">
        <v>219</v>
      </c>
      <c r="C174" s="5" t="s">
        <v>53</v>
      </c>
      <c r="D174" s="5" t="s">
        <v>53</v>
      </c>
      <c r="E174" s="5" t="s">
        <v>53</v>
      </c>
      <c r="F174" s="5" t="s">
        <v>53</v>
      </c>
      <c r="G174" s="5" t="s">
        <v>53</v>
      </c>
      <c r="H174" s="5" t="s">
        <v>53</v>
      </c>
      <c r="I174" s="5" t="s">
        <v>53</v>
      </c>
      <c r="J174" s="5" t="s">
        <v>53</v>
      </c>
      <c r="K174" s="5" t="s">
        <v>53</v>
      </c>
      <c r="L174" s="5">
        <v>0</v>
      </c>
      <c r="M174" s="5">
        <v>0</v>
      </c>
      <c r="N174" s="5">
        <v>0</v>
      </c>
      <c r="O174" s="5" t="s">
        <v>53</v>
      </c>
      <c r="P174" s="5" t="s">
        <v>53</v>
      </c>
      <c r="Q174" s="5" t="s">
        <v>53</v>
      </c>
      <c r="R174" s="5" t="s">
        <v>53</v>
      </c>
      <c r="S174" s="5" t="s">
        <v>53</v>
      </c>
      <c r="T174" s="5" t="s">
        <v>53</v>
      </c>
      <c r="U174" s="5" t="s">
        <v>53</v>
      </c>
      <c r="V174" s="5" t="s">
        <v>53</v>
      </c>
      <c r="W174" s="5" t="s">
        <v>53</v>
      </c>
      <c r="X174" s="5" t="s">
        <v>53</v>
      </c>
      <c r="Y174" s="5">
        <v>80</v>
      </c>
      <c r="Z174" s="5" t="s">
        <v>53</v>
      </c>
      <c r="AA174" t="s">
        <v>53</v>
      </c>
      <c r="AB174" t="s">
        <v>53</v>
      </c>
      <c r="AC174" t="s">
        <v>53</v>
      </c>
      <c r="AD174" t="s">
        <v>53</v>
      </c>
      <c r="AE174" t="s">
        <v>54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  <c r="AK174" t="s">
        <v>53</v>
      </c>
      <c r="AL174" t="s">
        <v>53</v>
      </c>
      <c r="AM174" t="s">
        <v>53</v>
      </c>
      <c r="AN174" t="s">
        <v>53</v>
      </c>
      <c r="AO174" t="s">
        <v>53</v>
      </c>
      <c r="AP174" t="s">
        <v>53</v>
      </c>
      <c r="AQ174" t="s">
        <v>53</v>
      </c>
      <c r="AR174" t="s">
        <v>53</v>
      </c>
    </row>
    <row r="175" spans="1:44" x14ac:dyDescent="0.25">
      <c r="A175" s="5">
        <f>167</f>
      </c>
      <c r="B175" s="5" t="s">
        <v>220</v>
      </c>
      <c r="C175" s="5" t="s">
        <v>53</v>
      </c>
      <c r="D175" s="5" t="s">
        <v>53</v>
      </c>
      <c r="E175" s="5" t="s">
        <v>53</v>
      </c>
      <c r="F175" s="5" t="s">
        <v>53</v>
      </c>
      <c r="G175" s="5" t="s">
        <v>53</v>
      </c>
      <c r="H175" s="5" t="s">
        <v>53</v>
      </c>
      <c r="I175" s="5" t="s">
        <v>53</v>
      </c>
      <c r="J175" s="5" t="s">
        <v>53</v>
      </c>
      <c r="K175" s="5" t="s">
        <v>53</v>
      </c>
      <c r="L175" s="5">
        <v>0</v>
      </c>
      <c r="M175" s="5">
        <v>0</v>
      </c>
      <c r="N175" s="5">
        <v>0</v>
      </c>
      <c r="O175" s="5" t="s">
        <v>53</v>
      </c>
      <c r="P175" s="5" t="s">
        <v>53</v>
      </c>
      <c r="Q175" s="5" t="s">
        <v>53</v>
      </c>
      <c r="R175" s="5" t="s">
        <v>53</v>
      </c>
      <c r="S175" s="5" t="s">
        <v>53</v>
      </c>
      <c r="T175" s="5" t="s">
        <v>53</v>
      </c>
      <c r="U175" s="5" t="s">
        <v>53</v>
      </c>
      <c r="V175" s="5" t="s">
        <v>53</v>
      </c>
      <c r="W175" s="5" t="s">
        <v>53</v>
      </c>
      <c r="X175" s="5" t="s">
        <v>53</v>
      </c>
      <c r="Y175" s="5">
        <v>80</v>
      </c>
      <c r="Z175" s="5" t="s">
        <v>53</v>
      </c>
      <c r="AA175" t="s">
        <v>53</v>
      </c>
      <c r="AB175" t="s">
        <v>53</v>
      </c>
      <c r="AC175" t="s">
        <v>53</v>
      </c>
      <c r="AD175" t="s">
        <v>53</v>
      </c>
      <c r="AE175" t="s">
        <v>54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  <c r="AK175" t="s">
        <v>53</v>
      </c>
      <c r="AL175" t="s">
        <v>53</v>
      </c>
      <c r="AM175" t="s">
        <v>53</v>
      </c>
      <c r="AN175" t="s">
        <v>53</v>
      </c>
      <c r="AO175" t="s">
        <v>53</v>
      </c>
      <c r="AP175" t="s">
        <v>53</v>
      </c>
      <c r="AQ175" t="s">
        <v>53</v>
      </c>
      <c r="AR175" t="s">
        <v>53</v>
      </c>
    </row>
    <row r="176" spans="1:44" x14ac:dyDescent="0.25">
      <c r="A176" s="5">
        <f>168</f>
      </c>
      <c r="B176" s="5" t="s">
        <v>221</v>
      </c>
      <c r="C176" s="5" t="s">
        <v>53</v>
      </c>
      <c r="D176" s="5" t="s">
        <v>53</v>
      </c>
      <c r="E176" s="5" t="s">
        <v>53</v>
      </c>
      <c r="F176" s="5" t="s">
        <v>53</v>
      </c>
      <c r="G176" s="5" t="s">
        <v>53</v>
      </c>
      <c r="H176" s="5" t="s">
        <v>53</v>
      </c>
      <c r="I176" s="5" t="s">
        <v>53</v>
      </c>
      <c r="J176" s="5" t="s">
        <v>53</v>
      </c>
      <c r="K176" s="5" t="s">
        <v>53</v>
      </c>
      <c r="L176" s="5">
        <v>0</v>
      </c>
      <c r="M176" s="5">
        <v>0</v>
      </c>
      <c r="N176" s="5">
        <v>0</v>
      </c>
      <c r="O176" s="5" t="s">
        <v>53</v>
      </c>
      <c r="P176" s="5" t="s">
        <v>53</v>
      </c>
      <c r="Q176" s="5" t="s">
        <v>53</v>
      </c>
      <c r="R176" s="5" t="s">
        <v>53</v>
      </c>
      <c r="S176" s="5" t="s">
        <v>53</v>
      </c>
      <c r="T176" s="5" t="s">
        <v>53</v>
      </c>
      <c r="U176" s="5" t="s">
        <v>53</v>
      </c>
      <c r="V176" s="5" t="s">
        <v>53</v>
      </c>
      <c r="W176" s="5" t="s">
        <v>53</v>
      </c>
      <c r="X176" s="5" t="s">
        <v>53</v>
      </c>
      <c r="Y176" s="5">
        <v>80</v>
      </c>
      <c r="Z176" s="5" t="s">
        <v>53</v>
      </c>
      <c r="AA176" t="s">
        <v>53</v>
      </c>
      <c r="AB176" t="s">
        <v>53</v>
      </c>
      <c r="AC176" t="s">
        <v>53</v>
      </c>
      <c r="AD176" t="s">
        <v>53</v>
      </c>
      <c r="AE176" t="s">
        <v>54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  <c r="AK176" t="s">
        <v>53</v>
      </c>
      <c r="AL176" t="s">
        <v>53</v>
      </c>
      <c r="AM176" t="s">
        <v>53</v>
      </c>
      <c r="AN176" t="s">
        <v>53</v>
      </c>
      <c r="AO176" t="s">
        <v>53</v>
      </c>
      <c r="AP176" t="s">
        <v>53</v>
      </c>
      <c r="AQ176" t="s">
        <v>53</v>
      </c>
      <c r="AR176" t="s">
        <v>53</v>
      </c>
    </row>
    <row r="177" spans="1:44" x14ac:dyDescent="0.25">
      <c r="A177" s="5">
        <f>169</f>
      </c>
      <c r="B177" s="5" t="s">
        <v>222</v>
      </c>
      <c r="C177" s="5" t="s">
        <v>53</v>
      </c>
      <c r="D177" s="5" t="s">
        <v>53</v>
      </c>
      <c r="E177" s="5" t="s">
        <v>53</v>
      </c>
      <c r="F177" s="5" t="s">
        <v>53</v>
      </c>
      <c r="G177" s="5" t="s">
        <v>53</v>
      </c>
      <c r="H177" s="5" t="s">
        <v>53</v>
      </c>
      <c r="I177" s="5" t="s">
        <v>53</v>
      </c>
      <c r="J177" s="5" t="s">
        <v>53</v>
      </c>
      <c r="K177" s="5" t="s">
        <v>53</v>
      </c>
      <c r="L177" s="5">
        <v>0</v>
      </c>
      <c r="M177" s="5">
        <v>0</v>
      </c>
      <c r="N177" s="5">
        <v>0</v>
      </c>
      <c r="O177" s="5" t="s">
        <v>53</v>
      </c>
      <c r="P177" s="5" t="s">
        <v>53</v>
      </c>
      <c r="Q177" s="5" t="s">
        <v>53</v>
      </c>
      <c r="R177" s="5" t="s">
        <v>53</v>
      </c>
      <c r="S177" s="5" t="s">
        <v>53</v>
      </c>
      <c r="T177" s="5" t="s">
        <v>53</v>
      </c>
      <c r="U177" s="5" t="s">
        <v>53</v>
      </c>
      <c r="V177" s="5" t="s">
        <v>53</v>
      </c>
      <c r="W177" s="5" t="s">
        <v>53</v>
      </c>
      <c r="X177" s="5" t="s">
        <v>53</v>
      </c>
      <c r="Y177" s="5">
        <v>80</v>
      </c>
      <c r="Z177" s="5" t="s">
        <v>53</v>
      </c>
      <c r="AA177" t="s">
        <v>53</v>
      </c>
      <c r="AB177" t="s">
        <v>53</v>
      </c>
      <c r="AC177" t="s">
        <v>53</v>
      </c>
      <c r="AD177" t="s">
        <v>53</v>
      </c>
      <c r="AE177" t="s">
        <v>54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  <c r="AK177" t="s">
        <v>53</v>
      </c>
      <c r="AL177" t="s">
        <v>53</v>
      </c>
      <c r="AM177" t="s">
        <v>53</v>
      </c>
      <c r="AN177" t="s">
        <v>53</v>
      </c>
      <c r="AO177" t="s">
        <v>53</v>
      </c>
      <c r="AP177" t="s">
        <v>53</v>
      </c>
      <c r="AQ177" t="s">
        <v>53</v>
      </c>
      <c r="AR177" t="s">
        <v>53</v>
      </c>
    </row>
    <row r="178" spans="1:44" x14ac:dyDescent="0.25">
      <c r="A178" s="5">
        <f>170</f>
      </c>
      <c r="B178" s="5" t="s">
        <v>223</v>
      </c>
      <c r="C178" s="5" t="s">
        <v>53</v>
      </c>
      <c r="D178" s="5" t="s">
        <v>53</v>
      </c>
      <c r="E178" s="5" t="s">
        <v>53</v>
      </c>
      <c r="F178" s="5" t="s">
        <v>53</v>
      </c>
      <c r="G178" s="5" t="s">
        <v>53</v>
      </c>
      <c r="H178" s="5" t="s">
        <v>53</v>
      </c>
      <c r="I178" s="5" t="s">
        <v>53</v>
      </c>
      <c r="J178" s="5" t="s">
        <v>53</v>
      </c>
      <c r="K178" s="5" t="s">
        <v>53</v>
      </c>
      <c r="L178" s="5">
        <v>0</v>
      </c>
      <c r="M178" s="5">
        <v>0</v>
      </c>
      <c r="N178" s="5">
        <v>0</v>
      </c>
      <c r="O178" s="5" t="s">
        <v>53</v>
      </c>
      <c r="P178" s="5" t="s">
        <v>53</v>
      </c>
      <c r="Q178" s="5" t="s">
        <v>53</v>
      </c>
      <c r="R178" s="5" t="s">
        <v>53</v>
      </c>
      <c r="S178" s="5" t="s">
        <v>53</v>
      </c>
      <c r="T178" s="5" t="s">
        <v>53</v>
      </c>
      <c r="U178" s="5" t="s">
        <v>53</v>
      </c>
      <c r="V178" s="5" t="s">
        <v>53</v>
      </c>
      <c r="W178" s="5" t="s">
        <v>53</v>
      </c>
      <c r="X178" s="5" t="s">
        <v>53</v>
      </c>
      <c r="Y178" s="5">
        <v>80</v>
      </c>
      <c r="Z178" s="5" t="s">
        <v>53</v>
      </c>
      <c r="AA178" t="s">
        <v>53</v>
      </c>
      <c r="AB178" t="s">
        <v>53</v>
      </c>
      <c r="AC178" t="s">
        <v>53</v>
      </c>
      <c r="AD178" t="s">
        <v>53</v>
      </c>
      <c r="AE178" t="s">
        <v>54</v>
      </c>
      <c r="AF178" t="s">
        <v>53</v>
      </c>
      <c r="AG178" t="s">
        <v>53</v>
      </c>
      <c r="AH178" t="s">
        <v>53</v>
      </c>
      <c r="AI178" t="s">
        <v>53</v>
      </c>
      <c r="AJ178" t="s">
        <v>53</v>
      </c>
      <c r="AK178" t="s">
        <v>53</v>
      </c>
      <c r="AL178" t="s">
        <v>53</v>
      </c>
      <c r="AM178" t="s">
        <v>53</v>
      </c>
      <c r="AN178" t="s">
        <v>53</v>
      </c>
      <c r="AO178" t="s">
        <v>53</v>
      </c>
      <c r="AP178" t="s">
        <v>53</v>
      </c>
      <c r="AQ178" t="s">
        <v>53</v>
      </c>
      <c r="AR178" t="s">
        <v>53</v>
      </c>
    </row>
    <row r="179" spans="1:44" x14ac:dyDescent="0.25">
      <c r="A179" s="5">
        <f>171</f>
      </c>
      <c r="B179" s="5" t="s">
        <v>224</v>
      </c>
      <c r="C179" s="5" t="s">
        <v>53</v>
      </c>
      <c r="D179" s="5" t="s">
        <v>53</v>
      </c>
      <c r="E179" s="5" t="s">
        <v>53</v>
      </c>
      <c r="F179" s="5" t="s">
        <v>53</v>
      </c>
      <c r="G179" s="5" t="s">
        <v>53</v>
      </c>
      <c r="H179" s="5" t="s">
        <v>53</v>
      </c>
      <c r="I179" s="5" t="s">
        <v>53</v>
      </c>
      <c r="J179" s="5" t="s">
        <v>53</v>
      </c>
      <c r="K179" s="5" t="s">
        <v>53</v>
      </c>
      <c r="L179" s="5">
        <v>0</v>
      </c>
      <c r="M179" s="5">
        <v>0</v>
      </c>
      <c r="N179" s="5">
        <v>0</v>
      </c>
      <c r="O179" s="5" t="s">
        <v>53</v>
      </c>
      <c r="P179" s="5" t="s">
        <v>53</v>
      </c>
      <c r="Q179" s="5" t="s">
        <v>53</v>
      </c>
      <c r="R179" s="5" t="s">
        <v>53</v>
      </c>
      <c r="S179" s="5" t="s">
        <v>53</v>
      </c>
      <c r="T179" s="5" t="s">
        <v>53</v>
      </c>
      <c r="U179" s="5" t="s">
        <v>53</v>
      </c>
      <c r="V179" s="5" t="s">
        <v>53</v>
      </c>
      <c r="W179" s="5" t="s">
        <v>53</v>
      </c>
      <c r="X179" s="5" t="s">
        <v>53</v>
      </c>
      <c r="Y179" s="5">
        <v>80</v>
      </c>
      <c r="Z179" s="5" t="s">
        <v>53</v>
      </c>
      <c r="AA179" t="s">
        <v>53</v>
      </c>
      <c r="AB179" t="s">
        <v>53</v>
      </c>
      <c r="AC179" t="s">
        <v>53</v>
      </c>
      <c r="AD179" t="s">
        <v>53</v>
      </c>
      <c r="AE179" t="s">
        <v>54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  <c r="AK179" t="s">
        <v>53</v>
      </c>
      <c r="AL179" t="s">
        <v>53</v>
      </c>
      <c r="AM179" t="s">
        <v>53</v>
      </c>
      <c r="AN179" t="s">
        <v>53</v>
      </c>
      <c r="AO179" t="s">
        <v>53</v>
      </c>
      <c r="AP179" t="s">
        <v>53</v>
      </c>
      <c r="AQ179" t="s">
        <v>53</v>
      </c>
      <c r="AR179" t="s">
        <v>53</v>
      </c>
    </row>
    <row r="180" spans="1:44" x14ac:dyDescent="0.25">
      <c r="A180" s="5">
        <f>172</f>
      </c>
      <c r="B180" s="5" t="s">
        <v>225</v>
      </c>
      <c r="C180" s="5" t="s">
        <v>53</v>
      </c>
      <c r="D180" s="5" t="s">
        <v>53</v>
      </c>
      <c r="E180" s="5" t="s">
        <v>53</v>
      </c>
      <c r="F180" s="5" t="s">
        <v>53</v>
      </c>
      <c r="G180" s="5" t="s">
        <v>53</v>
      </c>
      <c r="H180" s="5" t="s">
        <v>53</v>
      </c>
      <c r="I180" s="5" t="s">
        <v>53</v>
      </c>
      <c r="J180" s="5" t="s">
        <v>53</v>
      </c>
      <c r="K180" s="5" t="s">
        <v>53</v>
      </c>
      <c r="L180" s="5">
        <v>0</v>
      </c>
      <c r="M180" s="5">
        <v>0</v>
      </c>
      <c r="N180" s="5">
        <v>0</v>
      </c>
      <c r="O180" s="5" t="s">
        <v>53</v>
      </c>
      <c r="P180" s="5" t="s">
        <v>53</v>
      </c>
      <c r="Q180" s="5" t="s">
        <v>53</v>
      </c>
      <c r="R180" s="5" t="s">
        <v>53</v>
      </c>
      <c r="S180" s="5" t="s">
        <v>53</v>
      </c>
      <c r="T180" s="5" t="s">
        <v>53</v>
      </c>
      <c r="U180" s="5" t="s">
        <v>53</v>
      </c>
      <c r="V180" s="5" t="s">
        <v>53</v>
      </c>
      <c r="W180" s="5" t="s">
        <v>53</v>
      </c>
      <c r="X180" s="5" t="s">
        <v>53</v>
      </c>
      <c r="Y180" s="5">
        <v>80</v>
      </c>
      <c r="Z180" s="5" t="s">
        <v>53</v>
      </c>
      <c r="AA180" t="s">
        <v>53</v>
      </c>
      <c r="AB180" t="s">
        <v>53</v>
      </c>
      <c r="AC180" t="s">
        <v>53</v>
      </c>
      <c r="AD180" t="s">
        <v>53</v>
      </c>
      <c r="AE180" t="s">
        <v>54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  <c r="AK180" t="s">
        <v>53</v>
      </c>
      <c r="AL180" t="s">
        <v>53</v>
      </c>
      <c r="AM180" t="s">
        <v>53</v>
      </c>
      <c r="AN180" t="s">
        <v>53</v>
      </c>
      <c r="AO180" t="s">
        <v>53</v>
      </c>
      <c r="AP180" t="s">
        <v>53</v>
      </c>
      <c r="AQ180" t="s">
        <v>53</v>
      </c>
      <c r="AR180" t="s">
        <v>53</v>
      </c>
    </row>
    <row r="181" spans="1:44" x14ac:dyDescent="0.25">
      <c r="A181" s="5">
        <f>173</f>
      </c>
      <c r="B181" s="5" t="s">
        <v>226</v>
      </c>
      <c r="C181" s="5" t="s">
        <v>53</v>
      </c>
      <c r="D181" s="5" t="s">
        <v>53</v>
      </c>
      <c r="E181" s="5" t="s">
        <v>53</v>
      </c>
      <c r="F181" s="5" t="s">
        <v>53</v>
      </c>
      <c r="G181" s="5" t="s">
        <v>53</v>
      </c>
      <c r="H181" s="5" t="s">
        <v>53</v>
      </c>
      <c r="I181" s="5" t="s">
        <v>53</v>
      </c>
      <c r="J181" s="5" t="s">
        <v>53</v>
      </c>
      <c r="K181" s="5" t="s">
        <v>53</v>
      </c>
      <c r="L181" s="5">
        <v>0</v>
      </c>
      <c r="M181" s="5">
        <v>0</v>
      </c>
      <c r="N181" s="5">
        <v>0</v>
      </c>
      <c r="O181" s="5" t="s">
        <v>53</v>
      </c>
      <c r="P181" s="5" t="s">
        <v>53</v>
      </c>
      <c r="Q181" s="5" t="s">
        <v>53</v>
      </c>
      <c r="R181" s="5" t="s">
        <v>53</v>
      </c>
      <c r="S181" s="5" t="s">
        <v>53</v>
      </c>
      <c r="T181" s="5" t="s">
        <v>53</v>
      </c>
      <c r="U181" s="5" t="s">
        <v>53</v>
      </c>
      <c r="V181" s="5" t="s">
        <v>53</v>
      </c>
      <c r="W181" s="5" t="s">
        <v>53</v>
      </c>
      <c r="X181" s="5" t="s">
        <v>53</v>
      </c>
      <c r="Y181" s="5">
        <v>80</v>
      </c>
      <c r="Z181" s="5" t="s">
        <v>53</v>
      </c>
      <c r="AA181" t="s">
        <v>53</v>
      </c>
      <c r="AB181" t="s">
        <v>53</v>
      </c>
      <c r="AC181" t="s">
        <v>53</v>
      </c>
      <c r="AD181" t="s">
        <v>53</v>
      </c>
      <c r="AE181" t="s">
        <v>54</v>
      </c>
      <c r="AF181" t="s">
        <v>53</v>
      </c>
      <c r="AG181" t="s">
        <v>53</v>
      </c>
      <c r="AH181" t="s">
        <v>53</v>
      </c>
      <c r="AI181" t="s">
        <v>53</v>
      </c>
      <c r="AJ181" t="s">
        <v>53</v>
      </c>
      <c r="AK181" t="s">
        <v>53</v>
      </c>
      <c r="AL181" t="s">
        <v>53</v>
      </c>
      <c r="AM181" t="s">
        <v>53</v>
      </c>
      <c r="AN181" t="s">
        <v>53</v>
      </c>
      <c r="AO181" t="s">
        <v>53</v>
      </c>
      <c r="AP181" t="s">
        <v>53</v>
      </c>
      <c r="AQ181" t="s">
        <v>53</v>
      </c>
      <c r="AR181" t="s">
        <v>53</v>
      </c>
    </row>
    <row r="182" spans="1:44" x14ac:dyDescent="0.25">
      <c r="A182" s="5">
        <f>174</f>
      </c>
      <c r="B182" s="5" t="s">
        <v>227</v>
      </c>
      <c r="C182" s="5" t="s">
        <v>53</v>
      </c>
      <c r="D182" s="5" t="s">
        <v>53</v>
      </c>
      <c r="E182" s="5" t="s">
        <v>53</v>
      </c>
      <c r="F182" s="5" t="s">
        <v>53</v>
      </c>
      <c r="G182" s="5" t="s">
        <v>53</v>
      </c>
      <c r="H182" s="5" t="s">
        <v>53</v>
      </c>
      <c r="I182" s="5" t="s">
        <v>53</v>
      </c>
      <c r="J182" s="5" t="s">
        <v>53</v>
      </c>
      <c r="K182" s="5" t="s">
        <v>53</v>
      </c>
      <c r="L182" s="5">
        <v>0</v>
      </c>
      <c r="M182" s="5">
        <v>0</v>
      </c>
      <c r="N182" s="5">
        <v>0</v>
      </c>
      <c r="O182" s="5" t="s">
        <v>53</v>
      </c>
      <c r="P182" s="5" t="s">
        <v>53</v>
      </c>
      <c r="Q182" s="5" t="s">
        <v>53</v>
      </c>
      <c r="R182" s="5" t="s">
        <v>53</v>
      </c>
      <c r="S182" s="5" t="s">
        <v>53</v>
      </c>
      <c r="T182" s="5" t="s">
        <v>53</v>
      </c>
      <c r="U182" s="5" t="s">
        <v>53</v>
      </c>
      <c r="V182" s="5" t="s">
        <v>53</v>
      </c>
      <c r="W182" s="5" t="s">
        <v>53</v>
      </c>
      <c r="X182" s="5" t="s">
        <v>53</v>
      </c>
      <c r="Y182" s="5">
        <v>80</v>
      </c>
      <c r="Z182" s="5" t="s">
        <v>53</v>
      </c>
      <c r="AA182" t="s">
        <v>53</v>
      </c>
      <c r="AB182" t="s">
        <v>53</v>
      </c>
      <c r="AC182" t="s">
        <v>53</v>
      </c>
      <c r="AD182" t="s">
        <v>53</v>
      </c>
      <c r="AE182" t="s">
        <v>54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  <c r="AK182" t="s">
        <v>53</v>
      </c>
      <c r="AL182" t="s">
        <v>53</v>
      </c>
      <c r="AM182" t="s">
        <v>53</v>
      </c>
      <c r="AN182" t="s">
        <v>53</v>
      </c>
      <c r="AO182" t="s">
        <v>53</v>
      </c>
      <c r="AP182" t="s">
        <v>53</v>
      </c>
      <c r="AQ182" t="s">
        <v>53</v>
      </c>
      <c r="AR182" t="s">
        <v>53</v>
      </c>
    </row>
    <row r="183" spans="1:44" x14ac:dyDescent="0.25">
      <c r="A183" s="5">
        <f>175</f>
      </c>
      <c r="B183" s="5" t="s">
        <v>228</v>
      </c>
      <c r="C183" s="5" t="s">
        <v>53</v>
      </c>
      <c r="D183" s="5" t="s">
        <v>53</v>
      </c>
      <c r="E183" s="5" t="s">
        <v>53</v>
      </c>
      <c r="F183" s="5" t="s">
        <v>53</v>
      </c>
      <c r="G183" s="5" t="s">
        <v>53</v>
      </c>
      <c r="H183" s="5" t="s">
        <v>53</v>
      </c>
      <c r="I183" s="5" t="s">
        <v>53</v>
      </c>
      <c r="J183" s="5" t="s">
        <v>53</v>
      </c>
      <c r="K183" s="5" t="s">
        <v>53</v>
      </c>
      <c r="L183" s="5">
        <v>0</v>
      </c>
      <c r="M183" s="5">
        <v>0</v>
      </c>
      <c r="N183" s="5">
        <v>0</v>
      </c>
      <c r="O183" s="5" t="s">
        <v>53</v>
      </c>
      <c r="P183" s="5" t="s">
        <v>53</v>
      </c>
      <c r="Q183" s="5" t="s">
        <v>53</v>
      </c>
      <c r="R183" s="5" t="s">
        <v>53</v>
      </c>
      <c r="S183" s="5" t="s">
        <v>53</v>
      </c>
      <c r="T183" s="5" t="s">
        <v>53</v>
      </c>
      <c r="U183" s="5" t="s">
        <v>53</v>
      </c>
      <c r="V183" s="5" t="s">
        <v>53</v>
      </c>
      <c r="W183" s="5" t="s">
        <v>53</v>
      </c>
      <c r="X183" s="5" t="s">
        <v>53</v>
      </c>
      <c r="Y183" s="5">
        <v>80</v>
      </c>
      <c r="Z183" s="5" t="s">
        <v>53</v>
      </c>
      <c r="AA183" t="s">
        <v>53</v>
      </c>
      <c r="AB183" t="s">
        <v>53</v>
      </c>
      <c r="AC183" t="s">
        <v>53</v>
      </c>
      <c r="AD183" t="s">
        <v>53</v>
      </c>
      <c r="AE183" t="s">
        <v>54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  <c r="AK183" t="s">
        <v>53</v>
      </c>
      <c r="AL183" t="s">
        <v>53</v>
      </c>
      <c r="AM183" t="s">
        <v>53</v>
      </c>
      <c r="AN183" t="s">
        <v>53</v>
      </c>
      <c r="AO183" t="s">
        <v>53</v>
      </c>
      <c r="AP183" t="s">
        <v>53</v>
      </c>
      <c r="AQ183" t="s">
        <v>53</v>
      </c>
      <c r="AR183" t="s">
        <v>53</v>
      </c>
    </row>
    <row r="184" spans="1:44" x14ac:dyDescent="0.25">
      <c r="A184" s="5">
        <f>176</f>
      </c>
      <c r="B184" s="5" t="s">
        <v>229</v>
      </c>
      <c r="C184" s="5" t="s">
        <v>53</v>
      </c>
      <c r="D184" s="5" t="s">
        <v>53</v>
      </c>
      <c r="E184" s="5" t="s">
        <v>53</v>
      </c>
      <c r="F184" s="5" t="s">
        <v>53</v>
      </c>
      <c r="G184" s="5" t="s">
        <v>53</v>
      </c>
      <c r="H184" s="5" t="s">
        <v>53</v>
      </c>
      <c r="I184" s="5" t="s">
        <v>53</v>
      </c>
      <c r="J184" s="5" t="s">
        <v>53</v>
      </c>
      <c r="K184" s="5" t="s">
        <v>53</v>
      </c>
      <c r="L184" s="5">
        <v>0</v>
      </c>
      <c r="M184" s="5">
        <v>0</v>
      </c>
      <c r="N184" s="5">
        <v>0</v>
      </c>
      <c r="O184" s="5" t="s">
        <v>53</v>
      </c>
      <c r="P184" s="5" t="s">
        <v>53</v>
      </c>
      <c r="Q184" s="5" t="s">
        <v>53</v>
      </c>
      <c r="R184" s="5" t="s">
        <v>53</v>
      </c>
      <c r="S184" s="5" t="s">
        <v>53</v>
      </c>
      <c r="T184" s="5" t="s">
        <v>53</v>
      </c>
      <c r="U184" s="5" t="s">
        <v>53</v>
      </c>
      <c r="V184" s="5" t="s">
        <v>53</v>
      </c>
      <c r="W184" s="5" t="s">
        <v>53</v>
      </c>
      <c r="X184" s="5" t="s">
        <v>53</v>
      </c>
      <c r="Y184" s="5">
        <v>80</v>
      </c>
      <c r="Z184" s="5" t="s">
        <v>53</v>
      </c>
      <c r="AA184" t="s">
        <v>53</v>
      </c>
      <c r="AB184" t="s">
        <v>53</v>
      </c>
      <c r="AC184" t="s">
        <v>53</v>
      </c>
      <c r="AD184" t="s">
        <v>53</v>
      </c>
      <c r="AE184" t="s">
        <v>54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  <c r="AK184" t="s">
        <v>53</v>
      </c>
      <c r="AL184" t="s">
        <v>53</v>
      </c>
      <c r="AM184" t="s">
        <v>53</v>
      </c>
      <c r="AN184" t="s">
        <v>53</v>
      </c>
      <c r="AO184" t="s">
        <v>53</v>
      </c>
      <c r="AP184" t="s">
        <v>53</v>
      </c>
      <c r="AQ184" t="s">
        <v>53</v>
      </c>
      <c r="AR184" t="s">
        <v>53</v>
      </c>
    </row>
    <row r="185" spans="1:44" x14ac:dyDescent="0.25">
      <c r="A185" s="5">
        <f>177</f>
      </c>
      <c r="B185" s="5" t="s">
        <v>230</v>
      </c>
      <c r="C185" s="5" t="s">
        <v>53</v>
      </c>
      <c r="D185" s="5" t="s">
        <v>53</v>
      </c>
      <c r="E185" s="5" t="s">
        <v>53</v>
      </c>
      <c r="F185" s="5" t="s">
        <v>53</v>
      </c>
      <c r="G185" s="5" t="s">
        <v>53</v>
      </c>
      <c r="H185" s="5" t="s">
        <v>53</v>
      </c>
      <c r="I185" s="5" t="s">
        <v>53</v>
      </c>
      <c r="J185" s="5" t="s">
        <v>53</v>
      </c>
      <c r="K185" s="5" t="s">
        <v>53</v>
      </c>
      <c r="L185" s="5">
        <v>0</v>
      </c>
      <c r="M185" s="5">
        <v>0</v>
      </c>
      <c r="N185" s="5">
        <v>0</v>
      </c>
      <c r="O185" s="5" t="s">
        <v>53</v>
      </c>
      <c r="P185" s="5" t="s">
        <v>53</v>
      </c>
      <c r="Q185" s="5" t="s">
        <v>53</v>
      </c>
      <c r="R185" s="5" t="s">
        <v>53</v>
      </c>
      <c r="S185" s="5" t="s">
        <v>53</v>
      </c>
      <c r="T185" s="5" t="s">
        <v>53</v>
      </c>
      <c r="U185" s="5" t="s">
        <v>53</v>
      </c>
      <c r="V185" s="5" t="s">
        <v>53</v>
      </c>
      <c r="W185" s="5" t="s">
        <v>53</v>
      </c>
      <c r="X185" s="5" t="s">
        <v>53</v>
      </c>
      <c r="Y185" s="5">
        <v>80</v>
      </c>
      <c r="Z185" s="5" t="s">
        <v>53</v>
      </c>
      <c r="AA185" t="s">
        <v>53</v>
      </c>
      <c r="AB185" t="s">
        <v>53</v>
      </c>
      <c r="AC185" t="s">
        <v>53</v>
      </c>
      <c r="AD185" t="s">
        <v>53</v>
      </c>
      <c r="AE185" t="s">
        <v>54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  <c r="AK185" t="s">
        <v>53</v>
      </c>
      <c r="AL185" t="s">
        <v>53</v>
      </c>
      <c r="AM185" t="s">
        <v>53</v>
      </c>
      <c r="AN185" t="s">
        <v>53</v>
      </c>
      <c r="AO185" t="s">
        <v>53</v>
      </c>
      <c r="AP185" t="s">
        <v>53</v>
      </c>
      <c r="AQ185" t="s">
        <v>53</v>
      </c>
      <c r="AR185" t="s">
        <v>53</v>
      </c>
    </row>
    <row r="186" spans="1:44" x14ac:dyDescent="0.25">
      <c r="A186" s="5">
        <f>178</f>
      </c>
      <c r="B186" s="5" t="s">
        <v>231</v>
      </c>
      <c r="C186" s="5" t="s">
        <v>53</v>
      </c>
      <c r="D186" s="5" t="s">
        <v>53</v>
      </c>
      <c r="E186" s="5" t="s">
        <v>53</v>
      </c>
      <c r="F186" s="5" t="s">
        <v>53</v>
      </c>
      <c r="G186" s="5" t="s">
        <v>53</v>
      </c>
      <c r="H186" s="5" t="s">
        <v>53</v>
      </c>
      <c r="I186" s="5" t="s">
        <v>53</v>
      </c>
      <c r="J186" s="5" t="s">
        <v>53</v>
      </c>
      <c r="K186" s="5" t="s">
        <v>53</v>
      </c>
      <c r="L186" s="5">
        <v>0</v>
      </c>
      <c r="M186" s="5">
        <v>0</v>
      </c>
      <c r="N186" s="5">
        <v>0</v>
      </c>
      <c r="O186" s="5" t="s">
        <v>53</v>
      </c>
      <c r="P186" s="5" t="s">
        <v>53</v>
      </c>
      <c r="Q186" s="5" t="s">
        <v>53</v>
      </c>
      <c r="R186" s="5" t="s">
        <v>53</v>
      </c>
      <c r="S186" s="5" t="s">
        <v>53</v>
      </c>
      <c r="T186" s="5" t="s">
        <v>53</v>
      </c>
      <c r="U186" s="5" t="s">
        <v>53</v>
      </c>
      <c r="V186" s="5" t="s">
        <v>53</v>
      </c>
      <c r="W186" s="5" t="s">
        <v>53</v>
      </c>
      <c r="X186" s="5" t="s">
        <v>53</v>
      </c>
      <c r="Y186" s="5">
        <v>80</v>
      </c>
      <c r="Z186" s="5" t="s">
        <v>53</v>
      </c>
      <c r="AA186" t="s">
        <v>53</v>
      </c>
      <c r="AB186" t="s">
        <v>53</v>
      </c>
      <c r="AC186" t="s">
        <v>53</v>
      </c>
      <c r="AD186" t="s">
        <v>53</v>
      </c>
      <c r="AE186" t="s">
        <v>54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  <c r="AK186" t="s">
        <v>53</v>
      </c>
      <c r="AL186" t="s">
        <v>53</v>
      </c>
      <c r="AM186" t="s">
        <v>53</v>
      </c>
      <c r="AN186" t="s">
        <v>53</v>
      </c>
      <c r="AO186" t="s">
        <v>53</v>
      </c>
      <c r="AP186" t="s">
        <v>53</v>
      </c>
      <c r="AQ186" t="s">
        <v>53</v>
      </c>
      <c r="AR186" t="s">
        <v>53</v>
      </c>
    </row>
    <row r="187" spans="1:44" x14ac:dyDescent="0.25">
      <c r="A187" s="5">
        <f>179</f>
      </c>
      <c r="B187" s="5" t="s">
        <v>232</v>
      </c>
      <c r="C187" s="5" t="s">
        <v>53</v>
      </c>
      <c r="D187" s="5" t="s">
        <v>53</v>
      </c>
      <c r="E187" s="5" t="s">
        <v>53</v>
      </c>
      <c r="F187" s="5" t="s">
        <v>53</v>
      </c>
      <c r="G187" s="5" t="s">
        <v>53</v>
      </c>
      <c r="H187" s="5" t="s">
        <v>53</v>
      </c>
      <c r="I187" s="5" t="s">
        <v>53</v>
      </c>
      <c r="J187" s="5" t="s">
        <v>53</v>
      </c>
      <c r="K187" s="5" t="s">
        <v>53</v>
      </c>
      <c r="L187" s="5">
        <v>0</v>
      </c>
      <c r="M187" s="5">
        <v>0</v>
      </c>
      <c r="N187" s="5">
        <v>0</v>
      </c>
      <c r="O187" s="5" t="s">
        <v>53</v>
      </c>
      <c r="P187" s="5" t="s">
        <v>53</v>
      </c>
      <c r="Q187" s="5" t="s">
        <v>53</v>
      </c>
      <c r="R187" s="5" t="s">
        <v>53</v>
      </c>
      <c r="S187" s="5" t="s">
        <v>53</v>
      </c>
      <c r="T187" s="5" t="s">
        <v>53</v>
      </c>
      <c r="U187" s="5" t="s">
        <v>53</v>
      </c>
      <c r="V187" s="5" t="s">
        <v>53</v>
      </c>
      <c r="W187" s="5" t="s">
        <v>53</v>
      </c>
      <c r="X187" s="5" t="s">
        <v>53</v>
      </c>
      <c r="Y187" s="5">
        <v>80</v>
      </c>
      <c r="Z187" s="5" t="s">
        <v>53</v>
      </c>
      <c r="AA187" t="s">
        <v>53</v>
      </c>
      <c r="AB187" t="s">
        <v>53</v>
      </c>
      <c r="AC187" t="s">
        <v>53</v>
      </c>
      <c r="AD187" t="s">
        <v>53</v>
      </c>
      <c r="AE187" t="s">
        <v>54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  <c r="AK187" t="s">
        <v>53</v>
      </c>
      <c r="AL187" t="s">
        <v>53</v>
      </c>
      <c r="AM187" t="s">
        <v>53</v>
      </c>
      <c r="AN187" t="s">
        <v>53</v>
      </c>
      <c r="AO187" t="s">
        <v>53</v>
      </c>
      <c r="AP187" t="s">
        <v>53</v>
      </c>
      <c r="AQ187" t="s">
        <v>53</v>
      </c>
      <c r="AR187" t="s">
        <v>53</v>
      </c>
    </row>
    <row r="188" spans="1:44" x14ac:dyDescent="0.25">
      <c r="A188" s="5">
        <f>180</f>
      </c>
      <c r="B188" s="5" t="s">
        <v>233</v>
      </c>
      <c r="C188" s="5" t="s">
        <v>53</v>
      </c>
      <c r="D188" s="5" t="s">
        <v>53</v>
      </c>
      <c r="E188" s="5" t="s">
        <v>53</v>
      </c>
      <c r="F188" s="5" t="s">
        <v>53</v>
      </c>
      <c r="G188" s="5" t="s">
        <v>53</v>
      </c>
      <c r="H188" s="5" t="s">
        <v>53</v>
      </c>
      <c r="I188" s="5" t="s">
        <v>53</v>
      </c>
      <c r="J188" s="5" t="s">
        <v>53</v>
      </c>
      <c r="K188" s="5" t="s">
        <v>53</v>
      </c>
      <c r="L188" s="5">
        <v>0</v>
      </c>
      <c r="M188" s="5">
        <v>0</v>
      </c>
      <c r="N188" s="5">
        <v>0</v>
      </c>
      <c r="O188" s="5" t="s">
        <v>53</v>
      </c>
      <c r="P188" s="5" t="s">
        <v>53</v>
      </c>
      <c r="Q188" s="5" t="s">
        <v>53</v>
      </c>
      <c r="R188" s="5" t="s">
        <v>53</v>
      </c>
      <c r="S188" s="5" t="s">
        <v>53</v>
      </c>
      <c r="T188" s="5" t="s">
        <v>53</v>
      </c>
      <c r="U188" s="5" t="s">
        <v>53</v>
      </c>
      <c r="V188" s="5" t="s">
        <v>53</v>
      </c>
      <c r="W188" s="5" t="s">
        <v>53</v>
      </c>
      <c r="X188" s="5" t="s">
        <v>53</v>
      </c>
      <c r="Y188" s="5">
        <v>80</v>
      </c>
      <c r="Z188" s="5" t="s">
        <v>53</v>
      </c>
      <c r="AA188" t="s">
        <v>53</v>
      </c>
      <c r="AB188" t="s">
        <v>53</v>
      </c>
      <c r="AC188" t="s">
        <v>53</v>
      </c>
      <c r="AD188" t="s">
        <v>53</v>
      </c>
      <c r="AE188" t="s">
        <v>54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  <c r="AK188" t="s">
        <v>53</v>
      </c>
      <c r="AL188" t="s">
        <v>53</v>
      </c>
      <c r="AM188" t="s">
        <v>53</v>
      </c>
      <c r="AN188" t="s">
        <v>53</v>
      </c>
      <c r="AO188" t="s">
        <v>53</v>
      </c>
      <c r="AP188" t="s">
        <v>53</v>
      </c>
      <c r="AQ188" t="s">
        <v>53</v>
      </c>
      <c r="AR188" t="s">
        <v>53</v>
      </c>
    </row>
    <row r="189" spans="1:44" x14ac:dyDescent="0.25">
      <c r="A189" s="5">
        <f>181</f>
      </c>
      <c r="B189" s="5" t="s">
        <v>234</v>
      </c>
      <c r="C189" s="5" t="s">
        <v>53</v>
      </c>
      <c r="D189" s="5" t="s">
        <v>53</v>
      </c>
      <c r="E189" s="5" t="s">
        <v>53</v>
      </c>
      <c r="F189" s="5" t="s">
        <v>53</v>
      </c>
      <c r="G189" s="5" t="s">
        <v>53</v>
      </c>
      <c r="H189" s="5" t="s">
        <v>53</v>
      </c>
      <c r="I189" s="5" t="s">
        <v>53</v>
      </c>
      <c r="J189" s="5" t="s">
        <v>53</v>
      </c>
      <c r="K189" s="5" t="s">
        <v>53</v>
      </c>
      <c r="L189" s="5">
        <v>0</v>
      </c>
      <c r="M189" s="5">
        <v>0</v>
      </c>
      <c r="N189" s="5">
        <v>0</v>
      </c>
      <c r="O189" s="5" t="s">
        <v>53</v>
      </c>
      <c r="P189" s="5" t="s">
        <v>53</v>
      </c>
      <c r="Q189" s="5" t="s">
        <v>53</v>
      </c>
      <c r="R189" s="5" t="s">
        <v>53</v>
      </c>
      <c r="S189" s="5" t="s">
        <v>53</v>
      </c>
      <c r="T189" s="5" t="s">
        <v>53</v>
      </c>
      <c r="U189" s="5" t="s">
        <v>53</v>
      </c>
      <c r="V189" s="5" t="s">
        <v>53</v>
      </c>
      <c r="W189" s="5" t="s">
        <v>53</v>
      </c>
      <c r="X189" s="5" t="s">
        <v>53</v>
      </c>
      <c r="Y189" s="5">
        <v>80</v>
      </c>
      <c r="Z189" s="5" t="s">
        <v>53</v>
      </c>
      <c r="AA189" t="s">
        <v>53</v>
      </c>
      <c r="AB189" t="s">
        <v>53</v>
      </c>
      <c r="AC189" t="s">
        <v>53</v>
      </c>
      <c r="AD189" t="s">
        <v>53</v>
      </c>
      <c r="AE189" t="s">
        <v>54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  <c r="AK189" t="s">
        <v>53</v>
      </c>
      <c r="AL189" t="s">
        <v>53</v>
      </c>
      <c r="AM189" t="s">
        <v>53</v>
      </c>
      <c r="AN189" t="s">
        <v>53</v>
      </c>
      <c r="AO189" t="s">
        <v>53</v>
      </c>
      <c r="AP189" t="s">
        <v>53</v>
      </c>
      <c r="AQ189" t="s">
        <v>53</v>
      </c>
      <c r="AR189" t="s">
        <v>53</v>
      </c>
    </row>
    <row r="190" spans="1:44" x14ac:dyDescent="0.25">
      <c r="A190" s="5">
        <f>182</f>
      </c>
      <c r="B190" s="5" t="s">
        <v>235</v>
      </c>
      <c r="C190" s="5" t="s">
        <v>53</v>
      </c>
      <c r="D190" s="5" t="s">
        <v>53</v>
      </c>
      <c r="E190" s="5" t="s">
        <v>53</v>
      </c>
      <c r="F190" s="5" t="s">
        <v>53</v>
      </c>
      <c r="G190" s="5" t="s">
        <v>53</v>
      </c>
      <c r="H190" s="5" t="s">
        <v>53</v>
      </c>
      <c r="I190" s="5" t="s">
        <v>53</v>
      </c>
      <c r="J190" s="5" t="s">
        <v>53</v>
      </c>
      <c r="K190" s="5" t="s">
        <v>53</v>
      </c>
      <c r="L190" s="5">
        <v>0</v>
      </c>
      <c r="M190" s="5">
        <v>0</v>
      </c>
      <c r="N190" s="5">
        <v>0</v>
      </c>
      <c r="O190" s="5" t="s">
        <v>53</v>
      </c>
      <c r="P190" s="5" t="s">
        <v>53</v>
      </c>
      <c r="Q190" s="5" t="s">
        <v>53</v>
      </c>
      <c r="R190" s="5" t="s">
        <v>53</v>
      </c>
      <c r="S190" s="5" t="s">
        <v>53</v>
      </c>
      <c r="T190" s="5" t="s">
        <v>53</v>
      </c>
      <c r="U190" s="5" t="s">
        <v>53</v>
      </c>
      <c r="V190" s="5" t="s">
        <v>53</v>
      </c>
      <c r="W190" s="5" t="s">
        <v>53</v>
      </c>
      <c r="X190" s="5" t="s">
        <v>53</v>
      </c>
      <c r="Y190" s="5">
        <v>80</v>
      </c>
      <c r="Z190" s="5" t="s">
        <v>53</v>
      </c>
      <c r="AA190" t="s">
        <v>53</v>
      </c>
      <c r="AB190" t="s">
        <v>53</v>
      </c>
      <c r="AC190" t="s">
        <v>53</v>
      </c>
      <c r="AD190" t="s">
        <v>53</v>
      </c>
      <c r="AE190" t="s">
        <v>54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  <c r="AK190" t="s">
        <v>53</v>
      </c>
      <c r="AL190" t="s">
        <v>53</v>
      </c>
      <c r="AM190" t="s">
        <v>53</v>
      </c>
      <c r="AN190" t="s">
        <v>53</v>
      </c>
      <c r="AO190" t="s">
        <v>53</v>
      </c>
      <c r="AP190" t="s">
        <v>53</v>
      </c>
      <c r="AQ190" t="s">
        <v>53</v>
      </c>
      <c r="AR190" t="s">
        <v>53</v>
      </c>
    </row>
    <row r="191" spans="1:44" x14ac:dyDescent="0.25">
      <c r="A191" s="5">
        <f>183</f>
      </c>
      <c r="B191" s="5" t="s">
        <v>236</v>
      </c>
      <c r="C191" s="5" t="s">
        <v>53</v>
      </c>
      <c r="D191" s="5" t="s">
        <v>53</v>
      </c>
      <c r="E191" s="5" t="s">
        <v>53</v>
      </c>
      <c r="F191" s="5" t="s">
        <v>53</v>
      </c>
      <c r="G191" s="5" t="s">
        <v>53</v>
      </c>
      <c r="H191" s="5" t="s">
        <v>53</v>
      </c>
      <c r="I191" s="5" t="s">
        <v>53</v>
      </c>
      <c r="J191" s="5" t="s">
        <v>53</v>
      </c>
      <c r="K191" s="5" t="s">
        <v>53</v>
      </c>
      <c r="L191" s="5">
        <v>0</v>
      </c>
      <c r="M191" s="5">
        <v>0</v>
      </c>
      <c r="N191" s="5">
        <v>0</v>
      </c>
      <c r="O191" s="5" t="s">
        <v>53</v>
      </c>
      <c r="P191" s="5" t="s">
        <v>53</v>
      </c>
      <c r="Q191" s="5" t="s">
        <v>53</v>
      </c>
      <c r="R191" s="5" t="s">
        <v>53</v>
      </c>
      <c r="S191" s="5" t="s">
        <v>53</v>
      </c>
      <c r="T191" s="5" t="s">
        <v>53</v>
      </c>
      <c r="U191" s="5" t="s">
        <v>53</v>
      </c>
      <c r="V191" s="5" t="s">
        <v>53</v>
      </c>
      <c r="W191" s="5" t="s">
        <v>53</v>
      </c>
      <c r="X191" s="5" t="s">
        <v>53</v>
      </c>
      <c r="Y191" s="5">
        <v>80</v>
      </c>
      <c r="Z191" s="5" t="s">
        <v>53</v>
      </c>
      <c r="AA191" t="s">
        <v>53</v>
      </c>
      <c r="AB191" t="s">
        <v>53</v>
      </c>
      <c r="AC191" t="s">
        <v>53</v>
      </c>
      <c r="AD191" t="s">
        <v>53</v>
      </c>
      <c r="AE191" t="s">
        <v>54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  <c r="AK191" t="s">
        <v>53</v>
      </c>
      <c r="AL191" t="s">
        <v>53</v>
      </c>
      <c r="AM191" t="s">
        <v>53</v>
      </c>
      <c r="AN191" t="s">
        <v>53</v>
      </c>
      <c r="AO191" t="s">
        <v>53</v>
      </c>
      <c r="AP191" t="s">
        <v>53</v>
      </c>
      <c r="AQ191" t="s">
        <v>53</v>
      </c>
      <c r="AR191" t="s">
        <v>53</v>
      </c>
    </row>
    <row r="192" spans="1:44" x14ac:dyDescent="0.25">
      <c r="A192" s="5">
        <f>184</f>
      </c>
      <c r="B192" s="5" t="s">
        <v>237</v>
      </c>
      <c r="C192" s="5" t="s">
        <v>53</v>
      </c>
      <c r="D192" s="5" t="s">
        <v>53</v>
      </c>
      <c r="E192" s="5" t="s">
        <v>53</v>
      </c>
      <c r="F192" s="5" t="s">
        <v>53</v>
      </c>
      <c r="G192" s="5" t="s">
        <v>53</v>
      </c>
      <c r="H192" s="5" t="s">
        <v>53</v>
      </c>
      <c r="I192" s="5" t="s">
        <v>53</v>
      </c>
      <c r="J192" s="5" t="s">
        <v>53</v>
      </c>
      <c r="K192" s="5" t="s">
        <v>53</v>
      </c>
      <c r="L192" s="5">
        <v>0</v>
      </c>
      <c r="M192" s="5">
        <v>0</v>
      </c>
      <c r="N192" s="5">
        <v>0</v>
      </c>
      <c r="O192" s="5" t="s">
        <v>53</v>
      </c>
      <c r="P192" s="5" t="s">
        <v>53</v>
      </c>
      <c r="Q192" s="5" t="s">
        <v>53</v>
      </c>
      <c r="R192" s="5" t="s">
        <v>53</v>
      </c>
      <c r="S192" s="5" t="s">
        <v>53</v>
      </c>
      <c r="T192" s="5" t="s">
        <v>53</v>
      </c>
      <c r="U192" s="5" t="s">
        <v>53</v>
      </c>
      <c r="V192" s="5" t="s">
        <v>53</v>
      </c>
      <c r="W192" s="5" t="s">
        <v>53</v>
      </c>
      <c r="X192" s="5" t="s">
        <v>53</v>
      </c>
      <c r="Y192" s="5">
        <v>80</v>
      </c>
      <c r="Z192" s="5" t="s">
        <v>53</v>
      </c>
      <c r="AA192" t="s">
        <v>53</v>
      </c>
      <c r="AB192" t="s">
        <v>53</v>
      </c>
      <c r="AC192" t="s">
        <v>53</v>
      </c>
      <c r="AD192" t="s">
        <v>53</v>
      </c>
      <c r="AE192" t="s">
        <v>54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  <c r="AK192" t="s">
        <v>53</v>
      </c>
      <c r="AL192" t="s">
        <v>53</v>
      </c>
      <c r="AM192" t="s">
        <v>53</v>
      </c>
      <c r="AN192" t="s">
        <v>53</v>
      </c>
      <c r="AO192" t="s">
        <v>53</v>
      </c>
      <c r="AP192" t="s">
        <v>53</v>
      </c>
      <c r="AQ192" t="s">
        <v>53</v>
      </c>
      <c r="AR192" t="s">
        <v>53</v>
      </c>
    </row>
    <row r="193" spans="1:44" x14ac:dyDescent="0.25">
      <c r="A193" s="5">
        <f>185</f>
      </c>
      <c r="B193" s="5" t="s">
        <v>238</v>
      </c>
      <c r="C193" s="5" t="s">
        <v>53</v>
      </c>
      <c r="D193" s="5" t="s">
        <v>53</v>
      </c>
      <c r="E193" s="5" t="s">
        <v>53</v>
      </c>
      <c r="F193" s="5" t="s">
        <v>53</v>
      </c>
      <c r="G193" s="5" t="s">
        <v>53</v>
      </c>
      <c r="H193" s="5" t="s">
        <v>53</v>
      </c>
      <c r="I193" s="5" t="s">
        <v>53</v>
      </c>
      <c r="J193" s="5" t="s">
        <v>53</v>
      </c>
      <c r="K193" s="5" t="s">
        <v>53</v>
      </c>
      <c r="L193" s="5">
        <v>0</v>
      </c>
      <c r="M193" s="5">
        <v>0</v>
      </c>
      <c r="N193" s="5">
        <v>0</v>
      </c>
      <c r="O193" s="5" t="s">
        <v>53</v>
      </c>
      <c r="P193" s="5" t="s">
        <v>53</v>
      </c>
      <c r="Q193" s="5" t="s">
        <v>53</v>
      </c>
      <c r="R193" s="5" t="s">
        <v>53</v>
      </c>
      <c r="S193" s="5" t="s">
        <v>53</v>
      </c>
      <c r="T193" s="5" t="s">
        <v>53</v>
      </c>
      <c r="U193" s="5" t="s">
        <v>53</v>
      </c>
      <c r="V193" s="5" t="s">
        <v>53</v>
      </c>
      <c r="W193" s="5" t="s">
        <v>53</v>
      </c>
      <c r="X193" s="5" t="s">
        <v>53</v>
      </c>
      <c r="Y193" s="5">
        <v>80</v>
      </c>
      <c r="Z193" s="5" t="s">
        <v>53</v>
      </c>
      <c r="AA193" t="s">
        <v>53</v>
      </c>
      <c r="AB193" t="s">
        <v>53</v>
      </c>
      <c r="AC193" t="s">
        <v>53</v>
      </c>
      <c r="AD193" t="s">
        <v>53</v>
      </c>
      <c r="AE193" t="s">
        <v>54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  <c r="AK193" t="s">
        <v>53</v>
      </c>
      <c r="AL193" t="s">
        <v>53</v>
      </c>
      <c r="AM193" t="s">
        <v>53</v>
      </c>
      <c r="AN193" t="s">
        <v>53</v>
      </c>
      <c r="AO193" t="s">
        <v>53</v>
      </c>
      <c r="AP193" t="s">
        <v>53</v>
      </c>
      <c r="AQ193" t="s">
        <v>53</v>
      </c>
      <c r="AR193" t="s">
        <v>53</v>
      </c>
    </row>
    <row r="194" spans="1:44" x14ac:dyDescent="0.25">
      <c r="A194" s="5">
        <f>186</f>
      </c>
      <c r="B194" s="5" t="s">
        <v>239</v>
      </c>
      <c r="C194" s="5" t="s">
        <v>53</v>
      </c>
      <c r="D194" s="5" t="s">
        <v>53</v>
      </c>
      <c r="E194" s="5" t="s">
        <v>53</v>
      </c>
      <c r="F194" s="5" t="s">
        <v>53</v>
      </c>
      <c r="G194" s="5" t="s">
        <v>53</v>
      </c>
      <c r="H194" s="5" t="s">
        <v>53</v>
      </c>
      <c r="I194" s="5" t="s">
        <v>53</v>
      </c>
      <c r="J194" s="5" t="s">
        <v>53</v>
      </c>
      <c r="K194" s="5" t="s">
        <v>53</v>
      </c>
      <c r="L194" s="5">
        <v>0</v>
      </c>
      <c r="M194" s="5">
        <v>0</v>
      </c>
      <c r="N194" s="5">
        <v>0</v>
      </c>
      <c r="O194" s="5" t="s">
        <v>53</v>
      </c>
      <c r="P194" s="5" t="s">
        <v>53</v>
      </c>
      <c r="Q194" s="5" t="s">
        <v>53</v>
      </c>
      <c r="R194" s="5" t="s">
        <v>53</v>
      </c>
      <c r="S194" s="5" t="s">
        <v>53</v>
      </c>
      <c r="T194" s="5" t="s">
        <v>53</v>
      </c>
      <c r="U194" s="5" t="s">
        <v>53</v>
      </c>
      <c r="V194" s="5" t="s">
        <v>53</v>
      </c>
      <c r="W194" s="5" t="s">
        <v>53</v>
      </c>
      <c r="X194" s="5" t="s">
        <v>53</v>
      </c>
      <c r="Y194" s="5">
        <v>80</v>
      </c>
      <c r="Z194" s="5" t="s">
        <v>53</v>
      </c>
      <c r="AA194" t="s">
        <v>53</v>
      </c>
      <c r="AB194" t="s">
        <v>53</v>
      </c>
      <c r="AC194" t="s">
        <v>53</v>
      </c>
      <c r="AD194" t="s">
        <v>53</v>
      </c>
      <c r="AE194" t="s">
        <v>54</v>
      </c>
      <c r="AF194" t="s">
        <v>53</v>
      </c>
      <c r="AG194" t="s">
        <v>53</v>
      </c>
      <c r="AH194" t="s">
        <v>53</v>
      </c>
      <c r="AI194" t="s">
        <v>53</v>
      </c>
      <c r="AJ194" t="s">
        <v>53</v>
      </c>
      <c r="AK194" t="s">
        <v>53</v>
      </c>
      <c r="AL194" t="s">
        <v>53</v>
      </c>
      <c r="AM194" t="s">
        <v>53</v>
      </c>
      <c r="AN194" t="s">
        <v>53</v>
      </c>
      <c r="AO194" t="s">
        <v>53</v>
      </c>
      <c r="AP194" t="s">
        <v>53</v>
      </c>
      <c r="AQ194" t="s">
        <v>53</v>
      </c>
      <c r="AR194" t="s">
        <v>53</v>
      </c>
    </row>
    <row r="195" spans="1:44" x14ac:dyDescent="0.25">
      <c r="A195" s="5">
        <f>187</f>
      </c>
      <c r="B195" s="5" t="s">
        <v>240</v>
      </c>
      <c r="C195" s="5" t="s">
        <v>53</v>
      </c>
      <c r="D195" s="5" t="s">
        <v>53</v>
      </c>
      <c r="E195" s="5" t="s">
        <v>53</v>
      </c>
      <c r="F195" s="5" t="s">
        <v>53</v>
      </c>
      <c r="G195" s="5" t="s">
        <v>53</v>
      </c>
      <c r="H195" s="5" t="s">
        <v>53</v>
      </c>
      <c r="I195" s="5" t="s">
        <v>53</v>
      </c>
      <c r="J195" s="5" t="s">
        <v>53</v>
      </c>
      <c r="K195" s="5" t="s">
        <v>53</v>
      </c>
      <c r="L195" s="5">
        <v>0</v>
      </c>
      <c r="M195" s="5">
        <v>0</v>
      </c>
      <c r="N195" s="5">
        <v>0</v>
      </c>
      <c r="O195" s="5" t="s">
        <v>53</v>
      </c>
      <c r="P195" s="5" t="s">
        <v>53</v>
      </c>
      <c r="Q195" s="5" t="s">
        <v>53</v>
      </c>
      <c r="R195" s="5" t="s">
        <v>53</v>
      </c>
      <c r="S195" s="5" t="s">
        <v>53</v>
      </c>
      <c r="T195" s="5" t="s">
        <v>53</v>
      </c>
      <c r="U195" s="5" t="s">
        <v>53</v>
      </c>
      <c r="V195" s="5" t="s">
        <v>53</v>
      </c>
      <c r="W195" s="5" t="s">
        <v>53</v>
      </c>
      <c r="X195" s="5" t="s">
        <v>53</v>
      </c>
      <c r="Y195" s="5">
        <v>80</v>
      </c>
      <c r="Z195" s="5" t="s">
        <v>53</v>
      </c>
      <c r="AA195" t="s">
        <v>53</v>
      </c>
      <c r="AB195" t="s">
        <v>53</v>
      </c>
      <c r="AC195" t="s">
        <v>53</v>
      </c>
      <c r="AD195" t="s">
        <v>53</v>
      </c>
      <c r="AE195" t="s">
        <v>54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  <c r="AK195" t="s">
        <v>53</v>
      </c>
      <c r="AL195" t="s">
        <v>53</v>
      </c>
      <c r="AM195" t="s">
        <v>53</v>
      </c>
      <c r="AN195" t="s">
        <v>53</v>
      </c>
      <c r="AO195" t="s">
        <v>53</v>
      </c>
      <c r="AP195" t="s">
        <v>53</v>
      </c>
      <c r="AQ195" t="s">
        <v>53</v>
      </c>
      <c r="AR195" t="s">
        <v>53</v>
      </c>
    </row>
    <row r="196" spans="1:44" x14ac:dyDescent="0.25">
      <c r="A196" s="5">
        <f>188</f>
      </c>
      <c r="B196" s="5" t="s">
        <v>241</v>
      </c>
      <c r="C196" s="5" t="s">
        <v>53</v>
      </c>
      <c r="D196" s="5" t="s">
        <v>53</v>
      </c>
      <c r="E196" s="5" t="s">
        <v>53</v>
      </c>
      <c r="F196" s="5" t="s">
        <v>53</v>
      </c>
      <c r="G196" s="5" t="s">
        <v>53</v>
      </c>
      <c r="H196" s="5" t="s">
        <v>53</v>
      </c>
      <c r="I196" s="5" t="s">
        <v>53</v>
      </c>
      <c r="J196" s="5" t="s">
        <v>53</v>
      </c>
      <c r="K196" s="5" t="s">
        <v>53</v>
      </c>
      <c r="L196" s="5">
        <v>0</v>
      </c>
      <c r="M196" s="5">
        <v>0</v>
      </c>
      <c r="N196" s="5">
        <v>0</v>
      </c>
      <c r="O196" s="5" t="s">
        <v>53</v>
      </c>
      <c r="P196" s="5" t="s">
        <v>53</v>
      </c>
      <c r="Q196" s="5" t="s">
        <v>53</v>
      </c>
      <c r="R196" s="5" t="s">
        <v>53</v>
      </c>
      <c r="S196" s="5" t="s">
        <v>53</v>
      </c>
      <c r="T196" s="5" t="s">
        <v>53</v>
      </c>
      <c r="U196" s="5" t="s">
        <v>53</v>
      </c>
      <c r="V196" s="5" t="s">
        <v>53</v>
      </c>
      <c r="W196" s="5" t="s">
        <v>53</v>
      </c>
      <c r="X196" s="5" t="s">
        <v>53</v>
      </c>
      <c r="Y196" s="5">
        <v>80</v>
      </c>
      <c r="Z196" s="5" t="s">
        <v>53</v>
      </c>
      <c r="AA196" t="s">
        <v>53</v>
      </c>
      <c r="AB196" t="s">
        <v>53</v>
      </c>
      <c r="AC196" t="s">
        <v>53</v>
      </c>
      <c r="AD196" t="s">
        <v>53</v>
      </c>
      <c r="AE196" t="s">
        <v>54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  <c r="AK196" t="s">
        <v>53</v>
      </c>
      <c r="AL196" t="s">
        <v>53</v>
      </c>
      <c r="AM196" t="s">
        <v>53</v>
      </c>
      <c r="AN196" t="s">
        <v>53</v>
      </c>
      <c r="AO196" t="s">
        <v>53</v>
      </c>
      <c r="AP196" t="s">
        <v>53</v>
      </c>
      <c r="AQ196" t="s">
        <v>53</v>
      </c>
      <c r="AR196" t="s">
        <v>53</v>
      </c>
    </row>
    <row r="197" spans="1:44" x14ac:dyDescent="0.25">
      <c r="A197" s="5">
        <f>189</f>
      </c>
      <c r="B197" s="5" t="s">
        <v>242</v>
      </c>
      <c r="C197" s="5" t="s">
        <v>53</v>
      </c>
      <c r="D197" s="5" t="s">
        <v>53</v>
      </c>
      <c r="E197" s="5" t="s">
        <v>53</v>
      </c>
      <c r="F197" s="5" t="s">
        <v>53</v>
      </c>
      <c r="G197" s="5" t="s">
        <v>53</v>
      </c>
      <c r="H197" s="5" t="s">
        <v>53</v>
      </c>
      <c r="I197" s="5" t="s">
        <v>53</v>
      </c>
      <c r="J197" s="5" t="s">
        <v>53</v>
      </c>
      <c r="K197" s="5" t="s">
        <v>53</v>
      </c>
      <c r="L197" s="5">
        <v>0</v>
      </c>
      <c r="M197" s="5">
        <v>0</v>
      </c>
      <c r="N197" s="5">
        <v>0</v>
      </c>
      <c r="O197" s="5" t="s">
        <v>53</v>
      </c>
      <c r="P197" s="5" t="s">
        <v>53</v>
      </c>
      <c r="Q197" s="5" t="s">
        <v>53</v>
      </c>
      <c r="R197" s="5" t="s">
        <v>53</v>
      </c>
      <c r="S197" s="5" t="s">
        <v>53</v>
      </c>
      <c r="T197" s="5" t="s">
        <v>53</v>
      </c>
      <c r="U197" s="5" t="s">
        <v>53</v>
      </c>
      <c r="V197" s="5" t="s">
        <v>53</v>
      </c>
      <c r="W197" s="5" t="s">
        <v>53</v>
      </c>
      <c r="X197" s="5" t="s">
        <v>53</v>
      </c>
      <c r="Y197" s="5">
        <v>80</v>
      </c>
      <c r="Z197" s="5" t="s">
        <v>53</v>
      </c>
      <c r="AA197" t="s">
        <v>53</v>
      </c>
      <c r="AB197" t="s">
        <v>53</v>
      </c>
      <c r="AC197" t="s">
        <v>53</v>
      </c>
      <c r="AD197" t="s">
        <v>53</v>
      </c>
      <c r="AE197" t="s">
        <v>54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  <c r="AK197" t="s">
        <v>53</v>
      </c>
      <c r="AL197" t="s">
        <v>53</v>
      </c>
      <c r="AM197" t="s">
        <v>53</v>
      </c>
      <c r="AN197" t="s">
        <v>53</v>
      </c>
      <c r="AO197" t="s">
        <v>53</v>
      </c>
      <c r="AP197" t="s">
        <v>53</v>
      </c>
      <c r="AQ197" t="s">
        <v>53</v>
      </c>
      <c r="AR197" t="s">
        <v>53</v>
      </c>
    </row>
    <row r="198" spans="1:44" x14ac:dyDescent="0.25">
      <c r="A198" s="5">
        <f>190</f>
      </c>
      <c r="B198" s="5" t="s">
        <v>243</v>
      </c>
      <c r="C198" s="5" t="s">
        <v>53</v>
      </c>
      <c r="D198" s="5" t="s">
        <v>53</v>
      </c>
      <c r="E198" s="5" t="s">
        <v>53</v>
      </c>
      <c r="F198" s="5" t="s">
        <v>53</v>
      </c>
      <c r="G198" s="5" t="s">
        <v>53</v>
      </c>
      <c r="H198" s="5" t="s">
        <v>53</v>
      </c>
      <c r="I198" s="5" t="s">
        <v>53</v>
      </c>
      <c r="J198" s="5" t="s">
        <v>53</v>
      </c>
      <c r="K198" s="5" t="s">
        <v>53</v>
      </c>
      <c r="L198" s="5">
        <v>0</v>
      </c>
      <c r="M198" s="5">
        <v>0</v>
      </c>
      <c r="N198" s="5">
        <v>0</v>
      </c>
      <c r="O198" s="5" t="s">
        <v>53</v>
      </c>
      <c r="P198" s="5" t="s">
        <v>53</v>
      </c>
      <c r="Q198" s="5" t="s">
        <v>53</v>
      </c>
      <c r="R198" s="5" t="s">
        <v>53</v>
      </c>
      <c r="S198" s="5" t="s">
        <v>53</v>
      </c>
      <c r="T198" s="5" t="s">
        <v>53</v>
      </c>
      <c r="U198" s="5" t="s">
        <v>53</v>
      </c>
      <c r="V198" s="5" t="s">
        <v>53</v>
      </c>
      <c r="W198" s="5" t="s">
        <v>53</v>
      </c>
      <c r="X198" s="5" t="s">
        <v>53</v>
      </c>
      <c r="Y198" s="5">
        <v>80</v>
      </c>
      <c r="Z198" s="5" t="s">
        <v>53</v>
      </c>
      <c r="AA198" t="s">
        <v>53</v>
      </c>
      <c r="AB198" t="s">
        <v>53</v>
      </c>
      <c r="AC198" t="s">
        <v>53</v>
      </c>
      <c r="AD198" t="s">
        <v>53</v>
      </c>
      <c r="AE198" t="s">
        <v>54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  <c r="AK198" t="s">
        <v>53</v>
      </c>
      <c r="AL198" t="s">
        <v>53</v>
      </c>
      <c r="AM198" t="s">
        <v>53</v>
      </c>
      <c r="AN198" t="s">
        <v>53</v>
      </c>
      <c r="AO198" t="s">
        <v>53</v>
      </c>
      <c r="AP198" t="s">
        <v>53</v>
      </c>
      <c r="AQ198" t="s">
        <v>53</v>
      </c>
      <c r="AR198" t="s">
        <v>53</v>
      </c>
    </row>
    <row r="199" spans="1:44" x14ac:dyDescent="0.25">
      <c r="A199" s="5">
        <f>191</f>
      </c>
      <c r="B199" s="5" t="s">
        <v>244</v>
      </c>
      <c r="C199" s="5" t="s">
        <v>53</v>
      </c>
      <c r="D199" s="5" t="s">
        <v>53</v>
      </c>
      <c r="E199" s="5" t="s">
        <v>53</v>
      </c>
      <c r="F199" s="5" t="s">
        <v>53</v>
      </c>
      <c r="G199" s="5" t="s">
        <v>53</v>
      </c>
      <c r="H199" s="5" t="s">
        <v>53</v>
      </c>
      <c r="I199" s="5" t="s">
        <v>53</v>
      </c>
      <c r="J199" s="5" t="s">
        <v>53</v>
      </c>
      <c r="K199" s="5" t="s">
        <v>53</v>
      </c>
      <c r="L199" s="5">
        <v>0</v>
      </c>
      <c r="M199" s="5">
        <v>0</v>
      </c>
      <c r="N199" s="5">
        <v>0</v>
      </c>
      <c r="O199" s="5" t="s">
        <v>53</v>
      </c>
      <c r="P199" s="5" t="s">
        <v>53</v>
      </c>
      <c r="Q199" s="5" t="s">
        <v>53</v>
      </c>
      <c r="R199" s="5" t="s">
        <v>53</v>
      </c>
      <c r="S199" s="5" t="s">
        <v>53</v>
      </c>
      <c r="T199" s="5" t="s">
        <v>53</v>
      </c>
      <c r="U199" s="5" t="s">
        <v>53</v>
      </c>
      <c r="V199" s="5" t="s">
        <v>53</v>
      </c>
      <c r="W199" s="5" t="s">
        <v>53</v>
      </c>
      <c r="X199" s="5" t="s">
        <v>53</v>
      </c>
      <c r="Y199" s="5">
        <v>80</v>
      </c>
      <c r="Z199" s="5" t="s">
        <v>53</v>
      </c>
      <c r="AA199" t="s">
        <v>53</v>
      </c>
      <c r="AB199" t="s">
        <v>53</v>
      </c>
      <c r="AC199" t="s">
        <v>53</v>
      </c>
      <c r="AD199" t="s">
        <v>53</v>
      </c>
      <c r="AE199" t="s">
        <v>54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  <c r="AK199" t="s">
        <v>53</v>
      </c>
      <c r="AL199" t="s">
        <v>53</v>
      </c>
      <c r="AM199" t="s">
        <v>53</v>
      </c>
      <c r="AN199" t="s">
        <v>53</v>
      </c>
      <c r="AO199" t="s">
        <v>53</v>
      </c>
      <c r="AP199" t="s">
        <v>53</v>
      </c>
      <c r="AQ199" t="s">
        <v>53</v>
      </c>
      <c r="AR199" t="s">
        <v>53</v>
      </c>
    </row>
    <row r="200" spans="1:44" x14ac:dyDescent="0.25">
      <c r="A200" s="5">
        <f>192</f>
      </c>
      <c r="B200" s="5" t="s">
        <v>245</v>
      </c>
      <c r="C200" s="5" t="s">
        <v>53</v>
      </c>
      <c r="D200" s="5" t="s">
        <v>53</v>
      </c>
      <c r="E200" s="5" t="s">
        <v>53</v>
      </c>
      <c r="F200" s="5" t="s">
        <v>53</v>
      </c>
      <c r="G200" s="5" t="s">
        <v>53</v>
      </c>
      <c r="H200" s="5" t="s">
        <v>53</v>
      </c>
      <c r="I200" s="5" t="s">
        <v>53</v>
      </c>
      <c r="J200" s="5" t="s">
        <v>53</v>
      </c>
      <c r="K200" s="5" t="s">
        <v>53</v>
      </c>
      <c r="L200" s="5">
        <v>0</v>
      </c>
      <c r="M200" s="5">
        <v>0</v>
      </c>
      <c r="N200" s="5">
        <v>0</v>
      </c>
      <c r="O200" s="5" t="s">
        <v>53</v>
      </c>
      <c r="P200" s="5" t="s">
        <v>53</v>
      </c>
      <c r="Q200" s="5" t="s">
        <v>53</v>
      </c>
      <c r="R200" s="5" t="s">
        <v>53</v>
      </c>
      <c r="S200" s="5" t="s">
        <v>53</v>
      </c>
      <c r="T200" s="5" t="s">
        <v>53</v>
      </c>
      <c r="U200" s="5" t="s">
        <v>53</v>
      </c>
      <c r="V200" s="5" t="s">
        <v>53</v>
      </c>
      <c r="W200" s="5" t="s">
        <v>53</v>
      </c>
      <c r="X200" s="5" t="s">
        <v>53</v>
      </c>
      <c r="Y200" s="5">
        <v>80</v>
      </c>
      <c r="Z200" s="5" t="s">
        <v>53</v>
      </c>
      <c r="AA200" t="s">
        <v>53</v>
      </c>
      <c r="AB200" t="s">
        <v>53</v>
      </c>
      <c r="AC200" t="s">
        <v>53</v>
      </c>
      <c r="AD200" t="s">
        <v>53</v>
      </c>
      <c r="AE200" t="s">
        <v>54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  <c r="AK200" t="s">
        <v>53</v>
      </c>
      <c r="AL200" t="s">
        <v>53</v>
      </c>
      <c r="AM200" t="s">
        <v>53</v>
      </c>
      <c r="AN200" t="s">
        <v>53</v>
      </c>
      <c r="AO200" t="s">
        <v>53</v>
      </c>
      <c r="AP200" t="s">
        <v>53</v>
      </c>
      <c r="AQ200" t="s">
        <v>53</v>
      </c>
      <c r="AR200" t="s">
        <v>53</v>
      </c>
    </row>
    <row r="201" spans="1:44" x14ac:dyDescent="0.25">
      <c r="A201" s="5">
        <f>193</f>
      </c>
      <c r="B201" s="5" t="s">
        <v>246</v>
      </c>
      <c r="C201" s="5" t="s">
        <v>53</v>
      </c>
      <c r="D201" s="5" t="s">
        <v>53</v>
      </c>
      <c r="E201" s="5" t="s">
        <v>53</v>
      </c>
      <c r="F201" s="5" t="s">
        <v>53</v>
      </c>
      <c r="G201" s="5" t="s">
        <v>53</v>
      </c>
      <c r="H201" s="5" t="s">
        <v>53</v>
      </c>
      <c r="I201" s="5" t="s">
        <v>53</v>
      </c>
      <c r="J201" s="5" t="s">
        <v>53</v>
      </c>
      <c r="K201" s="5" t="s">
        <v>53</v>
      </c>
      <c r="L201" s="5">
        <v>0</v>
      </c>
      <c r="M201" s="5">
        <v>0</v>
      </c>
      <c r="N201" s="5">
        <v>0</v>
      </c>
      <c r="O201" s="5" t="s">
        <v>53</v>
      </c>
      <c r="P201" s="5" t="s">
        <v>53</v>
      </c>
      <c r="Q201" s="5" t="s">
        <v>53</v>
      </c>
      <c r="R201" s="5" t="s">
        <v>53</v>
      </c>
      <c r="S201" s="5" t="s">
        <v>53</v>
      </c>
      <c r="T201" s="5" t="s">
        <v>53</v>
      </c>
      <c r="U201" s="5" t="s">
        <v>53</v>
      </c>
      <c r="V201" s="5" t="s">
        <v>53</v>
      </c>
      <c r="W201" s="5" t="s">
        <v>53</v>
      </c>
      <c r="X201" s="5" t="s">
        <v>53</v>
      </c>
      <c r="Y201" s="5">
        <v>80</v>
      </c>
      <c r="Z201" s="5" t="s">
        <v>53</v>
      </c>
      <c r="AA201" t="s">
        <v>53</v>
      </c>
      <c r="AB201" t="s">
        <v>53</v>
      </c>
      <c r="AC201" t="s">
        <v>53</v>
      </c>
      <c r="AD201" t="s">
        <v>53</v>
      </c>
      <c r="AE201" t="s">
        <v>54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  <c r="AK201" t="s">
        <v>53</v>
      </c>
      <c r="AL201" t="s">
        <v>53</v>
      </c>
      <c r="AM201" t="s">
        <v>53</v>
      </c>
      <c r="AN201" t="s">
        <v>53</v>
      </c>
      <c r="AO201" t="s">
        <v>53</v>
      </c>
      <c r="AP201" t="s">
        <v>53</v>
      </c>
      <c r="AQ201" t="s">
        <v>53</v>
      </c>
      <c r="AR201" t="s">
        <v>53</v>
      </c>
    </row>
    <row r="202" spans="1:44" x14ac:dyDescent="0.25">
      <c r="A202" s="5">
        <f>194</f>
      </c>
      <c r="B202" s="5" t="s">
        <v>247</v>
      </c>
      <c r="C202" s="5" t="s">
        <v>53</v>
      </c>
      <c r="D202" s="5" t="s">
        <v>53</v>
      </c>
      <c r="E202" s="5" t="s">
        <v>53</v>
      </c>
      <c r="F202" s="5" t="s">
        <v>53</v>
      </c>
      <c r="G202" s="5" t="s">
        <v>53</v>
      </c>
      <c r="H202" s="5" t="s">
        <v>53</v>
      </c>
      <c r="I202" s="5" t="s">
        <v>53</v>
      </c>
      <c r="J202" s="5" t="s">
        <v>53</v>
      </c>
      <c r="K202" s="5" t="s">
        <v>53</v>
      </c>
      <c r="L202" s="5">
        <v>0</v>
      </c>
      <c r="M202" s="5">
        <v>0</v>
      </c>
      <c r="N202" s="5">
        <v>0</v>
      </c>
      <c r="O202" s="5" t="s">
        <v>53</v>
      </c>
      <c r="P202" s="5" t="s">
        <v>53</v>
      </c>
      <c r="Q202" s="5" t="s">
        <v>53</v>
      </c>
      <c r="R202" s="5" t="s">
        <v>53</v>
      </c>
      <c r="S202" s="5" t="s">
        <v>53</v>
      </c>
      <c r="T202" s="5" t="s">
        <v>53</v>
      </c>
      <c r="U202" s="5" t="s">
        <v>53</v>
      </c>
      <c r="V202" s="5" t="s">
        <v>53</v>
      </c>
      <c r="W202" s="5" t="s">
        <v>53</v>
      </c>
      <c r="X202" s="5" t="s">
        <v>53</v>
      </c>
      <c r="Y202" s="5">
        <v>80</v>
      </c>
      <c r="Z202" s="5" t="s">
        <v>53</v>
      </c>
      <c r="AA202" t="s">
        <v>53</v>
      </c>
      <c r="AB202" t="s">
        <v>53</v>
      </c>
      <c r="AC202" t="s">
        <v>53</v>
      </c>
      <c r="AD202" t="s">
        <v>53</v>
      </c>
      <c r="AE202" t="s">
        <v>54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  <c r="AK202" t="s">
        <v>53</v>
      </c>
      <c r="AL202" t="s">
        <v>53</v>
      </c>
      <c r="AM202" t="s">
        <v>53</v>
      </c>
      <c r="AN202" t="s">
        <v>53</v>
      </c>
      <c r="AO202" t="s">
        <v>53</v>
      </c>
      <c r="AP202" t="s">
        <v>53</v>
      </c>
      <c r="AQ202" t="s">
        <v>53</v>
      </c>
      <c r="AR202" t="s">
        <v>53</v>
      </c>
    </row>
    <row r="203" spans="1:44" x14ac:dyDescent="0.25">
      <c r="A203" s="5">
        <f>195</f>
      </c>
      <c r="B203" s="5" t="s">
        <v>248</v>
      </c>
      <c r="C203" s="5" t="s">
        <v>53</v>
      </c>
      <c r="D203" s="5" t="s">
        <v>53</v>
      </c>
      <c r="E203" s="5" t="s">
        <v>53</v>
      </c>
      <c r="F203" s="5" t="s">
        <v>53</v>
      </c>
      <c r="G203" s="5" t="s">
        <v>53</v>
      </c>
      <c r="H203" s="5" t="s">
        <v>53</v>
      </c>
      <c r="I203" s="5" t="s">
        <v>53</v>
      </c>
      <c r="J203" s="5" t="s">
        <v>53</v>
      </c>
      <c r="K203" s="5" t="s">
        <v>53</v>
      </c>
      <c r="L203" s="5">
        <v>0</v>
      </c>
      <c r="M203" s="5">
        <v>0</v>
      </c>
      <c r="N203" s="5">
        <v>0</v>
      </c>
      <c r="O203" s="5" t="s">
        <v>53</v>
      </c>
      <c r="P203" s="5" t="s">
        <v>53</v>
      </c>
      <c r="Q203" s="5" t="s">
        <v>53</v>
      </c>
      <c r="R203" s="5" t="s">
        <v>53</v>
      </c>
      <c r="S203" s="5" t="s">
        <v>53</v>
      </c>
      <c r="T203" s="5" t="s">
        <v>53</v>
      </c>
      <c r="U203" s="5" t="s">
        <v>53</v>
      </c>
      <c r="V203" s="5" t="s">
        <v>53</v>
      </c>
      <c r="W203" s="5" t="s">
        <v>53</v>
      </c>
      <c r="X203" s="5" t="s">
        <v>53</v>
      </c>
      <c r="Y203" s="5">
        <v>80</v>
      </c>
      <c r="Z203" s="5" t="s">
        <v>53</v>
      </c>
      <c r="AA203" t="s">
        <v>53</v>
      </c>
      <c r="AB203" t="s">
        <v>53</v>
      </c>
      <c r="AC203" t="s">
        <v>53</v>
      </c>
      <c r="AD203" t="s">
        <v>53</v>
      </c>
      <c r="AE203" t="s">
        <v>54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  <c r="AK203" t="s">
        <v>53</v>
      </c>
      <c r="AL203" t="s">
        <v>53</v>
      </c>
      <c r="AM203" t="s">
        <v>53</v>
      </c>
      <c r="AN203" t="s">
        <v>53</v>
      </c>
      <c r="AO203" t="s">
        <v>53</v>
      </c>
      <c r="AP203" t="s">
        <v>53</v>
      </c>
      <c r="AQ203" t="s">
        <v>53</v>
      </c>
      <c r="AR203" t="s">
        <v>53</v>
      </c>
    </row>
    <row r="204" spans="1:44" x14ac:dyDescent="0.25">
      <c r="A204" s="5">
        <f>196</f>
      </c>
      <c r="B204" s="5" t="s">
        <v>249</v>
      </c>
      <c r="C204" s="5" t="s">
        <v>53</v>
      </c>
      <c r="D204" s="5" t="s">
        <v>53</v>
      </c>
      <c r="E204" s="5" t="s">
        <v>53</v>
      </c>
      <c r="F204" s="5" t="s">
        <v>53</v>
      </c>
      <c r="G204" s="5" t="s">
        <v>53</v>
      </c>
      <c r="H204" s="5" t="s">
        <v>53</v>
      </c>
      <c r="I204" s="5" t="s">
        <v>53</v>
      </c>
      <c r="J204" s="5" t="s">
        <v>53</v>
      </c>
      <c r="K204" s="5" t="s">
        <v>53</v>
      </c>
      <c r="L204" s="5">
        <v>0</v>
      </c>
      <c r="M204" s="5">
        <v>0</v>
      </c>
      <c r="N204" s="5">
        <v>0</v>
      </c>
      <c r="O204" s="5" t="s">
        <v>53</v>
      </c>
      <c r="P204" s="5" t="s">
        <v>53</v>
      </c>
      <c r="Q204" s="5" t="s">
        <v>53</v>
      </c>
      <c r="R204" s="5" t="s">
        <v>53</v>
      </c>
      <c r="S204" s="5" t="s">
        <v>53</v>
      </c>
      <c r="T204" s="5" t="s">
        <v>53</v>
      </c>
      <c r="U204" s="5" t="s">
        <v>53</v>
      </c>
      <c r="V204" s="5" t="s">
        <v>53</v>
      </c>
      <c r="W204" s="5" t="s">
        <v>53</v>
      </c>
      <c r="X204" s="5" t="s">
        <v>53</v>
      </c>
      <c r="Y204" s="5">
        <v>80</v>
      </c>
      <c r="Z204" s="5" t="s">
        <v>53</v>
      </c>
      <c r="AA204" t="s">
        <v>53</v>
      </c>
      <c r="AB204" t="s">
        <v>53</v>
      </c>
      <c r="AC204" t="s">
        <v>53</v>
      </c>
      <c r="AD204" t="s">
        <v>53</v>
      </c>
      <c r="AE204" t="s">
        <v>54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  <c r="AK204" t="s">
        <v>53</v>
      </c>
      <c r="AL204" t="s">
        <v>53</v>
      </c>
      <c r="AM204" t="s">
        <v>53</v>
      </c>
      <c r="AN204" t="s">
        <v>53</v>
      </c>
      <c r="AO204" t="s">
        <v>53</v>
      </c>
      <c r="AP204" t="s">
        <v>53</v>
      </c>
      <c r="AQ204" t="s">
        <v>53</v>
      </c>
      <c r="AR204" t="s">
        <v>53</v>
      </c>
    </row>
    <row r="205" spans="1:44" x14ac:dyDescent="0.25">
      <c r="A205" s="5">
        <f>197</f>
      </c>
      <c r="B205" s="5" t="s">
        <v>250</v>
      </c>
      <c r="C205" s="5" t="s">
        <v>53</v>
      </c>
      <c r="D205" s="5" t="s">
        <v>53</v>
      </c>
      <c r="E205" s="5" t="s">
        <v>53</v>
      </c>
      <c r="F205" s="5" t="s">
        <v>53</v>
      </c>
      <c r="G205" s="5" t="s">
        <v>53</v>
      </c>
      <c r="H205" s="5" t="s">
        <v>53</v>
      </c>
      <c r="I205" s="5" t="s">
        <v>53</v>
      </c>
      <c r="J205" s="5" t="s">
        <v>53</v>
      </c>
      <c r="K205" s="5" t="s">
        <v>53</v>
      </c>
      <c r="L205" s="5">
        <v>0</v>
      </c>
      <c r="M205" s="5">
        <v>0</v>
      </c>
      <c r="N205" s="5">
        <v>0</v>
      </c>
      <c r="O205" s="5" t="s">
        <v>53</v>
      </c>
      <c r="P205" s="5" t="s">
        <v>53</v>
      </c>
      <c r="Q205" s="5" t="s">
        <v>53</v>
      </c>
      <c r="R205" s="5" t="s">
        <v>53</v>
      </c>
      <c r="S205" s="5" t="s">
        <v>53</v>
      </c>
      <c r="T205" s="5" t="s">
        <v>53</v>
      </c>
      <c r="U205" s="5" t="s">
        <v>53</v>
      </c>
      <c r="V205" s="5" t="s">
        <v>53</v>
      </c>
      <c r="W205" s="5" t="s">
        <v>53</v>
      </c>
      <c r="X205" s="5" t="s">
        <v>53</v>
      </c>
      <c r="Y205" s="5">
        <v>80</v>
      </c>
      <c r="Z205" s="5" t="s">
        <v>53</v>
      </c>
      <c r="AA205" t="s">
        <v>53</v>
      </c>
      <c r="AB205" t="s">
        <v>53</v>
      </c>
      <c r="AC205" t="s">
        <v>53</v>
      </c>
      <c r="AD205" t="s">
        <v>53</v>
      </c>
      <c r="AE205" t="s">
        <v>54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  <c r="AK205" t="s">
        <v>53</v>
      </c>
      <c r="AL205" t="s">
        <v>53</v>
      </c>
      <c r="AM205" t="s">
        <v>53</v>
      </c>
      <c r="AN205" t="s">
        <v>53</v>
      </c>
      <c r="AO205" t="s">
        <v>53</v>
      </c>
      <c r="AP205" t="s">
        <v>53</v>
      </c>
      <c r="AQ205" t="s">
        <v>53</v>
      </c>
      <c r="AR205" t="s">
        <v>53</v>
      </c>
    </row>
    <row r="206" spans="1:44" x14ac:dyDescent="0.25">
      <c r="A206" s="5">
        <f>198</f>
      </c>
      <c r="B206" s="5" t="s">
        <v>251</v>
      </c>
      <c r="C206" s="5" t="s">
        <v>53</v>
      </c>
      <c r="D206" s="5" t="s">
        <v>53</v>
      </c>
      <c r="E206" s="5" t="s">
        <v>53</v>
      </c>
      <c r="F206" s="5" t="s">
        <v>53</v>
      </c>
      <c r="G206" s="5" t="s">
        <v>53</v>
      </c>
      <c r="H206" s="5" t="s">
        <v>53</v>
      </c>
      <c r="I206" s="5" t="s">
        <v>53</v>
      </c>
      <c r="J206" s="5" t="s">
        <v>53</v>
      </c>
      <c r="K206" s="5" t="s">
        <v>53</v>
      </c>
      <c r="L206" s="5">
        <v>0</v>
      </c>
      <c r="M206" s="5">
        <v>0</v>
      </c>
      <c r="N206" s="5">
        <v>0</v>
      </c>
      <c r="O206" s="5" t="s">
        <v>53</v>
      </c>
      <c r="P206" s="5" t="s">
        <v>53</v>
      </c>
      <c r="Q206" s="5" t="s">
        <v>53</v>
      </c>
      <c r="R206" s="5" t="s">
        <v>53</v>
      </c>
      <c r="S206" s="5" t="s">
        <v>53</v>
      </c>
      <c r="T206" s="5" t="s">
        <v>53</v>
      </c>
      <c r="U206" s="5" t="s">
        <v>53</v>
      </c>
      <c r="V206" s="5" t="s">
        <v>53</v>
      </c>
      <c r="W206" s="5" t="s">
        <v>53</v>
      </c>
      <c r="X206" s="5" t="s">
        <v>53</v>
      </c>
      <c r="Y206" s="5">
        <v>80</v>
      </c>
      <c r="Z206" s="5" t="s">
        <v>53</v>
      </c>
      <c r="AA206" t="s">
        <v>53</v>
      </c>
      <c r="AB206" t="s">
        <v>53</v>
      </c>
      <c r="AC206" t="s">
        <v>53</v>
      </c>
      <c r="AD206" t="s">
        <v>53</v>
      </c>
      <c r="AE206" t="s">
        <v>54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  <c r="AK206" t="s">
        <v>53</v>
      </c>
      <c r="AL206" t="s">
        <v>53</v>
      </c>
      <c r="AM206" t="s">
        <v>53</v>
      </c>
      <c r="AN206" t="s">
        <v>53</v>
      </c>
      <c r="AO206" t="s">
        <v>53</v>
      </c>
      <c r="AP206" t="s">
        <v>53</v>
      </c>
      <c r="AQ206" t="s">
        <v>53</v>
      </c>
      <c r="AR206" t="s">
        <v>53</v>
      </c>
    </row>
    <row r="207" spans="1:44" x14ac:dyDescent="0.25">
      <c r="A207" s="5">
        <f>199</f>
      </c>
      <c r="B207" s="5" t="s">
        <v>252</v>
      </c>
      <c r="C207" s="5" t="s">
        <v>53</v>
      </c>
      <c r="D207" s="5" t="s">
        <v>53</v>
      </c>
      <c r="E207" s="5" t="s">
        <v>53</v>
      </c>
      <c r="F207" s="5" t="s">
        <v>53</v>
      </c>
      <c r="G207" s="5" t="s">
        <v>53</v>
      </c>
      <c r="H207" s="5" t="s">
        <v>53</v>
      </c>
      <c r="I207" s="5" t="s">
        <v>53</v>
      </c>
      <c r="J207" s="5" t="s">
        <v>53</v>
      </c>
      <c r="K207" s="5" t="s">
        <v>53</v>
      </c>
      <c r="L207" s="5">
        <v>0</v>
      </c>
      <c r="M207" s="5">
        <v>0</v>
      </c>
      <c r="N207" s="5">
        <v>0</v>
      </c>
      <c r="O207" s="5" t="s">
        <v>53</v>
      </c>
      <c r="P207" s="5" t="s">
        <v>53</v>
      </c>
      <c r="Q207" s="5" t="s">
        <v>53</v>
      </c>
      <c r="R207" s="5" t="s">
        <v>53</v>
      </c>
      <c r="S207" s="5" t="s">
        <v>53</v>
      </c>
      <c r="T207" s="5" t="s">
        <v>53</v>
      </c>
      <c r="U207" s="5" t="s">
        <v>53</v>
      </c>
      <c r="V207" s="5" t="s">
        <v>53</v>
      </c>
      <c r="W207" s="5" t="s">
        <v>53</v>
      </c>
      <c r="X207" s="5" t="s">
        <v>53</v>
      </c>
      <c r="Y207" s="5">
        <v>80</v>
      </c>
      <c r="Z207" s="5" t="s">
        <v>53</v>
      </c>
      <c r="AA207" t="s">
        <v>53</v>
      </c>
      <c r="AB207" t="s">
        <v>53</v>
      </c>
      <c r="AC207" t="s">
        <v>53</v>
      </c>
      <c r="AD207" t="s">
        <v>53</v>
      </c>
      <c r="AE207" t="s">
        <v>54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  <c r="AK207" t="s">
        <v>53</v>
      </c>
      <c r="AL207" t="s">
        <v>53</v>
      </c>
      <c r="AM207" t="s">
        <v>53</v>
      </c>
      <c r="AN207" t="s">
        <v>53</v>
      </c>
      <c r="AO207" t="s">
        <v>53</v>
      </c>
      <c r="AP207" t="s">
        <v>53</v>
      </c>
      <c r="AQ207" t="s">
        <v>53</v>
      </c>
      <c r="AR207" t="s">
        <v>53</v>
      </c>
    </row>
    <row r="208" spans="1:44" x14ac:dyDescent="0.25">
      <c r="A208" s="5">
        <f>200</f>
      </c>
      <c r="B208" s="5" t="s">
        <v>253</v>
      </c>
      <c r="C208" s="5" t="s">
        <v>53</v>
      </c>
      <c r="D208" s="5" t="s">
        <v>53</v>
      </c>
      <c r="E208" s="5" t="s">
        <v>53</v>
      </c>
      <c r="F208" s="5" t="s">
        <v>53</v>
      </c>
      <c r="G208" s="5" t="s">
        <v>53</v>
      </c>
      <c r="H208" s="5" t="s">
        <v>53</v>
      </c>
      <c r="I208" s="5" t="s">
        <v>53</v>
      </c>
      <c r="J208" s="5" t="s">
        <v>53</v>
      </c>
      <c r="K208" s="5" t="s">
        <v>53</v>
      </c>
      <c r="L208" s="5">
        <v>0</v>
      </c>
      <c r="M208" s="5">
        <v>0</v>
      </c>
      <c r="N208" s="5">
        <v>0</v>
      </c>
      <c r="O208" s="5" t="s">
        <v>53</v>
      </c>
      <c r="P208" s="5" t="s">
        <v>53</v>
      </c>
      <c r="Q208" s="5" t="s">
        <v>53</v>
      </c>
      <c r="R208" s="5" t="s">
        <v>53</v>
      </c>
      <c r="S208" s="5" t="s">
        <v>53</v>
      </c>
      <c r="T208" s="5" t="s">
        <v>53</v>
      </c>
      <c r="U208" s="5" t="s">
        <v>53</v>
      </c>
      <c r="V208" s="5" t="s">
        <v>53</v>
      </c>
      <c r="W208" s="5" t="s">
        <v>53</v>
      </c>
      <c r="X208" s="5" t="s">
        <v>53</v>
      </c>
      <c r="Y208" s="5">
        <v>80</v>
      </c>
      <c r="Z208" s="5" t="s">
        <v>53</v>
      </c>
      <c r="AA208" t="s">
        <v>53</v>
      </c>
      <c r="AB208" t="s">
        <v>53</v>
      </c>
      <c r="AC208" t="s">
        <v>53</v>
      </c>
      <c r="AD208" t="s">
        <v>53</v>
      </c>
      <c r="AE208" t="s">
        <v>54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  <c r="AK208" t="s">
        <v>53</v>
      </c>
      <c r="AL208" t="s">
        <v>53</v>
      </c>
      <c r="AM208" t="s">
        <v>53</v>
      </c>
      <c r="AN208" t="s">
        <v>53</v>
      </c>
      <c r="AO208" t="s">
        <v>53</v>
      </c>
      <c r="AP208" t="s">
        <v>53</v>
      </c>
      <c r="AQ208" t="s">
        <v>53</v>
      </c>
      <c r="AR208" t="s">
        <v>53</v>
      </c>
    </row>
    <row r="209" spans="1:44" x14ac:dyDescent="0.25">
      <c r="A209" s="5">
        <f>201</f>
      </c>
      <c r="B209" s="5" t="s">
        <v>254</v>
      </c>
      <c r="C209" s="5" t="s">
        <v>53</v>
      </c>
      <c r="D209" s="5" t="s">
        <v>53</v>
      </c>
      <c r="E209" s="5" t="s">
        <v>53</v>
      </c>
      <c r="F209" s="5" t="s">
        <v>53</v>
      </c>
      <c r="G209" s="5" t="s">
        <v>53</v>
      </c>
      <c r="H209" s="5" t="s">
        <v>53</v>
      </c>
      <c r="I209" s="5" t="s">
        <v>53</v>
      </c>
      <c r="J209" s="5" t="s">
        <v>53</v>
      </c>
      <c r="K209" s="5" t="s">
        <v>53</v>
      </c>
      <c r="L209" s="5">
        <v>0</v>
      </c>
      <c r="M209" s="5">
        <v>0</v>
      </c>
      <c r="N209" s="5">
        <v>0</v>
      </c>
      <c r="O209" s="5" t="s">
        <v>53</v>
      </c>
      <c r="P209" s="5" t="s">
        <v>53</v>
      </c>
      <c r="Q209" s="5" t="s">
        <v>53</v>
      </c>
      <c r="R209" s="5" t="s">
        <v>53</v>
      </c>
      <c r="S209" s="5" t="s">
        <v>53</v>
      </c>
      <c r="T209" s="5" t="s">
        <v>53</v>
      </c>
      <c r="U209" s="5" t="s">
        <v>53</v>
      </c>
      <c r="V209" s="5" t="s">
        <v>53</v>
      </c>
      <c r="W209" s="5" t="s">
        <v>53</v>
      </c>
      <c r="X209" s="5" t="s">
        <v>53</v>
      </c>
      <c r="Y209" s="5">
        <v>80</v>
      </c>
      <c r="Z209" s="5" t="s">
        <v>53</v>
      </c>
      <c r="AA209" t="s">
        <v>53</v>
      </c>
      <c r="AB209" t="s">
        <v>53</v>
      </c>
      <c r="AC209" t="s">
        <v>53</v>
      </c>
      <c r="AD209" t="s">
        <v>53</v>
      </c>
      <c r="AE209" t="s">
        <v>54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  <c r="AK209" t="s">
        <v>53</v>
      </c>
      <c r="AL209" t="s">
        <v>53</v>
      </c>
      <c r="AM209" t="s">
        <v>53</v>
      </c>
      <c r="AN209" t="s">
        <v>53</v>
      </c>
      <c r="AO209" t="s">
        <v>53</v>
      </c>
      <c r="AP209" t="s">
        <v>53</v>
      </c>
      <c r="AQ209" t="s">
        <v>53</v>
      </c>
      <c r="AR209" t="s">
        <v>53</v>
      </c>
    </row>
    <row r="210" spans="1:44" x14ac:dyDescent="0.25">
      <c r="A210" s="5">
        <f>202</f>
      </c>
      <c r="B210" s="5" t="s">
        <v>255</v>
      </c>
      <c r="C210" s="5" t="s">
        <v>53</v>
      </c>
      <c r="D210" s="5" t="s">
        <v>53</v>
      </c>
      <c r="E210" s="5" t="s">
        <v>53</v>
      </c>
      <c r="F210" s="5" t="s">
        <v>53</v>
      </c>
      <c r="G210" s="5" t="s">
        <v>53</v>
      </c>
      <c r="H210" s="5" t="s">
        <v>53</v>
      </c>
      <c r="I210" s="5" t="s">
        <v>53</v>
      </c>
      <c r="J210" s="5" t="s">
        <v>53</v>
      </c>
      <c r="K210" s="5" t="s">
        <v>53</v>
      </c>
      <c r="L210" s="5">
        <v>0</v>
      </c>
      <c r="M210" s="5">
        <v>0</v>
      </c>
      <c r="N210" s="5">
        <v>0</v>
      </c>
      <c r="O210" s="5" t="s">
        <v>53</v>
      </c>
      <c r="P210" s="5" t="s">
        <v>53</v>
      </c>
      <c r="Q210" s="5" t="s">
        <v>53</v>
      </c>
      <c r="R210" s="5" t="s">
        <v>53</v>
      </c>
      <c r="S210" s="5" t="s">
        <v>53</v>
      </c>
      <c r="T210" s="5" t="s">
        <v>53</v>
      </c>
      <c r="U210" s="5" t="s">
        <v>53</v>
      </c>
      <c r="V210" s="5" t="s">
        <v>53</v>
      </c>
      <c r="W210" s="5" t="s">
        <v>53</v>
      </c>
      <c r="X210" s="5" t="s">
        <v>53</v>
      </c>
      <c r="Y210" s="5">
        <v>80</v>
      </c>
      <c r="Z210" s="5" t="s">
        <v>53</v>
      </c>
      <c r="AA210" t="s">
        <v>53</v>
      </c>
      <c r="AB210" t="s">
        <v>53</v>
      </c>
      <c r="AC210" t="s">
        <v>53</v>
      </c>
      <c r="AD210" t="s">
        <v>53</v>
      </c>
      <c r="AE210" t="s">
        <v>54</v>
      </c>
      <c r="AF210" t="s">
        <v>53</v>
      </c>
      <c r="AG210" t="s">
        <v>53</v>
      </c>
      <c r="AH210" t="s">
        <v>53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53</v>
      </c>
      <c r="AO210" t="s">
        <v>53</v>
      </c>
      <c r="AP210" t="s">
        <v>53</v>
      </c>
      <c r="AQ210" t="s">
        <v>53</v>
      </c>
      <c r="AR210" t="s">
        <v>53</v>
      </c>
    </row>
    <row r="211" spans="1:44" x14ac:dyDescent="0.25">
      <c r="A211" s="5">
        <f>203</f>
      </c>
      <c r="B211" s="5" t="s">
        <v>256</v>
      </c>
      <c r="C211" s="5" t="s">
        <v>53</v>
      </c>
      <c r="D211" s="5" t="s">
        <v>53</v>
      </c>
      <c r="E211" s="5" t="s">
        <v>53</v>
      </c>
      <c r="F211" s="5" t="s">
        <v>53</v>
      </c>
      <c r="G211" s="5" t="s">
        <v>53</v>
      </c>
      <c r="H211" s="5" t="s">
        <v>53</v>
      </c>
      <c r="I211" s="5" t="s">
        <v>53</v>
      </c>
      <c r="J211" s="5" t="s">
        <v>53</v>
      </c>
      <c r="K211" s="5" t="s">
        <v>53</v>
      </c>
      <c r="L211" s="5">
        <v>0</v>
      </c>
      <c r="M211" s="5">
        <v>0</v>
      </c>
      <c r="N211" s="5">
        <v>0</v>
      </c>
      <c r="O211" s="5" t="s">
        <v>53</v>
      </c>
      <c r="P211" s="5" t="s">
        <v>53</v>
      </c>
      <c r="Q211" s="5" t="s">
        <v>53</v>
      </c>
      <c r="R211" s="5" t="s">
        <v>53</v>
      </c>
      <c r="S211" s="5" t="s">
        <v>53</v>
      </c>
      <c r="T211" s="5" t="s">
        <v>53</v>
      </c>
      <c r="U211" s="5" t="s">
        <v>53</v>
      </c>
      <c r="V211" s="5" t="s">
        <v>53</v>
      </c>
      <c r="W211" s="5" t="s">
        <v>53</v>
      </c>
      <c r="X211" s="5" t="s">
        <v>53</v>
      </c>
      <c r="Y211" s="5">
        <v>80</v>
      </c>
      <c r="Z211" s="5" t="s">
        <v>53</v>
      </c>
      <c r="AA211" t="s">
        <v>53</v>
      </c>
      <c r="AB211" t="s">
        <v>53</v>
      </c>
      <c r="AC211" t="s">
        <v>53</v>
      </c>
      <c r="AD211" t="s">
        <v>53</v>
      </c>
      <c r="AE211" t="s">
        <v>54</v>
      </c>
      <c r="AF211" t="s">
        <v>53</v>
      </c>
      <c r="AG211" t="s">
        <v>53</v>
      </c>
      <c r="AH211" t="s">
        <v>53</v>
      </c>
      <c r="AI211" t="s">
        <v>53</v>
      </c>
      <c r="AJ211" t="s">
        <v>53</v>
      </c>
      <c r="AK211" t="s">
        <v>53</v>
      </c>
      <c r="AL211" t="s">
        <v>53</v>
      </c>
      <c r="AM211" t="s">
        <v>53</v>
      </c>
      <c r="AN211" t="s">
        <v>53</v>
      </c>
      <c r="AO211" t="s">
        <v>53</v>
      </c>
      <c r="AP211" t="s">
        <v>53</v>
      </c>
      <c r="AQ211" t="s">
        <v>53</v>
      </c>
      <c r="AR211" t="s">
        <v>53</v>
      </c>
    </row>
    <row r="212" spans="1:44" x14ac:dyDescent="0.25">
      <c r="A212" s="5">
        <f>204</f>
      </c>
      <c r="B212" s="5" t="s">
        <v>257</v>
      </c>
      <c r="C212" s="5" t="s">
        <v>53</v>
      </c>
      <c r="D212" s="5" t="s">
        <v>53</v>
      </c>
      <c r="E212" s="5" t="s">
        <v>53</v>
      </c>
      <c r="F212" s="5" t="s">
        <v>53</v>
      </c>
      <c r="G212" s="5" t="s">
        <v>53</v>
      </c>
      <c r="H212" s="5" t="s">
        <v>53</v>
      </c>
      <c r="I212" s="5" t="s">
        <v>53</v>
      </c>
      <c r="J212" s="5" t="s">
        <v>53</v>
      </c>
      <c r="K212" s="5" t="s">
        <v>53</v>
      </c>
      <c r="L212" s="5">
        <v>0</v>
      </c>
      <c r="M212" s="5">
        <v>0</v>
      </c>
      <c r="N212" s="5">
        <v>0</v>
      </c>
      <c r="O212" s="5" t="s">
        <v>53</v>
      </c>
      <c r="P212" s="5" t="s">
        <v>53</v>
      </c>
      <c r="Q212" s="5" t="s">
        <v>53</v>
      </c>
      <c r="R212" s="5" t="s">
        <v>53</v>
      </c>
      <c r="S212" s="5" t="s">
        <v>53</v>
      </c>
      <c r="T212" s="5" t="s">
        <v>53</v>
      </c>
      <c r="U212" s="5" t="s">
        <v>53</v>
      </c>
      <c r="V212" s="5" t="s">
        <v>53</v>
      </c>
      <c r="W212" s="5" t="s">
        <v>53</v>
      </c>
      <c r="X212" s="5" t="s">
        <v>53</v>
      </c>
      <c r="Y212" s="5">
        <v>80</v>
      </c>
      <c r="Z212" s="5" t="s">
        <v>53</v>
      </c>
      <c r="AA212" t="s">
        <v>53</v>
      </c>
      <c r="AB212" t="s">
        <v>53</v>
      </c>
      <c r="AC212" t="s">
        <v>53</v>
      </c>
      <c r="AD212" t="s">
        <v>53</v>
      </c>
      <c r="AE212" t="s">
        <v>54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  <c r="AK212" t="s">
        <v>53</v>
      </c>
      <c r="AL212" t="s">
        <v>53</v>
      </c>
      <c r="AM212" t="s">
        <v>53</v>
      </c>
      <c r="AN212" t="s">
        <v>53</v>
      </c>
      <c r="AO212" t="s">
        <v>53</v>
      </c>
      <c r="AP212" t="s">
        <v>53</v>
      </c>
      <c r="AQ212" t="s">
        <v>53</v>
      </c>
      <c r="AR212" t="s">
        <v>53</v>
      </c>
    </row>
    <row r="213" spans="1:44" x14ac:dyDescent="0.25">
      <c r="A213" s="5">
        <f>205</f>
      </c>
      <c r="B213" s="5" t="s">
        <v>258</v>
      </c>
      <c r="C213" s="5" t="s">
        <v>53</v>
      </c>
      <c r="D213" s="5" t="s">
        <v>53</v>
      </c>
      <c r="E213" s="5" t="s">
        <v>53</v>
      </c>
      <c r="F213" s="5" t="s">
        <v>53</v>
      </c>
      <c r="G213" s="5" t="s">
        <v>53</v>
      </c>
      <c r="H213" s="5" t="s">
        <v>53</v>
      </c>
      <c r="I213" s="5" t="s">
        <v>53</v>
      </c>
      <c r="J213" s="5" t="s">
        <v>53</v>
      </c>
      <c r="K213" s="5" t="s">
        <v>53</v>
      </c>
      <c r="L213" s="5">
        <v>0</v>
      </c>
      <c r="M213" s="5">
        <v>0</v>
      </c>
      <c r="N213" s="5">
        <v>0</v>
      </c>
      <c r="O213" s="5" t="s">
        <v>53</v>
      </c>
      <c r="P213" s="5" t="s">
        <v>53</v>
      </c>
      <c r="Q213" s="5" t="s">
        <v>53</v>
      </c>
      <c r="R213" s="5" t="s">
        <v>53</v>
      </c>
      <c r="S213" s="5" t="s">
        <v>53</v>
      </c>
      <c r="T213" s="5" t="s">
        <v>53</v>
      </c>
      <c r="U213" s="5" t="s">
        <v>53</v>
      </c>
      <c r="V213" s="5" t="s">
        <v>53</v>
      </c>
      <c r="W213" s="5" t="s">
        <v>53</v>
      </c>
      <c r="X213" s="5" t="s">
        <v>53</v>
      </c>
      <c r="Y213" s="5">
        <v>80</v>
      </c>
      <c r="Z213" s="5" t="s">
        <v>53</v>
      </c>
      <c r="AA213" t="s">
        <v>53</v>
      </c>
      <c r="AB213" t="s">
        <v>53</v>
      </c>
      <c r="AC213" t="s">
        <v>53</v>
      </c>
      <c r="AD213" t="s">
        <v>53</v>
      </c>
      <c r="AE213" t="s">
        <v>54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  <c r="AK213" t="s">
        <v>53</v>
      </c>
      <c r="AL213" t="s">
        <v>53</v>
      </c>
      <c r="AM213" t="s">
        <v>53</v>
      </c>
      <c r="AN213" t="s">
        <v>53</v>
      </c>
      <c r="AO213" t="s">
        <v>53</v>
      </c>
      <c r="AP213" t="s">
        <v>53</v>
      </c>
      <c r="AQ213" t="s">
        <v>53</v>
      </c>
      <c r="AR213" t="s">
        <v>53</v>
      </c>
    </row>
    <row r="214" spans="1:44" x14ac:dyDescent="0.25">
      <c r="A214" s="5">
        <f>206</f>
      </c>
      <c r="B214" s="5" t="s">
        <v>259</v>
      </c>
      <c r="C214" s="5" t="s">
        <v>53</v>
      </c>
      <c r="D214" s="5" t="s">
        <v>53</v>
      </c>
      <c r="E214" s="5" t="s">
        <v>53</v>
      </c>
      <c r="F214" s="5" t="s">
        <v>53</v>
      </c>
      <c r="G214" s="5" t="s">
        <v>53</v>
      </c>
      <c r="H214" s="5" t="s">
        <v>53</v>
      </c>
      <c r="I214" s="5" t="s">
        <v>53</v>
      </c>
      <c r="J214" s="5" t="s">
        <v>53</v>
      </c>
      <c r="K214" s="5" t="s">
        <v>53</v>
      </c>
      <c r="L214" s="5">
        <v>0</v>
      </c>
      <c r="M214" s="5">
        <v>0</v>
      </c>
      <c r="N214" s="5">
        <v>0</v>
      </c>
      <c r="O214" s="5" t="s">
        <v>53</v>
      </c>
      <c r="P214" s="5" t="s">
        <v>53</v>
      </c>
      <c r="Q214" s="5" t="s">
        <v>53</v>
      </c>
      <c r="R214" s="5" t="s">
        <v>53</v>
      </c>
      <c r="S214" s="5" t="s">
        <v>53</v>
      </c>
      <c r="T214" s="5" t="s">
        <v>53</v>
      </c>
      <c r="U214" s="5" t="s">
        <v>53</v>
      </c>
      <c r="V214" s="5" t="s">
        <v>53</v>
      </c>
      <c r="W214" s="5" t="s">
        <v>53</v>
      </c>
      <c r="X214" s="5" t="s">
        <v>53</v>
      </c>
      <c r="Y214" s="5">
        <v>80</v>
      </c>
      <c r="Z214" s="5" t="s">
        <v>53</v>
      </c>
      <c r="AA214" t="s">
        <v>53</v>
      </c>
      <c r="AB214" t="s">
        <v>53</v>
      </c>
      <c r="AC214" t="s">
        <v>53</v>
      </c>
      <c r="AD214" t="s">
        <v>53</v>
      </c>
      <c r="AE214" t="s">
        <v>54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  <c r="AK214" t="s">
        <v>53</v>
      </c>
      <c r="AL214" t="s">
        <v>53</v>
      </c>
      <c r="AM214" t="s">
        <v>53</v>
      </c>
      <c r="AN214" t="s">
        <v>53</v>
      </c>
      <c r="AO214" t="s">
        <v>53</v>
      </c>
      <c r="AP214" t="s">
        <v>53</v>
      </c>
      <c r="AQ214" t="s">
        <v>53</v>
      </c>
      <c r="AR214" t="s">
        <v>53</v>
      </c>
    </row>
    <row r="215" spans="1:44" x14ac:dyDescent="0.25">
      <c r="A215" s="5">
        <f>207</f>
      </c>
      <c r="B215" s="5" t="s">
        <v>260</v>
      </c>
      <c r="C215" s="5" t="s">
        <v>53</v>
      </c>
      <c r="D215" s="5" t="s">
        <v>53</v>
      </c>
      <c r="E215" s="5" t="s">
        <v>53</v>
      </c>
      <c r="F215" s="5" t="s">
        <v>53</v>
      </c>
      <c r="G215" s="5" t="s">
        <v>53</v>
      </c>
      <c r="H215" s="5" t="s">
        <v>53</v>
      </c>
      <c r="I215" s="5" t="s">
        <v>53</v>
      </c>
      <c r="J215" s="5" t="s">
        <v>53</v>
      </c>
      <c r="K215" s="5" t="s">
        <v>53</v>
      </c>
      <c r="L215" s="5">
        <v>0</v>
      </c>
      <c r="M215" s="5">
        <v>0</v>
      </c>
      <c r="N215" s="5">
        <v>0</v>
      </c>
      <c r="O215" s="5" t="s">
        <v>53</v>
      </c>
      <c r="P215" s="5" t="s">
        <v>53</v>
      </c>
      <c r="Q215" s="5" t="s">
        <v>53</v>
      </c>
      <c r="R215" s="5" t="s">
        <v>53</v>
      </c>
      <c r="S215" s="5" t="s">
        <v>53</v>
      </c>
      <c r="T215" s="5" t="s">
        <v>53</v>
      </c>
      <c r="U215" s="5" t="s">
        <v>53</v>
      </c>
      <c r="V215" s="5" t="s">
        <v>53</v>
      </c>
      <c r="W215" s="5" t="s">
        <v>53</v>
      </c>
      <c r="X215" s="5" t="s">
        <v>53</v>
      </c>
      <c r="Y215" s="5">
        <v>80</v>
      </c>
      <c r="Z215" s="5" t="s">
        <v>53</v>
      </c>
      <c r="AA215" t="s">
        <v>53</v>
      </c>
      <c r="AB215" t="s">
        <v>53</v>
      </c>
      <c r="AC215" t="s">
        <v>53</v>
      </c>
      <c r="AD215" t="s">
        <v>53</v>
      </c>
      <c r="AE215" t="s">
        <v>54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  <c r="AK215" t="s">
        <v>53</v>
      </c>
      <c r="AL215" t="s">
        <v>53</v>
      </c>
      <c r="AM215" t="s">
        <v>53</v>
      </c>
      <c r="AN215" t="s">
        <v>53</v>
      </c>
      <c r="AO215" t="s">
        <v>53</v>
      </c>
      <c r="AP215" t="s">
        <v>53</v>
      </c>
      <c r="AQ215" t="s">
        <v>53</v>
      </c>
      <c r="AR215" t="s">
        <v>53</v>
      </c>
    </row>
    <row r="216" spans="1:44" x14ac:dyDescent="0.25">
      <c r="A216" s="5">
        <f>208</f>
      </c>
      <c r="B216" s="5" t="s">
        <v>261</v>
      </c>
      <c r="C216" s="5" t="s">
        <v>53</v>
      </c>
      <c r="D216" s="5" t="s">
        <v>53</v>
      </c>
      <c r="E216" s="5" t="s">
        <v>53</v>
      </c>
      <c r="F216" s="5" t="s">
        <v>53</v>
      </c>
      <c r="G216" s="5" t="s">
        <v>53</v>
      </c>
      <c r="H216" s="5" t="s">
        <v>53</v>
      </c>
      <c r="I216" s="5" t="s">
        <v>53</v>
      </c>
      <c r="J216" s="5" t="s">
        <v>53</v>
      </c>
      <c r="K216" s="5" t="s">
        <v>53</v>
      </c>
      <c r="L216" s="5">
        <v>0</v>
      </c>
      <c r="M216" s="5">
        <v>0</v>
      </c>
      <c r="N216" s="5">
        <v>0</v>
      </c>
      <c r="O216" s="5" t="s">
        <v>53</v>
      </c>
      <c r="P216" s="5" t="s">
        <v>53</v>
      </c>
      <c r="Q216" s="5" t="s">
        <v>53</v>
      </c>
      <c r="R216" s="5" t="s">
        <v>53</v>
      </c>
      <c r="S216" s="5" t="s">
        <v>53</v>
      </c>
      <c r="T216" s="5" t="s">
        <v>53</v>
      </c>
      <c r="U216" s="5" t="s">
        <v>53</v>
      </c>
      <c r="V216" s="5" t="s">
        <v>53</v>
      </c>
      <c r="W216" s="5" t="s">
        <v>53</v>
      </c>
      <c r="X216" s="5" t="s">
        <v>53</v>
      </c>
      <c r="Y216" s="5">
        <v>80</v>
      </c>
      <c r="Z216" s="5" t="s">
        <v>53</v>
      </c>
      <c r="AA216" t="s">
        <v>53</v>
      </c>
      <c r="AB216" t="s">
        <v>53</v>
      </c>
      <c r="AC216" t="s">
        <v>53</v>
      </c>
      <c r="AD216" t="s">
        <v>53</v>
      </c>
      <c r="AE216" t="s">
        <v>54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  <c r="AK216" t="s">
        <v>53</v>
      </c>
      <c r="AL216" t="s">
        <v>53</v>
      </c>
      <c r="AM216" t="s">
        <v>53</v>
      </c>
      <c r="AN216" t="s">
        <v>53</v>
      </c>
      <c r="AO216" t="s">
        <v>53</v>
      </c>
      <c r="AP216" t="s">
        <v>53</v>
      </c>
      <c r="AQ216" t="s">
        <v>53</v>
      </c>
      <c r="AR216" t="s">
        <v>53</v>
      </c>
    </row>
    <row r="217" spans="1:44" x14ac:dyDescent="0.25">
      <c r="A217" s="5">
        <f>209</f>
      </c>
      <c r="B217" s="5" t="s">
        <v>262</v>
      </c>
      <c r="C217" s="5" t="s">
        <v>53</v>
      </c>
      <c r="D217" s="5" t="s">
        <v>53</v>
      </c>
      <c r="E217" s="5" t="s">
        <v>53</v>
      </c>
      <c r="F217" s="5" t="s">
        <v>53</v>
      </c>
      <c r="G217" s="5" t="s">
        <v>53</v>
      </c>
      <c r="H217" s="5" t="s">
        <v>53</v>
      </c>
      <c r="I217" s="5" t="s">
        <v>53</v>
      </c>
      <c r="J217" s="5" t="s">
        <v>53</v>
      </c>
      <c r="K217" s="5" t="s">
        <v>53</v>
      </c>
      <c r="L217" s="5">
        <v>0</v>
      </c>
      <c r="M217" s="5">
        <v>0</v>
      </c>
      <c r="N217" s="5">
        <v>0</v>
      </c>
      <c r="O217" s="5" t="s">
        <v>53</v>
      </c>
      <c r="P217" s="5" t="s">
        <v>53</v>
      </c>
      <c r="Q217" s="5" t="s">
        <v>53</v>
      </c>
      <c r="R217" s="5" t="s">
        <v>53</v>
      </c>
      <c r="S217" s="5" t="s">
        <v>53</v>
      </c>
      <c r="T217" s="5" t="s">
        <v>53</v>
      </c>
      <c r="U217" s="5" t="s">
        <v>53</v>
      </c>
      <c r="V217" s="5" t="s">
        <v>53</v>
      </c>
      <c r="W217" s="5" t="s">
        <v>53</v>
      </c>
      <c r="X217" s="5" t="s">
        <v>53</v>
      </c>
      <c r="Y217" s="5">
        <v>80</v>
      </c>
      <c r="Z217" s="5" t="s">
        <v>53</v>
      </c>
      <c r="AA217" t="s">
        <v>53</v>
      </c>
      <c r="AB217" t="s">
        <v>53</v>
      </c>
      <c r="AC217" t="s">
        <v>53</v>
      </c>
      <c r="AD217" t="s">
        <v>53</v>
      </c>
      <c r="AE217" t="s">
        <v>54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  <c r="AK217" t="s">
        <v>53</v>
      </c>
      <c r="AL217" t="s">
        <v>53</v>
      </c>
      <c r="AM217" t="s">
        <v>53</v>
      </c>
      <c r="AN217" t="s">
        <v>53</v>
      </c>
      <c r="AO217" t="s">
        <v>53</v>
      </c>
      <c r="AP217" t="s">
        <v>53</v>
      </c>
      <c r="AQ217" t="s">
        <v>53</v>
      </c>
      <c r="AR217" t="s">
        <v>53</v>
      </c>
    </row>
    <row r="218" spans="1:44" x14ac:dyDescent="0.25">
      <c r="A218" s="5">
        <f>210</f>
      </c>
      <c r="B218" s="5" t="s">
        <v>263</v>
      </c>
      <c r="C218" s="5" t="s">
        <v>53</v>
      </c>
      <c r="D218" s="5" t="s">
        <v>53</v>
      </c>
      <c r="E218" s="5" t="s">
        <v>53</v>
      </c>
      <c r="F218" s="5" t="s">
        <v>53</v>
      </c>
      <c r="G218" s="5" t="s">
        <v>53</v>
      </c>
      <c r="H218" s="5" t="s">
        <v>53</v>
      </c>
      <c r="I218" s="5" t="s">
        <v>53</v>
      </c>
      <c r="J218" s="5" t="s">
        <v>53</v>
      </c>
      <c r="K218" s="5" t="s">
        <v>53</v>
      </c>
      <c r="L218" s="5">
        <v>0</v>
      </c>
      <c r="M218" s="5">
        <v>0</v>
      </c>
      <c r="N218" s="5">
        <v>0</v>
      </c>
      <c r="O218" s="5" t="s">
        <v>53</v>
      </c>
      <c r="P218" s="5" t="s">
        <v>53</v>
      </c>
      <c r="Q218" s="5" t="s">
        <v>53</v>
      </c>
      <c r="R218" s="5" t="s">
        <v>53</v>
      </c>
      <c r="S218" s="5" t="s">
        <v>53</v>
      </c>
      <c r="T218" s="5" t="s">
        <v>53</v>
      </c>
      <c r="U218" s="5" t="s">
        <v>53</v>
      </c>
      <c r="V218" s="5" t="s">
        <v>53</v>
      </c>
      <c r="W218" s="5" t="s">
        <v>53</v>
      </c>
      <c r="X218" s="5" t="s">
        <v>53</v>
      </c>
      <c r="Y218" s="5">
        <v>80</v>
      </c>
      <c r="Z218" s="5" t="s">
        <v>53</v>
      </c>
      <c r="AA218" t="s">
        <v>53</v>
      </c>
      <c r="AB218" t="s">
        <v>53</v>
      </c>
      <c r="AC218" t="s">
        <v>53</v>
      </c>
      <c r="AD218" t="s">
        <v>53</v>
      </c>
      <c r="AE218" t="s">
        <v>54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  <c r="AK218" t="s">
        <v>53</v>
      </c>
      <c r="AL218" t="s">
        <v>53</v>
      </c>
      <c r="AM218" t="s">
        <v>53</v>
      </c>
      <c r="AN218" t="s">
        <v>53</v>
      </c>
      <c r="AO218" t="s">
        <v>53</v>
      </c>
      <c r="AP218" t="s">
        <v>53</v>
      </c>
      <c r="AQ218" t="s">
        <v>53</v>
      </c>
      <c r="AR218" t="s">
        <v>53</v>
      </c>
    </row>
    <row r="219" spans="1:44" x14ac:dyDescent="0.25">
      <c r="A219" s="5">
        <f>211</f>
      </c>
      <c r="B219" s="5" t="s">
        <v>264</v>
      </c>
      <c r="C219" s="5" t="s">
        <v>53</v>
      </c>
      <c r="D219" s="5" t="s">
        <v>53</v>
      </c>
      <c r="E219" s="5" t="s">
        <v>53</v>
      </c>
      <c r="F219" s="5" t="s">
        <v>53</v>
      </c>
      <c r="G219" s="5" t="s">
        <v>53</v>
      </c>
      <c r="H219" s="5" t="s">
        <v>53</v>
      </c>
      <c r="I219" s="5" t="s">
        <v>53</v>
      </c>
      <c r="J219" s="5" t="s">
        <v>53</v>
      </c>
      <c r="K219" s="5" t="s">
        <v>53</v>
      </c>
      <c r="L219" s="5">
        <v>0</v>
      </c>
      <c r="M219" s="5">
        <v>0</v>
      </c>
      <c r="N219" s="5">
        <v>0</v>
      </c>
      <c r="O219" s="5" t="s">
        <v>53</v>
      </c>
      <c r="P219" s="5" t="s">
        <v>53</v>
      </c>
      <c r="Q219" s="5" t="s">
        <v>53</v>
      </c>
      <c r="R219" s="5" t="s">
        <v>53</v>
      </c>
      <c r="S219" s="5" t="s">
        <v>53</v>
      </c>
      <c r="T219" s="5" t="s">
        <v>53</v>
      </c>
      <c r="U219" s="5" t="s">
        <v>53</v>
      </c>
      <c r="V219" s="5" t="s">
        <v>53</v>
      </c>
      <c r="W219" s="5" t="s">
        <v>53</v>
      </c>
      <c r="X219" s="5" t="s">
        <v>53</v>
      </c>
      <c r="Y219" s="5">
        <v>80</v>
      </c>
      <c r="Z219" s="5" t="s">
        <v>53</v>
      </c>
      <c r="AA219" t="s">
        <v>53</v>
      </c>
      <c r="AB219" t="s">
        <v>53</v>
      </c>
      <c r="AC219" t="s">
        <v>53</v>
      </c>
      <c r="AD219" t="s">
        <v>53</v>
      </c>
      <c r="AE219" t="s">
        <v>54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  <c r="AK219" t="s">
        <v>53</v>
      </c>
      <c r="AL219" t="s">
        <v>53</v>
      </c>
      <c r="AM219" t="s">
        <v>53</v>
      </c>
      <c r="AN219" t="s">
        <v>53</v>
      </c>
      <c r="AO219" t="s">
        <v>53</v>
      </c>
      <c r="AP219" t="s">
        <v>53</v>
      </c>
      <c r="AQ219" t="s">
        <v>53</v>
      </c>
      <c r="AR219" t="s">
        <v>53</v>
      </c>
    </row>
    <row r="220" spans="1:44" x14ac:dyDescent="0.25">
      <c r="A220" s="5">
        <f>212</f>
      </c>
      <c r="B220" s="5" t="s">
        <v>265</v>
      </c>
      <c r="C220" s="5" t="s">
        <v>53</v>
      </c>
      <c r="D220" s="5" t="s">
        <v>53</v>
      </c>
      <c r="E220" s="5" t="s">
        <v>53</v>
      </c>
      <c r="F220" s="5" t="s">
        <v>53</v>
      </c>
      <c r="G220" s="5" t="s">
        <v>53</v>
      </c>
      <c r="H220" s="5" t="s">
        <v>53</v>
      </c>
      <c r="I220" s="5" t="s">
        <v>53</v>
      </c>
      <c r="J220" s="5" t="s">
        <v>53</v>
      </c>
      <c r="K220" s="5" t="s">
        <v>53</v>
      </c>
      <c r="L220" s="5">
        <v>0</v>
      </c>
      <c r="M220" s="5">
        <v>0</v>
      </c>
      <c r="N220" s="5">
        <v>0</v>
      </c>
      <c r="O220" s="5" t="s">
        <v>53</v>
      </c>
      <c r="P220" s="5" t="s">
        <v>53</v>
      </c>
      <c r="Q220" s="5" t="s">
        <v>53</v>
      </c>
      <c r="R220" s="5" t="s">
        <v>53</v>
      </c>
      <c r="S220" s="5" t="s">
        <v>53</v>
      </c>
      <c r="T220" s="5" t="s">
        <v>53</v>
      </c>
      <c r="U220" s="5" t="s">
        <v>53</v>
      </c>
      <c r="V220" s="5" t="s">
        <v>53</v>
      </c>
      <c r="W220" s="5" t="s">
        <v>53</v>
      </c>
      <c r="X220" s="5" t="s">
        <v>53</v>
      </c>
      <c r="Y220" s="5">
        <v>80</v>
      </c>
      <c r="Z220" s="5" t="s">
        <v>53</v>
      </c>
      <c r="AA220" t="s">
        <v>53</v>
      </c>
      <c r="AB220" t="s">
        <v>53</v>
      </c>
      <c r="AC220" t="s">
        <v>53</v>
      </c>
      <c r="AD220" t="s">
        <v>53</v>
      </c>
      <c r="AE220" t="s">
        <v>54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  <c r="AK220" t="s">
        <v>53</v>
      </c>
      <c r="AL220" t="s">
        <v>53</v>
      </c>
      <c r="AM220" t="s">
        <v>53</v>
      </c>
      <c r="AN220" t="s">
        <v>53</v>
      </c>
      <c r="AO220" t="s">
        <v>53</v>
      </c>
      <c r="AP220" t="s">
        <v>53</v>
      </c>
      <c r="AQ220" t="s">
        <v>53</v>
      </c>
      <c r="AR220" t="s">
        <v>53</v>
      </c>
    </row>
    <row r="221" spans="1:44" x14ac:dyDescent="0.25">
      <c r="A221" s="5">
        <f>213</f>
      </c>
      <c r="B221" s="5" t="s">
        <v>266</v>
      </c>
      <c r="C221" s="5" t="s">
        <v>53</v>
      </c>
      <c r="D221" s="5" t="s">
        <v>53</v>
      </c>
      <c r="E221" s="5" t="s">
        <v>53</v>
      </c>
      <c r="F221" s="5" t="s">
        <v>53</v>
      </c>
      <c r="G221" s="5" t="s">
        <v>53</v>
      </c>
      <c r="H221" s="5" t="s">
        <v>53</v>
      </c>
      <c r="I221" s="5" t="s">
        <v>53</v>
      </c>
      <c r="J221" s="5" t="s">
        <v>53</v>
      </c>
      <c r="K221" s="5" t="s">
        <v>53</v>
      </c>
      <c r="L221" s="5">
        <v>0</v>
      </c>
      <c r="M221" s="5">
        <v>0</v>
      </c>
      <c r="N221" s="5">
        <v>0</v>
      </c>
      <c r="O221" s="5" t="s">
        <v>53</v>
      </c>
      <c r="P221" s="5" t="s">
        <v>53</v>
      </c>
      <c r="Q221" s="5" t="s">
        <v>53</v>
      </c>
      <c r="R221" s="5" t="s">
        <v>53</v>
      </c>
      <c r="S221" s="5" t="s">
        <v>53</v>
      </c>
      <c r="T221" s="5" t="s">
        <v>53</v>
      </c>
      <c r="U221" s="5" t="s">
        <v>53</v>
      </c>
      <c r="V221" s="5" t="s">
        <v>53</v>
      </c>
      <c r="W221" s="5" t="s">
        <v>53</v>
      </c>
      <c r="X221" s="5" t="s">
        <v>53</v>
      </c>
      <c r="Y221" s="5">
        <v>80</v>
      </c>
      <c r="Z221" s="5" t="s">
        <v>53</v>
      </c>
      <c r="AA221" t="s">
        <v>53</v>
      </c>
      <c r="AB221" t="s">
        <v>53</v>
      </c>
      <c r="AC221" t="s">
        <v>53</v>
      </c>
      <c r="AD221" t="s">
        <v>53</v>
      </c>
      <c r="AE221" t="s">
        <v>54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  <c r="AK221" t="s">
        <v>53</v>
      </c>
      <c r="AL221" t="s">
        <v>53</v>
      </c>
      <c r="AM221" t="s">
        <v>53</v>
      </c>
      <c r="AN221" t="s">
        <v>53</v>
      </c>
      <c r="AO221" t="s">
        <v>53</v>
      </c>
      <c r="AP221" t="s">
        <v>53</v>
      </c>
      <c r="AQ221" t="s">
        <v>53</v>
      </c>
      <c r="AR221" t="s">
        <v>53</v>
      </c>
    </row>
    <row r="222" spans="1:44" x14ac:dyDescent="0.25">
      <c r="A222" s="5">
        <f>214</f>
      </c>
      <c r="B222" s="5" t="s">
        <v>267</v>
      </c>
      <c r="C222" s="5" t="s">
        <v>53</v>
      </c>
      <c r="D222" s="5" t="s">
        <v>53</v>
      </c>
      <c r="E222" s="5" t="s">
        <v>53</v>
      </c>
      <c r="F222" s="5" t="s">
        <v>53</v>
      </c>
      <c r="G222" s="5" t="s">
        <v>53</v>
      </c>
      <c r="H222" s="5" t="s">
        <v>53</v>
      </c>
      <c r="I222" s="5" t="s">
        <v>53</v>
      </c>
      <c r="J222" s="5" t="s">
        <v>53</v>
      </c>
      <c r="K222" s="5" t="s">
        <v>53</v>
      </c>
      <c r="L222" s="5">
        <v>0</v>
      </c>
      <c r="M222" s="5">
        <v>0</v>
      </c>
      <c r="N222" s="5">
        <v>0</v>
      </c>
      <c r="O222" s="5" t="s">
        <v>53</v>
      </c>
      <c r="P222" s="5" t="s">
        <v>53</v>
      </c>
      <c r="Q222" s="5" t="s">
        <v>53</v>
      </c>
      <c r="R222" s="5" t="s">
        <v>53</v>
      </c>
      <c r="S222" s="5" t="s">
        <v>53</v>
      </c>
      <c r="T222" s="5" t="s">
        <v>53</v>
      </c>
      <c r="U222" s="5" t="s">
        <v>53</v>
      </c>
      <c r="V222" s="5" t="s">
        <v>53</v>
      </c>
      <c r="W222" s="5" t="s">
        <v>53</v>
      </c>
      <c r="X222" s="5" t="s">
        <v>53</v>
      </c>
      <c r="Y222" s="5">
        <v>80</v>
      </c>
      <c r="Z222" s="5" t="s">
        <v>53</v>
      </c>
      <c r="AA222" t="s">
        <v>53</v>
      </c>
      <c r="AB222" t="s">
        <v>53</v>
      </c>
      <c r="AC222" t="s">
        <v>53</v>
      </c>
      <c r="AD222" t="s">
        <v>53</v>
      </c>
      <c r="AE222" t="s">
        <v>54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  <c r="AK222" t="s">
        <v>53</v>
      </c>
      <c r="AL222" t="s">
        <v>53</v>
      </c>
      <c r="AM222" t="s">
        <v>53</v>
      </c>
      <c r="AN222" t="s">
        <v>53</v>
      </c>
      <c r="AO222" t="s">
        <v>53</v>
      </c>
      <c r="AP222" t="s">
        <v>53</v>
      </c>
      <c r="AQ222" t="s">
        <v>53</v>
      </c>
      <c r="AR222" t="s">
        <v>53</v>
      </c>
    </row>
    <row r="223" spans="1:44" x14ac:dyDescent="0.25">
      <c r="A223" s="5">
        <f>215</f>
      </c>
      <c r="B223" s="5" t="s">
        <v>268</v>
      </c>
      <c r="C223" s="5" t="s">
        <v>53</v>
      </c>
      <c r="D223" s="5" t="s">
        <v>53</v>
      </c>
      <c r="E223" s="5" t="s">
        <v>53</v>
      </c>
      <c r="F223" s="5" t="s">
        <v>53</v>
      </c>
      <c r="G223" s="5" t="s">
        <v>53</v>
      </c>
      <c r="H223" s="5" t="s">
        <v>53</v>
      </c>
      <c r="I223" s="5" t="s">
        <v>53</v>
      </c>
      <c r="J223" s="5" t="s">
        <v>53</v>
      </c>
      <c r="K223" s="5" t="s">
        <v>53</v>
      </c>
      <c r="L223" s="5">
        <v>0</v>
      </c>
      <c r="M223" s="5">
        <v>0</v>
      </c>
      <c r="N223" s="5">
        <v>0</v>
      </c>
      <c r="O223" s="5" t="s">
        <v>53</v>
      </c>
      <c r="P223" s="5" t="s">
        <v>53</v>
      </c>
      <c r="Q223" s="5" t="s">
        <v>53</v>
      </c>
      <c r="R223" s="5" t="s">
        <v>53</v>
      </c>
      <c r="S223" s="5" t="s">
        <v>53</v>
      </c>
      <c r="T223" s="5" t="s">
        <v>53</v>
      </c>
      <c r="U223" s="5" t="s">
        <v>53</v>
      </c>
      <c r="V223" s="5" t="s">
        <v>53</v>
      </c>
      <c r="W223" s="5" t="s">
        <v>53</v>
      </c>
      <c r="X223" s="5" t="s">
        <v>53</v>
      </c>
      <c r="Y223" s="5">
        <v>80</v>
      </c>
      <c r="Z223" s="5" t="s">
        <v>53</v>
      </c>
      <c r="AA223" t="s">
        <v>53</v>
      </c>
      <c r="AB223" t="s">
        <v>53</v>
      </c>
      <c r="AC223" t="s">
        <v>53</v>
      </c>
      <c r="AD223" t="s">
        <v>53</v>
      </c>
      <c r="AE223" t="s">
        <v>54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  <c r="AO223" t="s">
        <v>53</v>
      </c>
      <c r="AP223" t="s">
        <v>53</v>
      </c>
      <c r="AQ223" t="s">
        <v>53</v>
      </c>
      <c r="AR223" t="s">
        <v>53</v>
      </c>
    </row>
    <row r="224" spans="1:44" x14ac:dyDescent="0.25">
      <c r="A224" s="5">
        <f>216</f>
      </c>
      <c r="B224" s="5" t="s">
        <v>269</v>
      </c>
      <c r="C224" s="5" t="s">
        <v>53</v>
      </c>
      <c r="D224" s="5" t="s">
        <v>53</v>
      </c>
      <c r="E224" s="5" t="s">
        <v>53</v>
      </c>
      <c r="F224" s="5" t="s">
        <v>53</v>
      </c>
      <c r="G224" s="5" t="s">
        <v>53</v>
      </c>
      <c r="H224" s="5" t="s">
        <v>53</v>
      </c>
      <c r="I224" s="5" t="s">
        <v>53</v>
      </c>
      <c r="J224" s="5" t="s">
        <v>53</v>
      </c>
      <c r="K224" s="5" t="s">
        <v>53</v>
      </c>
      <c r="L224" s="5">
        <v>0</v>
      </c>
      <c r="M224" s="5">
        <v>0</v>
      </c>
      <c r="N224" s="5">
        <v>0</v>
      </c>
      <c r="O224" s="5" t="s">
        <v>53</v>
      </c>
      <c r="P224" s="5" t="s">
        <v>53</v>
      </c>
      <c r="Q224" s="5" t="s">
        <v>53</v>
      </c>
      <c r="R224" s="5" t="s">
        <v>53</v>
      </c>
      <c r="S224" s="5" t="s">
        <v>53</v>
      </c>
      <c r="T224" s="5" t="s">
        <v>53</v>
      </c>
      <c r="U224" s="5" t="s">
        <v>53</v>
      </c>
      <c r="V224" s="5" t="s">
        <v>53</v>
      </c>
      <c r="W224" s="5" t="s">
        <v>53</v>
      </c>
      <c r="X224" s="5" t="s">
        <v>53</v>
      </c>
      <c r="Y224" s="5">
        <v>80</v>
      </c>
      <c r="Z224" s="5" t="s">
        <v>53</v>
      </c>
      <c r="AA224" t="s">
        <v>53</v>
      </c>
      <c r="AB224" t="s">
        <v>53</v>
      </c>
      <c r="AC224" t="s">
        <v>53</v>
      </c>
      <c r="AD224" t="s">
        <v>53</v>
      </c>
      <c r="AE224" t="s">
        <v>54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  <c r="AK224" t="s">
        <v>53</v>
      </c>
      <c r="AL224" t="s">
        <v>53</v>
      </c>
      <c r="AM224" t="s">
        <v>53</v>
      </c>
      <c r="AN224" t="s">
        <v>53</v>
      </c>
      <c r="AO224" t="s">
        <v>53</v>
      </c>
      <c r="AP224" t="s">
        <v>53</v>
      </c>
      <c r="AQ224" t="s">
        <v>53</v>
      </c>
      <c r="AR224" t="s">
        <v>53</v>
      </c>
    </row>
    <row r="225" spans="1:44" x14ac:dyDescent="0.25">
      <c r="A225" s="5">
        <f>217</f>
      </c>
      <c r="B225" s="5" t="s">
        <v>270</v>
      </c>
      <c r="C225" s="5" t="s">
        <v>53</v>
      </c>
      <c r="D225" s="5" t="s">
        <v>53</v>
      </c>
      <c r="E225" s="5" t="s">
        <v>53</v>
      </c>
      <c r="F225" s="5" t="s">
        <v>53</v>
      </c>
      <c r="G225" s="5" t="s">
        <v>53</v>
      </c>
      <c r="H225" s="5" t="s">
        <v>53</v>
      </c>
      <c r="I225" s="5" t="s">
        <v>53</v>
      </c>
      <c r="J225" s="5" t="s">
        <v>53</v>
      </c>
      <c r="K225" s="5" t="s">
        <v>53</v>
      </c>
      <c r="L225" s="5">
        <v>0</v>
      </c>
      <c r="M225" s="5">
        <v>0</v>
      </c>
      <c r="N225" s="5">
        <v>0</v>
      </c>
      <c r="O225" s="5" t="s">
        <v>53</v>
      </c>
      <c r="P225" s="5" t="s">
        <v>53</v>
      </c>
      <c r="Q225" s="5" t="s">
        <v>53</v>
      </c>
      <c r="R225" s="5" t="s">
        <v>53</v>
      </c>
      <c r="S225" s="5" t="s">
        <v>53</v>
      </c>
      <c r="T225" s="5" t="s">
        <v>53</v>
      </c>
      <c r="U225" s="5" t="s">
        <v>53</v>
      </c>
      <c r="V225" s="5" t="s">
        <v>53</v>
      </c>
      <c r="W225" s="5" t="s">
        <v>53</v>
      </c>
      <c r="X225" s="5" t="s">
        <v>53</v>
      </c>
      <c r="Y225" s="5">
        <v>80</v>
      </c>
      <c r="Z225" s="5" t="s">
        <v>53</v>
      </c>
      <c r="AA225" t="s">
        <v>53</v>
      </c>
      <c r="AB225" t="s">
        <v>53</v>
      </c>
      <c r="AC225" t="s">
        <v>53</v>
      </c>
      <c r="AD225" t="s">
        <v>53</v>
      </c>
      <c r="AE225" t="s">
        <v>54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  <c r="AK225" t="s">
        <v>53</v>
      </c>
      <c r="AL225" t="s">
        <v>53</v>
      </c>
      <c r="AM225" t="s">
        <v>53</v>
      </c>
      <c r="AN225" t="s">
        <v>53</v>
      </c>
      <c r="AO225" t="s">
        <v>53</v>
      </c>
      <c r="AP225" t="s">
        <v>53</v>
      </c>
      <c r="AQ225" t="s">
        <v>53</v>
      </c>
      <c r="AR225" t="s">
        <v>53</v>
      </c>
    </row>
    <row r="226" spans="1:44" x14ac:dyDescent="0.25">
      <c r="A226" s="5">
        <f>218</f>
      </c>
      <c r="B226" s="5" t="s">
        <v>271</v>
      </c>
      <c r="C226" s="5" t="s">
        <v>53</v>
      </c>
      <c r="D226" s="5" t="s">
        <v>53</v>
      </c>
      <c r="E226" s="5" t="s">
        <v>53</v>
      </c>
      <c r="F226" s="5" t="s">
        <v>53</v>
      </c>
      <c r="G226" s="5" t="s">
        <v>53</v>
      </c>
      <c r="H226" s="5" t="s">
        <v>53</v>
      </c>
      <c r="I226" s="5" t="s">
        <v>53</v>
      </c>
      <c r="J226" s="5" t="s">
        <v>53</v>
      </c>
      <c r="K226" s="5" t="s">
        <v>53</v>
      </c>
      <c r="L226" s="5">
        <v>0</v>
      </c>
      <c r="M226" s="5">
        <v>0</v>
      </c>
      <c r="N226" s="5">
        <v>0</v>
      </c>
      <c r="O226" s="5" t="s">
        <v>53</v>
      </c>
      <c r="P226" s="5" t="s">
        <v>53</v>
      </c>
      <c r="Q226" s="5" t="s">
        <v>53</v>
      </c>
      <c r="R226" s="5" t="s">
        <v>53</v>
      </c>
      <c r="S226" s="5" t="s">
        <v>53</v>
      </c>
      <c r="T226" s="5" t="s">
        <v>53</v>
      </c>
      <c r="U226" s="5" t="s">
        <v>53</v>
      </c>
      <c r="V226" s="5" t="s">
        <v>53</v>
      </c>
      <c r="W226" s="5" t="s">
        <v>53</v>
      </c>
      <c r="X226" s="5" t="s">
        <v>53</v>
      </c>
      <c r="Y226" s="5">
        <v>80</v>
      </c>
      <c r="Z226" s="5" t="s">
        <v>53</v>
      </c>
      <c r="AA226" t="s">
        <v>53</v>
      </c>
      <c r="AB226" t="s">
        <v>53</v>
      </c>
      <c r="AC226" t="s">
        <v>53</v>
      </c>
      <c r="AD226" t="s">
        <v>53</v>
      </c>
      <c r="AE226" t="s">
        <v>54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  <c r="AK226" t="s">
        <v>53</v>
      </c>
      <c r="AL226" t="s">
        <v>53</v>
      </c>
      <c r="AM226" t="s">
        <v>53</v>
      </c>
      <c r="AN226" t="s">
        <v>53</v>
      </c>
      <c r="AO226" t="s">
        <v>53</v>
      </c>
      <c r="AP226" t="s">
        <v>53</v>
      </c>
      <c r="AQ226" t="s">
        <v>53</v>
      </c>
      <c r="AR226" t="s">
        <v>53</v>
      </c>
    </row>
    <row r="227" spans="1:44" x14ac:dyDescent="0.25">
      <c r="A227" s="5">
        <f>219</f>
      </c>
      <c r="B227" s="5" t="s">
        <v>272</v>
      </c>
      <c r="C227" s="5" t="s">
        <v>53</v>
      </c>
      <c r="D227" s="5" t="s">
        <v>53</v>
      </c>
      <c r="E227" s="5" t="s">
        <v>53</v>
      </c>
      <c r="F227" s="5" t="s">
        <v>53</v>
      </c>
      <c r="G227" s="5" t="s">
        <v>53</v>
      </c>
      <c r="H227" s="5" t="s">
        <v>53</v>
      </c>
      <c r="I227" s="5" t="s">
        <v>53</v>
      </c>
      <c r="J227" s="5" t="s">
        <v>53</v>
      </c>
      <c r="K227" s="5" t="s">
        <v>53</v>
      </c>
      <c r="L227" s="5">
        <v>0</v>
      </c>
      <c r="M227" s="5">
        <v>0</v>
      </c>
      <c r="N227" s="5">
        <v>0</v>
      </c>
      <c r="O227" s="5" t="s">
        <v>53</v>
      </c>
      <c r="P227" s="5" t="s">
        <v>53</v>
      </c>
      <c r="Q227" s="5" t="s">
        <v>53</v>
      </c>
      <c r="R227" s="5" t="s">
        <v>53</v>
      </c>
      <c r="S227" s="5" t="s">
        <v>53</v>
      </c>
      <c r="T227" s="5" t="s">
        <v>53</v>
      </c>
      <c r="U227" s="5" t="s">
        <v>53</v>
      </c>
      <c r="V227" s="5" t="s">
        <v>53</v>
      </c>
      <c r="W227" s="5" t="s">
        <v>53</v>
      </c>
      <c r="X227" s="5" t="s">
        <v>53</v>
      </c>
      <c r="Y227" s="5">
        <v>80</v>
      </c>
      <c r="Z227" s="5" t="s">
        <v>53</v>
      </c>
      <c r="AA227" t="s">
        <v>53</v>
      </c>
      <c r="AB227" t="s">
        <v>53</v>
      </c>
      <c r="AC227" t="s">
        <v>53</v>
      </c>
      <c r="AD227" t="s">
        <v>53</v>
      </c>
      <c r="AE227" t="s">
        <v>54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  <c r="AK227" t="s">
        <v>53</v>
      </c>
      <c r="AL227" t="s">
        <v>53</v>
      </c>
      <c r="AM227" t="s">
        <v>53</v>
      </c>
      <c r="AN227" t="s">
        <v>53</v>
      </c>
      <c r="AO227" t="s">
        <v>53</v>
      </c>
      <c r="AP227" t="s">
        <v>53</v>
      </c>
      <c r="AQ227" t="s">
        <v>53</v>
      </c>
      <c r="AR227" t="s">
        <v>53</v>
      </c>
    </row>
    <row r="228" spans="1:44" x14ac:dyDescent="0.25">
      <c r="A228" s="5">
        <f>220</f>
      </c>
      <c r="B228" s="5" t="s">
        <v>273</v>
      </c>
      <c r="C228" s="5" t="s">
        <v>53</v>
      </c>
      <c r="D228" s="5" t="s">
        <v>53</v>
      </c>
      <c r="E228" s="5" t="s">
        <v>53</v>
      </c>
      <c r="F228" s="5" t="s">
        <v>53</v>
      </c>
      <c r="G228" s="5" t="s">
        <v>53</v>
      </c>
      <c r="H228" s="5" t="s">
        <v>53</v>
      </c>
      <c r="I228" s="5" t="s">
        <v>53</v>
      </c>
      <c r="J228" s="5" t="s">
        <v>53</v>
      </c>
      <c r="K228" s="5" t="s">
        <v>53</v>
      </c>
      <c r="L228" s="5">
        <v>0</v>
      </c>
      <c r="M228" s="5">
        <v>0</v>
      </c>
      <c r="N228" s="5">
        <v>0</v>
      </c>
      <c r="O228" s="5" t="s">
        <v>53</v>
      </c>
      <c r="P228" s="5" t="s">
        <v>53</v>
      </c>
      <c r="Q228" s="5" t="s">
        <v>53</v>
      </c>
      <c r="R228" s="5" t="s">
        <v>53</v>
      </c>
      <c r="S228" s="5" t="s">
        <v>53</v>
      </c>
      <c r="T228" s="5" t="s">
        <v>53</v>
      </c>
      <c r="U228" s="5" t="s">
        <v>53</v>
      </c>
      <c r="V228" s="5" t="s">
        <v>53</v>
      </c>
      <c r="W228" s="5" t="s">
        <v>53</v>
      </c>
      <c r="X228" s="5" t="s">
        <v>53</v>
      </c>
      <c r="Y228" s="5">
        <v>80</v>
      </c>
      <c r="Z228" s="5" t="s">
        <v>53</v>
      </c>
      <c r="AA228" t="s">
        <v>53</v>
      </c>
      <c r="AB228" t="s">
        <v>53</v>
      </c>
      <c r="AC228" t="s">
        <v>53</v>
      </c>
      <c r="AD228" t="s">
        <v>53</v>
      </c>
      <c r="AE228" t="s">
        <v>54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  <c r="AK228" t="s">
        <v>53</v>
      </c>
      <c r="AL228" t="s">
        <v>53</v>
      </c>
      <c r="AM228" t="s">
        <v>53</v>
      </c>
      <c r="AN228" t="s">
        <v>53</v>
      </c>
      <c r="AO228" t="s">
        <v>53</v>
      </c>
      <c r="AP228" t="s">
        <v>53</v>
      </c>
      <c r="AQ228" t="s">
        <v>53</v>
      </c>
      <c r="AR228" t="s">
        <v>53</v>
      </c>
    </row>
    <row r="229" spans="1:44" x14ac:dyDescent="0.25">
      <c r="A229" s="5">
        <f>221</f>
      </c>
      <c r="B229" s="5" t="s">
        <v>274</v>
      </c>
      <c r="C229" s="5" t="s">
        <v>53</v>
      </c>
      <c r="D229" s="5" t="s">
        <v>53</v>
      </c>
      <c r="E229" s="5" t="s">
        <v>53</v>
      </c>
      <c r="F229" s="5" t="s">
        <v>53</v>
      </c>
      <c r="G229" s="5" t="s">
        <v>53</v>
      </c>
      <c r="H229" s="5" t="s">
        <v>53</v>
      </c>
      <c r="I229" s="5" t="s">
        <v>53</v>
      </c>
      <c r="J229" s="5" t="s">
        <v>53</v>
      </c>
      <c r="K229" s="5" t="s">
        <v>53</v>
      </c>
      <c r="L229" s="5">
        <v>0</v>
      </c>
      <c r="M229" s="5">
        <v>0</v>
      </c>
      <c r="N229" s="5">
        <v>0</v>
      </c>
      <c r="O229" s="5" t="s">
        <v>53</v>
      </c>
      <c r="P229" s="5" t="s">
        <v>53</v>
      </c>
      <c r="Q229" s="5" t="s">
        <v>53</v>
      </c>
      <c r="R229" s="5" t="s">
        <v>53</v>
      </c>
      <c r="S229" s="5" t="s">
        <v>53</v>
      </c>
      <c r="T229" s="5" t="s">
        <v>53</v>
      </c>
      <c r="U229" s="5" t="s">
        <v>53</v>
      </c>
      <c r="V229" s="5" t="s">
        <v>53</v>
      </c>
      <c r="W229" s="5" t="s">
        <v>53</v>
      </c>
      <c r="X229" s="5" t="s">
        <v>53</v>
      </c>
      <c r="Y229" s="5">
        <v>80</v>
      </c>
      <c r="Z229" s="5" t="s">
        <v>53</v>
      </c>
      <c r="AA229" t="s">
        <v>53</v>
      </c>
      <c r="AB229" t="s">
        <v>53</v>
      </c>
      <c r="AC229" t="s">
        <v>53</v>
      </c>
      <c r="AD229" t="s">
        <v>53</v>
      </c>
      <c r="AE229" t="s">
        <v>54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  <c r="AK229" t="s">
        <v>53</v>
      </c>
      <c r="AL229" t="s">
        <v>53</v>
      </c>
      <c r="AM229" t="s">
        <v>53</v>
      </c>
      <c r="AN229" t="s">
        <v>53</v>
      </c>
      <c r="AO229" t="s">
        <v>53</v>
      </c>
      <c r="AP229" t="s">
        <v>53</v>
      </c>
      <c r="AQ229" t="s">
        <v>53</v>
      </c>
      <c r="AR229" t="s">
        <v>53</v>
      </c>
    </row>
    <row r="230" spans="1:44" x14ac:dyDescent="0.25">
      <c r="A230" s="5">
        <f>222</f>
      </c>
      <c r="B230" s="5" t="s">
        <v>275</v>
      </c>
      <c r="C230" s="5" t="s">
        <v>53</v>
      </c>
      <c r="D230" s="5" t="s">
        <v>53</v>
      </c>
      <c r="E230" s="5" t="s">
        <v>53</v>
      </c>
      <c r="F230" s="5" t="s">
        <v>53</v>
      </c>
      <c r="G230" s="5" t="s">
        <v>53</v>
      </c>
      <c r="H230" s="5" t="s">
        <v>53</v>
      </c>
      <c r="I230" s="5" t="s">
        <v>53</v>
      </c>
      <c r="J230" s="5" t="s">
        <v>53</v>
      </c>
      <c r="K230" s="5" t="s">
        <v>53</v>
      </c>
      <c r="L230" s="5">
        <v>0</v>
      </c>
      <c r="M230" s="5">
        <v>0</v>
      </c>
      <c r="N230" s="5">
        <v>0</v>
      </c>
      <c r="O230" s="5" t="s">
        <v>53</v>
      </c>
      <c r="P230" s="5" t="s">
        <v>53</v>
      </c>
      <c r="Q230" s="5" t="s">
        <v>53</v>
      </c>
      <c r="R230" s="5" t="s">
        <v>53</v>
      </c>
      <c r="S230" s="5" t="s">
        <v>53</v>
      </c>
      <c r="T230" s="5" t="s">
        <v>53</v>
      </c>
      <c r="U230" s="5" t="s">
        <v>53</v>
      </c>
      <c r="V230" s="5" t="s">
        <v>53</v>
      </c>
      <c r="W230" s="5" t="s">
        <v>53</v>
      </c>
      <c r="X230" s="5" t="s">
        <v>53</v>
      </c>
      <c r="Y230" s="5">
        <v>80</v>
      </c>
      <c r="Z230" s="5" t="s">
        <v>53</v>
      </c>
      <c r="AA230" t="s">
        <v>53</v>
      </c>
      <c r="AB230" t="s">
        <v>53</v>
      </c>
      <c r="AC230" t="s">
        <v>53</v>
      </c>
      <c r="AD230" t="s">
        <v>53</v>
      </c>
      <c r="AE230" t="s">
        <v>54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  <c r="AK230" t="s">
        <v>53</v>
      </c>
      <c r="AL230" t="s">
        <v>53</v>
      </c>
      <c r="AM230" t="s">
        <v>53</v>
      </c>
      <c r="AN230" t="s">
        <v>53</v>
      </c>
      <c r="AO230" t="s">
        <v>53</v>
      </c>
      <c r="AP230" t="s">
        <v>53</v>
      </c>
      <c r="AQ230" t="s">
        <v>53</v>
      </c>
      <c r="AR230" t="s">
        <v>53</v>
      </c>
    </row>
    <row r="231" spans="1:44" x14ac:dyDescent="0.25">
      <c r="A231" s="5">
        <f>223</f>
      </c>
      <c r="B231" s="5" t="s">
        <v>276</v>
      </c>
      <c r="C231" s="5" t="s">
        <v>53</v>
      </c>
      <c r="D231" s="5" t="s">
        <v>53</v>
      </c>
      <c r="E231" s="5" t="s">
        <v>53</v>
      </c>
      <c r="F231" s="5" t="s">
        <v>53</v>
      </c>
      <c r="G231" s="5" t="s">
        <v>53</v>
      </c>
      <c r="H231" s="5" t="s">
        <v>53</v>
      </c>
      <c r="I231" s="5" t="s">
        <v>53</v>
      </c>
      <c r="J231" s="5" t="s">
        <v>53</v>
      </c>
      <c r="K231" s="5" t="s">
        <v>53</v>
      </c>
      <c r="L231" s="5">
        <v>0</v>
      </c>
      <c r="M231" s="5">
        <v>0</v>
      </c>
      <c r="N231" s="5">
        <v>0</v>
      </c>
      <c r="O231" s="5" t="s">
        <v>53</v>
      </c>
      <c r="P231" s="5" t="s">
        <v>53</v>
      </c>
      <c r="Q231" s="5" t="s">
        <v>53</v>
      </c>
      <c r="R231" s="5" t="s">
        <v>53</v>
      </c>
      <c r="S231" s="5" t="s">
        <v>53</v>
      </c>
      <c r="T231" s="5" t="s">
        <v>53</v>
      </c>
      <c r="U231" s="5" t="s">
        <v>53</v>
      </c>
      <c r="V231" s="5" t="s">
        <v>53</v>
      </c>
      <c r="W231" s="5" t="s">
        <v>53</v>
      </c>
      <c r="X231" s="5" t="s">
        <v>53</v>
      </c>
      <c r="Y231" s="5">
        <v>80</v>
      </c>
      <c r="Z231" s="5" t="s">
        <v>53</v>
      </c>
      <c r="AA231" t="s">
        <v>53</v>
      </c>
      <c r="AB231" t="s">
        <v>53</v>
      </c>
      <c r="AC231" t="s">
        <v>53</v>
      </c>
      <c r="AD231" t="s">
        <v>53</v>
      </c>
      <c r="AE231" t="s">
        <v>54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  <c r="AK231" t="s">
        <v>53</v>
      </c>
      <c r="AL231" t="s">
        <v>53</v>
      </c>
      <c r="AM231" t="s">
        <v>53</v>
      </c>
      <c r="AN231" t="s">
        <v>53</v>
      </c>
      <c r="AO231" t="s">
        <v>53</v>
      </c>
      <c r="AP231" t="s">
        <v>53</v>
      </c>
      <c r="AQ231" t="s">
        <v>53</v>
      </c>
      <c r="AR231" t="s">
        <v>53</v>
      </c>
    </row>
    <row r="232" spans="1:44" x14ac:dyDescent="0.25">
      <c r="A232" s="5">
        <f>224</f>
      </c>
      <c r="B232" s="5" t="s">
        <v>277</v>
      </c>
      <c r="C232" s="5" t="s">
        <v>53</v>
      </c>
      <c r="D232" s="5" t="s">
        <v>53</v>
      </c>
      <c r="E232" s="5" t="s">
        <v>53</v>
      </c>
      <c r="F232" s="5" t="s">
        <v>53</v>
      </c>
      <c r="G232" s="5" t="s">
        <v>53</v>
      </c>
      <c r="H232" s="5" t="s">
        <v>53</v>
      </c>
      <c r="I232" s="5" t="s">
        <v>53</v>
      </c>
      <c r="J232" s="5" t="s">
        <v>53</v>
      </c>
      <c r="K232" s="5" t="s">
        <v>53</v>
      </c>
      <c r="L232" s="5">
        <v>0</v>
      </c>
      <c r="M232" s="5">
        <v>0</v>
      </c>
      <c r="N232" s="5">
        <v>0</v>
      </c>
      <c r="O232" s="5" t="s">
        <v>53</v>
      </c>
      <c r="P232" s="5" t="s">
        <v>53</v>
      </c>
      <c r="Q232" s="5" t="s">
        <v>53</v>
      </c>
      <c r="R232" s="5" t="s">
        <v>53</v>
      </c>
      <c r="S232" s="5" t="s">
        <v>53</v>
      </c>
      <c r="T232" s="5" t="s">
        <v>53</v>
      </c>
      <c r="U232" s="5" t="s">
        <v>53</v>
      </c>
      <c r="V232" s="5" t="s">
        <v>53</v>
      </c>
      <c r="W232" s="5" t="s">
        <v>53</v>
      </c>
      <c r="X232" s="5" t="s">
        <v>53</v>
      </c>
      <c r="Y232" s="5">
        <v>80</v>
      </c>
      <c r="Z232" s="5" t="s">
        <v>53</v>
      </c>
      <c r="AA232" t="s">
        <v>53</v>
      </c>
      <c r="AB232" t="s">
        <v>53</v>
      </c>
      <c r="AC232" t="s">
        <v>53</v>
      </c>
      <c r="AD232" t="s">
        <v>53</v>
      </c>
      <c r="AE232" t="s">
        <v>54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  <c r="AK232" t="s">
        <v>53</v>
      </c>
      <c r="AL232" t="s">
        <v>53</v>
      </c>
      <c r="AM232" t="s">
        <v>53</v>
      </c>
      <c r="AN232" t="s">
        <v>53</v>
      </c>
      <c r="AO232" t="s">
        <v>53</v>
      </c>
      <c r="AP232" t="s">
        <v>53</v>
      </c>
      <c r="AQ232" t="s">
        <v>53</v>
      </c>
      <c r="AR232" t="s">
        <v>53</v>
      </c>
    </row>
    <row r="233" spans="1:44" x14ac:dyDescent="0.25">
      <c r="A233" s="5">
        <f>225</f>
      </c>
      <c r="B233" s="5" t="s">
        <v>278</v>
      </c>
      <c r="C233" s="5" t="s">
        <v>53</v>
      </c>
      <c r="D233" s="5" t="s">
        <v>53</v>
      </c>
      <c r="E233" s="5" t="s">
        <v>53</v>
      </c>
      <c r="F233" s="5" t="s">
        <v>53</v>
      </c>
      <c r="G233" s="5" t="s">
        <v>53</v>
      </c>
      <c r="H233" s="5" t="s">
        <v>53</v>
      </c>
      <c r="I233" s="5" t="s">
        <v>53</v>
      </c>
      <c r="J233" s="5" t="s">
        <v>53</v>
      </c>
      <c r="K233" s="5" t="s">
        <v>53</v>
      </c>
      <c r="L233" s="5">
        <v>0</v>
      </c>
      <c r="M233" s="5">
        <v>0</v>
      </c>
      <c r="N233" s="5">
        <v>0</v>
      </c>
      <c r="O233" s="5" t="s">
        <v>53</v>
      </c>
      <c r="P233" s="5" t="s">
        <v>53</v>
      </c>
      <c r="Q233" s="5" t="s">
        <v>53</v>
      </c>
      <c r="R233" s="5" t="s">
        <v>53</v>
      </c>
      <c r="S233" s="5" t="s">
        <v>53</v>
      </c>
      <c r="T233" s="5" t="s">
        <v>53</v>
      </c>
      <c r="U233" s="5" t="s">
        <v>53</v>
      </c>
      <c r="V233" s="5" t="s">
        <v>53</v>
      </c>
      <c r="W233" s="5" t="s">
        <v>53</v>
      </c>
      <c r="X233" s="5" t="s">
        <v>53</v>
      </c>
      <c r="Y233" s="5">
        <v>80</v>
      </c>
      <c r="Z233" s="5" t="s">
        <v>53</v>
      </c>
      <c r="AA233" t="s">
        <v>53</v>
      </c>
      <c r="AB233" t="s">
        <v>53</v>
      </c>
      <c r="AC233" t="s">
        <v>53</v>
      </c>
      <c r="AD233" t="s">
        <v>53</v>
      </c>
      <c r="AE233" t="s">
        <v>54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  <c r="AK233" t="s">
        <v>53</v>
      </c>
      <c r="AL233" t="s">
        <v>53</v>
      </c>
      <c r="AM233" t="s">
        <v>53</v>
      </c>
      <c r="AN233" t="s">
        <v>53</v>
      </c>
      <c r="AO233" t="s">
        <v>53</v>
      </c>
      <c r="AP233" t="s">
        <v>53</v>
      </c>
      <c r="AQ233" t="s">
        <v>53</v>
      </c>
      <c r="AR233" t="s">
        <v>53</v>
      </c>
    </row>
    <row r="234" spans="1:44" x14ac:dyDescent="0.25">
      <c r="A234" s="5">
        <f>226</f>
      </c>
      <c r="B234" s="5" t="s">
        <v>279</v>
      </c>
      <c r="C234" s="5" t="s">
        <v>53</v>
      </c>
      <c r="D234" s="5" t="s">
        <v>53</v>
      </c>
      <c r="E234" s="5" t="s">
        <v>53</v>
      </c>
      <c r="F234" s="5" t="s">
        <v>53</v>
      </c>
      <c r="G234" s="5" t="s">
        <v>53</v>
      </c>
      <c r="H234" s="5" t="s">
        <v>53</v>
      </c>
      <c r="I234" s="5" t="s">
        <v>53</v>
      </c>
      <c r="J234" s="5" t="s">
        <v>53</v>
      </c>
      <c r="K234" s="5" t="s">
        <v>53</v>
      </c>
      <c r="L234" s="5">
        <v>0</v>
      </c>
      <c r="M234" s="5">
        <v>0</v>
      </c>
      <c r="N234" s="5">
        <v>0</v>
      </c>
      <c r="O234" s="5" t="s">
        <v>53</v>
      </c>
      <c r="P234" s="5" t="s">
        <v>53</v>
      </c>
      <c r="Q234" s="5" t="s">
        <v>53</v>
      </c>
      <c r="R234" s="5" t="s">
        <v>53</v>
      </c>
      <c r="S234" s="5" t="s">
        <v>53</v>
      </c>
      <c r="T234" s="5" t="s">
        <v>53</v>
      </c>
      <c r="U234" s="5" t="s">
        <v>53</v>
      </c>
      <c r="V234" s="5" t="s">
        <v>53</v>
      </c>
      <c r="W234" s="5" t="s">
        <v>53</v>
      </c>
      <c r="X234" s="5" t="s">
        <v>53</v>
      </c>
      <c r="Y234" s="5">
        <v>80</v>
      </c>
      <c r="Z234" s="5" t="s">
        <v>53</v>
      </c>
      <c r="AA234" t="s">
        <v>53</v>
      </c>
      <c r="AB234" t="s">
        <v>53</v>
      </c>
      <c r="AC234" t="s">
        <v>53</v>
      </c>
      <c r="AD234" t="s">
        <v>53</v>
      </c>
      <c r="AE234" t="s">
        <v>54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  <c r="AK234" t="s">
        <v>53</v>
      </c>
      <c r="AL234" t="s">
        <v>53</v>
      </c>
      <c r="AM234" t="s">
        <v>53</v>
      </c>
      <c r="AN234" t="s">
        <v>53</v>
      </c>
      <c r="AO234" t="s">
        <v>53</v>
      </c>
      <c r="AP234" t="s">
        <v>53</v>
      </c>
      <c r="AQ234" t="s">
        <v>53</v>
      </c>
      <c r="AR234" t="s">
        <v>53</v>
      </c>
    </row>
    <row r="235" spans="1:44" x14ac:dyDescent="0.25">
      <c r="A235" s="5">
        <f>227</f>
      </c>
      <c r="B235" s="5" t="s">
        <v>280</v>
      </c>
      <c r="C235" s="5" t="s">
        <v>53</v>
      </c>
      <c r="D235" s="5" t="s">
        <v>53</v>
      </c>
      <c r="E235" s="5" t="s">
        <v>53</v>
      </c>
      <c r="F235" s="5" t="s">
        <v>53</v>
      </c>
      <c r="G235" s="5" t="s">
        <v>53</v>
      </c>
      <c r="H235" s="5" t="s">
        <v>53</v>
      </c>
      <c r="I235" s="5" t="s">
        <v>53</v>
      </c>
      <c r="J235" s="5" t="s">
        <v>53</v>
      </c>
      <c r="K235" s="5" t="s">
        <v>53</v>
      </c>
      <c r="L235" s="5">
        <v>0</v>
      </c>
      <c r="M235" s="5">
        <v>0</v>
      </c>
      <c r="N235" s="5">
        <v>0</v>
      </c>
      <c r="O235" s="5" t="s">
        <v>53</v>
      </c>
      <c r="P235" s="5" t="s">
        <v>53</v>
      </c>
      <c r="Q235" s="5" t="s">
        <v>53</v>
      </c>
      <c r="R235" s="5" t="s">
        <v>53</v>
      </c>
      <c r="S235" s="5" t="s">
        <v>53</v>
      </c>
      <c r="T235" s="5" t="s">
        <v>53</v>
      </c>
      <c r="U235" s="5" t="s">
        <v>53</v>
      </c>
      <c r="V235" s="5" t="s">
        <v>53</v>
      </c>
      <c r="W235" s="5" t="s">
        <v>53</v>
      </c>
      <c r="X235" s="5" t="s">
        <v>53</v>
      </c>
      <c r="Y235" s="5">
        <v>80</v>
      </c>
      <c r="Z235" s="5" t="s">
        <v>53</v>
      </c>
      <c r="AA235" t="s">
        <v>53</v>
      </c>
      <c r="AB235" t="s">
        <v>53</v>
      </c>
      <c r="AC235" t="s">
        <v>53</v>
      </c>
      <c r="AD235" t="s">
        <v>53</v>
      </c>
      <c r="AE235" t="s">
        <v>54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  <c r="AK235" t="s">
        <v>53</v>
      </c>
      <c r="AL235" t="s">
        <v>53</v>
      </c>
      <c r="AM235" t="s">
        <v>53</v>
      </c>
      <c r="AN235" t="s">
        <v>53</v>
      </c>
      <c r="AO235" t="s">
        <v>53</v>
      </c>
      <c r="AP235" t="s">
        <v>53</v>
      </c>
      <c r="AQ235" t="s">
        <v>53</v>
      </c>
      <c r="AR235" t="s">
        <v>53</v>
      </c>
    </row>
    <row r="236" spans="1:44" x14ac:dyDescent="0.25">
      <c r="A236" s="5">
        <f>228</f>
      </c>
      <c r="B236" s="5" t="s">
        <v>281</v>
      </c>
      <c r="C236" s="5" t="s">
        <v>53</v>
      </c>
      <c r="D236" s="5" t="s">
        <v>53</v>
      </c>
      <c r="E236" s="5" t="s">
        <v>53</v>
      </c>
      <c r="F236" s="5" t="s">
        <v>53</v>
      </c>
      <c r="G236" s="5" t="s">
        <v>53</v>
      </c>
      <c r="H236" s="5" t="s">
        <v>53</v>
      </c>
      <c r="I236" s="5" t="s">
        <v>53</v>
      </c>
      <c r="J236" s="5" t="s">
        <v>53</v>
      </c>
      <c r="K236" s="5" t="s">
        <v>53</v>
      </c>
      <c r="L236" s="5">
        <v>0</v>
      </c>
      <c r="M236" s="5">
        <v>0</v>
      </c>
      <c r="N236" s="5">
        <v>0</v>
      </c>
      <c r="O236" s="5" t="s">
        <v>53</v>
      </c>
      <c r="P236" s="5" t="s">
        <v>53</v>
      </c>
      <c r="Q236" s="5" t="s">
        <v>53</v>
      </c>
      <c r="R236" s="5" t="s">
        <v>53</v>
      </c>
      <c r="S236" s="5" t="s">
        <v>53</v>
      </c>
      <c r="T236" s="5" t="s">
        <v>53</v>
      </c>
      <c r="U236" s="5" t="s">
        <v>53</v>
      </c>
      <c r="V236" s="5" t="s">
        <v>53</v>
      </c>
      <c r="W236" s="5" t="s">
        <v>53</v>
      </c>
      <c r="X236" s="5" t="s">
        <v>53</v>
      </c>
      <c r="Y236" s="5">
        <v>80</v>
      </c>
      <c r="Z236" s="5" t="s">
        <v>53</v>
      </c>
      <c r="AA236" t="s">
        <v>53</v>
      </c>
      <c r="AB236" t="s">
        <v>53</v>
      </c>
      <c r="AC236" t="s">
        <v>53</v>
      </c>
      <c r="AD236" t="s">
        <v>53</v>
      </c>
      <c r="AE236" t="s">
        <v>54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  <c r="AK236" t="s">
        <v>53</v>
      </c>
      <c r="AL236" t="s">
        <v>53</v>
      </c>
      <c r="AM236" t="s">
        <v>53</v>
      </c>
      <c r="AN236" t="s">
        <v>53</v>
      </c>
      <c r="AO236" t="s">
        <v>53</v>
      </c>
      <c r="AP236" t="s">
        <v>53</v>
      </c>
      <c r="AQ236" t="s">
        <v>53</v>
      </c>
      <c r="AR236" t="s">
        <v>53</v>
      </c>
    </row>
    <row r="237" spans="1:44" x14ac:dyDescent="0.25">
      <c r="A237" s="5">
        <f>229</f>
      </c>
      <c r="B237" s="5" t="s">
        <v>282</v>
      </c>
      <c r="C237" s="5" t="s">
        <v>53</v>
      </c>
      <c r="D237" s="5" t="s">
        <v>53</v>
      </c>
      <c r="E237" s="5" t="s">
        <v>53</v>
      </c>
      <c r="F237" s="5" t="s">
        <v>53</v>
      </c>
      <c r="G237" s="5" t="s">
        <v>53</v>
      </c>
      <c r="H237" s="5" t="s">
        <v>53</v>
      </c>
      <c r="I237" s="5" t="s">
        <v>53</v>
      </c>
      <c r="J237" s="5" t="s">
        <v>53</v>
      </c>
      <c r="K237" s="5" t="s">
        <v>53</v>
      </c>
      <c r="L237" s="5">
        <v>0</v>
      </c>
      <c r="M237" s="5">
        <v>0</v>
      </c>
      <c r="N237" s="5">
        <v>0</v>
      </c>
      <c r="O237" s="5" t="s">
        <v>53</v>
      </c>
      <c r="P237" s="5" t="s">
        <v>53</v>
      </c>
      <c r="Q237" s="5" t="s">
        <v>53</v>
      </c>
      <c r="R237" s="5" t="s">
        <v>53</v>
      </c>
      <c r="S237" s="5" t="s">
        <v>53</v>
      </c>
      <c r="T237" s="5" t="s">
        <v>53</v>
      </c>
      <c r="U237" s="5" t="s">
        <v>53</v>
      </c>
      <c r="V237" s="5" t="s">
        <v>53</v>
      </c>
      <c r="W237" s="5" t="s">
        <v>53</v>
      </c>
      <c r="X237" s="5" t="s">
        <v>53</v>
      </c>
      <c r="Y237" s="5">
        <v>80</v>
      </c>
      <c r="Z237" s="5" t="s">
        <v>53</v>
      </c>
      <c r="AA237" t="s">
        <v>53</v>
      </c>
      <c r="AB237" t="s">
        <v>53</v>
      </c>
      <c r="AC237" t="s">
        <v>53</v>
      </c>
      <c r="AD237" t="s">
        <v>53</v>
      </c>
      <c r="AE237" t="s">
        <v>54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  <c r="AK237" t="s">
        <v>53</v>
      </c>
      <c r="AL237" t="s">
        <v>53</v>
      </c>
      <c r="AM237" t="s">
        <v>53</v>
      </c>
      <c r="AN237" t="s">
        <v>53</v>
      </c>
      <c r="AO237" t="s">
        <v>53</v>
      </c>
      <c r="AP237" t="s">
        <v>53</v>
      </c>
      <c r="AQ237" t="s">
        <v>53</v>
      </c>
      <c r="AR237" t="s">
        <v>53</v>
      </c>
    </row>
    <row r="238" spans="1:44" x14ac:dyDescent="0.25">
      <c r="A238" s="5">
        <f>230</f>
      </c>
      <c r="B238" s="5" t="s">
        <v>283</v>
      </c>
      <c r="C238" s="5" t="s">
        <v>53</v>
      </c>
      <c r="D238" s="5" t="s">
        <v>53</v>
      </c>
      <c r="E238" s="5" t="s">
        <v>53</v>
      </c>
      <c r="F238" s="5" t="s">
        <v>53</v>
      </c>
      <c r="G238" s="5" t="s">
        <v>53</v>
      </c>
      <c r="H238" s="5" t="s">
        <v>53</v>
      </c>
      <c r="I238" s="5" t="s">
        <v>53</v>
      </c>
      <c r="J238" s="5" t="s">
        <v>53</v>
      </c>
      <c r="K238" s="5" t="s">
        <v>53</v>
      </c>
      <c r="L238" s="5">
        <v>0</v>
      </c>
      <c r="M238" s="5">
        <v>0</v>
      </c>
      <c r="N238" s="5">
        <v>0</v>
      </c>
      <c r="O238" s="5" t="s">
        <v>53</v>
      </c>
      <c r="P238" s="5" t="s">
        <v>53</v>
      </c>
      <c r="Q238" s="5" t="s">
        <v>53</v>
      </c>
      <c r="R238" s="5" t="s">
        <v>53</v>
      </c>
      <c r="S238" s="5" t="s">
        <v>53</v>
      </c>
      <c r="T238" s="5" t="s">
        <v>53</v>
      </c>
      <c r="U238" s="5" t="s">
        <v>53</v>
      </c>
      <c r="V238" s="5" t="s">
        <v>53</v>
      </c>
      <c r="W238" s="5" t="s">
        <v>53</v>
      </c>
      <c r="X238" s="5" t="s">
        <v>53</v>
      </c>
      <c r="Y238" s="5">
        <v>80</v>
      </c>
      <c r="Z238" s="5" t="s">
        <v>53</v>
      </c>
      <c r="AA238" t="s">
        <v>53</v>
      </c>
      <c r="AB238" t="s">
        <v>53</v>
      </c>
      <c r="AC238" t="s">
        <v>53</v>
      </c>
      <c r="AD238" t="s">
        <v>53</v>
      </c>
      <c r="AE238" t="s">
        <v>54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  <c r="AK238" t="s">
        <v>53</v>
      </c>
      <c r="AL238" t="s">
        <v>53</v>
      </c>
      <c r="AM238" t="s">
        <v>53</v>
      </c>
      <c r="AN238" t="s">
        <v>53</v>
      </c>
      <c r="AO238" t="s">
        <v>53</v>
      </c>
      <c r="AP238" t="s">
        <v>53</v>
      </c>
      <c r="AQ238" t="s">
        <v>53</v>
      </c>
      <c r="AR238" t="s">
        <v>53</v>
      </c>
    </row>
    <row r="239" spans="1:44" x14ac:dyDescent="0.25">
      <c r="A239" s="5">
        <f>231</f>
      </c>
      <c r="B239" s="5" t="s">
        <v>284</v>
      </c>
      <c r="C239" s="5" t="s">
        <v>53</v>
      </c>
      <c r="D239" s="5" t="s">
        <v>53</v>
      </c>
      <c r="E239" s="5" t="s">
        <v>53</v>
      </c>
      <c r="F239" s="5" t="s">
        <v>53</v>
      </c>
      <c r="G239" s="5" t="s">
        <v>53</v>
      </c>
      <c r="H239" s="5" t="s">
        <v>53</v>
      </c>
      <c r="I239" s="5" t="s">
        <v>53</v>
      </c>
      <c r="J239" s="5" t="s">
        <v>53</v>
      </c>
      <c r="K239" s="5" t="s">
        <v>53</v>
      </c>
      <c r="L239" s="5">
        <v>0</v>
      </c>
      <c r="M239" s="5">
        <v>0</v>
      </c>
      <c r="N239" s="5">
        <v>0</v>
      </c>
      <c r="O239" s="5" t="s">
        <v>53</v>
      </c>
      <c r="P239" s="5" t="s">
        <v>53</v>
      </c>
      <c r="Q239" s="5" t="s">
        <v>53</v>
      </c>
      <c r="R239" s="5" t="s">
        <v>53</v>
      </c>
      <c r="S239" s="5" t="s">
        <v>53</v>
      </c>
      <c r="T239" s="5" t="s">
        <v>53</v>
      </c>
      <c r="U239" s="5" t="s">
        <v>53</v>
      </c>
      <c r="V239" s="5" t="s">
        <v>53</v>
      </c>
      <c r="W239" s="5" t="s">
        <v>53</v>
      </c>
      <c r="X239" s="5" t="s">
        <v>53</v>
      </c>
      <c r="Y239" s="5">
        <v>80</v>
      </c>
      <c r="Z239" s="5" t="s">
        <v>53</v>
      </c>
      <c r="AA239" t="s">
        <v>53</v>
      </c>
      <c r="AB239" t="s">
        <v>53</v>
      </c>
      <c r="AC239" t="s">
        <v>53</v>
      </c>
      <c r="AD239" t="s">
        <v>53</v>
      </c>
      <c r="AE239" t="s">
        <v>54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  <c r="AK239" t="s">
        <v>53</v>
      </c>
      <c r="AL239" t="s">
        <v>53</v>
      </c>
      <c r="AM239" t="s">
        <v>53</v>
      </c>
      <c r="AN239" t="s">
        <v>53</v>
      </c>
      <c r="AO239" t="s">
        <v>53</v>
      </c>
      <c r="AP239" t="s">
        <v>53</v>
      </c>
      <c r="AQ239" t="s">
        <v>53</v>
      </c>
      <c r="AR239" t="s">
        <v>53</v>
      </c>
    </row>
    <row r="240" spans="1:44" x14ac:dyDescent="0.25">
      <c r="A240" s="5">
        <f>232</f>
      </c>
      <c r="B240" s="5" t="s">
        <v>285</v>
      </c>
      <c r="C240" s="5" t="s">
        <v>53</v>
      </c>
      <c r="D240" s="5" t="s">
        <v>53</v>
      </c>
      <c r="E240" s="5" t="s">
        <v>53</v>
      </c>
      <c r="F240" s="5" t="s">
        <v>53</v>
      </c>
      <c r="G240" s="5" t="s">
        <v>53</v>
      </c>
      <c r="H240" s="5" t="s">
        <v>53</v>
      </c>
      <c r="I240" s="5" t="s">
        <v>53</v>
      </c>
      <c r="J240" s="5" t="s">
        <v>53</v>
      </c>
      <c r="K240" s="5" t="s">
        <v>53</v>
      </c>
      <c r="L240" s="5">
        <v>0</v>
      </c>
      <c r="M240" s="5">
        <v>0</v>
      </c>
      <c r="N240" s="5">
        <v>0</v>
      </c>
      <c r="O240" s="5" t="s">
        <v>53</v>
      </c>
      <c r="P240" s="5" t="s">
        <v>53</v>
      </c>
      <c r="Q240" s="5" t="s">
        <v>53</v>
      </c>
      <c r="R240" s="5" t="s">
        <v>53</v>
      </c>
      <c r="S240" s="5" t="s">
        <v>53</v>
      </c>
      <c r="T240" s="5" t="s">
        <v>53</v>
      </c>
      <c r="U240" s="5" t="s">
        <v>53</v>
      </c>
      <c r="V240" s="5" t="s">
        <v>53</v>
      </c>
      <c r="W240" s="5" t="s">
        <v>53</v>
      </c>
      <c r="X240" s="5" t="s">
        <v>53</v>
      </c>
      <c r="Y240" s="5">
        <v>80</v>
      </c>
      <c r="Z240" s="5" t="s">
        <v>53</v>
      </c>
      <c r="AA240" t="s">
        <v>53</v>
      </c>
      <c r="AB240" t="s">
        <v>53</v>
      </c>
      <c r="AC240" t="s">
        <v>53</v>
      </c>
      <c r="AD240" t="s">
        <v>53</v>
      </c>
      <c r="AE240" t="s">
        <v>54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  <c r="AK240" t="s">
        <v>53</v>
      </c>
      <c r="AL240" t="s">
        <v>53</v>
      </c>
      <c r="AM240" t="s">
        <v>53</v>
      </c>
      <c r="AN240" t="s">
        <v>53</v>
      </c>
      <c r="AO240" t="s">
        <v>53</v>
      </c>
      <c r="AP240" t="s">
        <v>53</v>
      </c>
      <c r="AQ240" t="s">
        <v>53</v>
      </c>
      <c r="AR240" t="s">
        <v>53</v>
      </c>
    </row>
    <row r="241" spans="1:44" x14ac:dyDescent="0.25">
      <c r="A241" s="5">
        <f>233</f>
      </c>
      <c r="B241" s="5" t="s">
        <v>286</v>
      </c>
      <c r="C241" s="5" t="s">
        <v>53</v>
      </c>
      <c r="D241" s="5" t="s">
        <v>53</v>
      </c>
      <c r="E241" s="5" t="s">
        <v>53</v>
      </c>
      <c r="F241" s="5" t="s">
        <v>53</v>
      </c>
      <c r="G241" s="5" t="s">
        <v>53</v>
      </c>
      <c r="H241" s="5" t="s">
        <v>53</v>
      </c>
      <c r="I241" s="5" t="s">
        <v>53</v>
      </c>
      <c r="J241" s="5" t="s">
        <v>53</v>
      </c>
      <c r="K241" s="5" t="s">
        <v>53</v>
      </c>
      <c r="L241" s="5">
        <v>0</v>
      </c>
      <c r="M241" s="5">
        <v>0</v>
      </c>
      <c r="N241" s="5">
        <v>0</v>
      </c>
      <c r="O241" s="5" t="s">
        <v>53</v>
      </c>
      <c r="P241" s="5" t="s">
        <v>53</v>
      </c>
      <c r="Q241" s="5" t="s">
        <v>53</v>
      </c>
      <c r="R241" s="5" t="s">
        <v>53</v>
      </c>
      <c r="S241" s="5" t="s">
        <v>53</v>
      </c>
      <c r="T241" s="5" t="s">
        <v>53</v>
      </c>
      <c r="U241" s="5" t="s">
        <v>53</v>
      </c>
      <c r="V241" s="5" t="s">
        <v>53</v>
      </c>
      <c r="W241" s="5" t="s">
        <v>53</v>
      </c>
      <c r="X241" s="5" t="s">
        <v>53</v>
      </c>
      <c r="Y241" s="5">
        <v>80</v>
      </c>
      <c r="Z241" s="5" t="s">
        <v>53</v>
      </c>
      <c r="AA241" t="s">
        <v>53</v>
      </c>
      <c r="AB241" t="s">
        <v>53</v>
      </c>
      <c r="AC241" t="s">
        <v>53</v>
      </c>
      <c r="AD241" t="s">
        <v>53</v>
      </c>
      <c r="AE241" t="s">
        <v>54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  <c r="AK241" t="s">
        <v>53</v>
      </c>
      <c r="AL241" t="s">
        <v>53</v>
      </c>
      <c r="AM241" t="s">
        <v>53</v>
      </c>
      <c r="AN241" t="s">
        <v>53</v>
      </c>
      <c r="AO241" t="s">
        <v>53</v>
      </c>
      <c r="AP241" t="s">
        <v>53</v>
      </c>
      <c r="AQ241" t="s">
        <v>53</v>
      </c>
      <c r="AR241" t="s">
        <v>53</v>
      </c>
    </row>
    <row r="242" spans="1:44" x14ac:dyDescent="0.25">
      <c r="A242" s="5">
        <f>234</f>
      </c>
      <c r="B242" s="5" t="s">
        <v>287</v>
      </c>
      <c r="C242" s="5" t="s">
        <v>53</v>
      </c>
      <c r="D242" s="5" t="s">
        <v>53</v>
      </c>
      <c r="E242" s="5" t="s">
        <v>53</v>
      </c>
      <c r="F242" s="5" t="s">
        <v>53</v>
      </c>
      <c r="G242" s="5" t="s">
        <v>53</v>
      </c>
      <c r="H242" s="5" t="s">
        <v>53</v>
      </c>
      <c r="I242" s="5" t="s">
        <v>53</v>
      </c>
      <c r="J242" s="5" t="s">
        <v>53</v>
      </c>
      <c r="K242" s="5" t="s">
        <v>53</v>
      </c>
      <c r="L242" s="5">
        <v>0</v>
      </c>
      <c r="M242" s="5">
        <v>0</v>
      </c>
      <c r="N242" s="5">
        <v>0</v>
      </c>
      <c r="O242" s="5" t="s">
        <v>53</v>
      </c>
      <c r="P242" s="5" t="s">
        <v>53</v>
      </c>
      <c r="Q242" s="5" t="s">
        <v>53</v>
      </c>
      <c r="R242" s="5" t="s">
        <v>53</v>
      </c>
      <c r="S242" s="5" t="s">
        <v>53</v>
      </c>
      <c r="T242" s="5" t="s">
        <v>53</v>
      </c>
      <c r="U242" s="5" t="s">
        <v>53</v>
      </c>
      <c r="V242" s="5" t="s">
        <v>53</v>
      </c>
      <c r="W242" s="5" t="s">
        <v>53</v>
      </c>
      <c r="X242" s="5" t="s">
        <v>53</v>
      </c>
      <c r="Y242" s="5">
        <v>80</v>
      </c>
      <c r="Z242" s="5" t="s">
        <v>53</v>
      </c>
      <c r="AA242" t="s">
        <v>53</v>
      </c>
      <c r="AB242" t="s">
        <v>53</v>
      </c>
      <c r="AC242" t="s">
        <v>53</v>
      </c>
      <c r="AD242" t="s">
        <v>53</v>
      </c>
      <c r="AE242" t="s">
        <v>54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  <c r="AK242" t="s">
        <v>53</v>
      </c>
      <c r="AL242" t="s">
        <v>53</v>
      </c>
      <c r="AM242" t="s">
        <v>53</v>
      </c>
      <c r="AN242" t="s">
        <v>53</v>
      </c>
      <c r="AO242" t="s">
        <v>53</v>
      </c>
      <c r="AP242" t="s">
        <v>53</v>
      </c>
      <c r="AQ242" t="s">
        <v>53</v>
      </c>
      <c r="AR242" t="s">
        <v>53</v>
      </c>
    </row>
    <row r="243" spans="1:44" x14ac:dyDescent="0.25">
      <c r="A243" s="5">
        <f>235</f>
      </c>
      <c r="B243" s="5" t="s">
        <v>288</v>
      </c>
      <c r="C243" s="5" t="s">
        <v>53</v>
      </c>
      <c r="D243" s="5" t="s">
        <v>53</v>
      </c>
      <c r="E243" s="5" t="s">
        <v>53</v>
      </c>
      <c r="F243" s="5" t="s">
        <v>53</v>
      </c>
      <c r="G243" s="5" t="s">
        <v>53</v>
      </c>
      <c r="H243" s="5" t="s">
        <v>53</v>
      </c>
      <c r="I243" s="5" t="s">
        <v>53</v>
      </c>
      <c r="J243" s="5" t="s">
        <v>53</v>
      </c>
      <c r="K243" s="5" t="s">
        <v>53</v>
      </c>
      <c r="L243" s="5">
        <v>0</v>
      </c>
      <c r="M243" s="5">
        <v>0</v>
      </c>
      <c r="N243" s="5">
        <v>0</v>
      </c>
      <c r="O243" s="5" t="s">
        <v>53</v>
      </c>
      <c r="P243" s="5" t="s">
        <v>53</v>
      </c>
      <c r="Q243" s="5" t="s">
        <v>53</v>
      </c>
      <c r="R243" s="5" t="s">
        <v>53</v>
      </c>
      <c r="S243" s="5" t="s">
        <v>53</v>
      </c>
      <c r="T243" s="5" t="s">
        <v>53</v>
      </c>
      <c r="U243" s="5" t="s">
        <v>53</v>
      </c>
      <c r="V243" s="5" t="s">
        <v>53</v>
      </c>
      <c r="W243" s="5" t="s">
        <v>53</v>
      </c>
      <c r="X243" s="5" t="s">
        <v>53</v>
      </c>
      <c r="Y243" s="5">
        <v>80</v>
      </c>
      <c r="Z243" s="5" t="s">
        <v>53</v>
      </c>
      <c r="AA243" t="s">
        <v>53</v>
      </c>
      <c r="AB243" t="s">
        <v>53</v>
      </c>
      <c r="AC243" t="s">
        <v>53</v>
      </c>
      <c r="AD243" t="s">
        <v>53</v>
      </c>
      <c r="AE243" t="s">
        <v>54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  <c r="AK243" t="s">
        <v>53</v>
      </c>
      <c r="AL243" t="s">
        <v>53</v>
      </c>
      <c r="AM243" t="s">
        <v>53</v>
      </c>
      <c r="AN243" t="s">
        <v>53</v>
      </c>
      <c r="AO243" t="s">
        <v>53</v>
      </c>
      <c r="AP243" t="s">
        <v>53</v>
      </c>
      <c r="AQ243" t="s">
        <v>53</v>
      </c>
      <c r="AR243" t="s">
        <v>53</v>
      </c>
    </row>
    <row r="244" spans="1:44" x14ac:dyDescent="0.25">
      <c r="A244" s="5">
        <f>236</f>
      </c>
      <c r="B244" s="5" t="s">
        <v>289</v>
      </c>
      <c r="C244" s="5" t="s">
        <v>53</v>
      </c>
      <c r="D244" s="5" t="s">
        <v>53</v>
      </c>
      <c r="E244" s="5" t="s">
        <v>53</v>
      </c>
      <c r="F244" s="5" t="s">
        <v>53</v>
      </c>
      <c r="G244" s="5" t="s">
        <v>53</v>
      </c>
      <c r="H244" s="5" t="s">
        <v>53</v>
      </c>
      <c r="I244" s="5" t="s">
        <v>53</v>
      </c>
      <c r="J244" s="5" t="s">
        <v>53</v>
      </c>
      <c r="K244" s="5" t="s">
        <v>53</v>
      </c>
      <c r="L244" s="5">
        <v>0</v>
      </c>
      <c r="M244" s="5">
        <v>0</v>
      </c>
      <c r="N244" s="5">
        <v>0</v>
      </c>
      <c r="O244" s="5" t="s">
        <v>53</v>
      </c>
      <c r="P244" s="5" t="s">
        <v>53</v>
      </c>
      <c r="Q244" s="5" t="s">
        <v>53</v>
      </c>
      <c r="R244" s="5" t="s">
        <v>53</v>
      </c>
      <c r="S244" s="5" t="s">
        <v>53</v>
      </c>
      <c r="T244" s="5" t="s">
        <v>53</v>
      </c>
      <c r="U244" s="5" t="s">
        <v>53</v>
      </c>
      <c r="V244" s="5" t="s">
        <v>53</v>
      </c>
      <c r="W244" s="5" t="s">
        <v>53</v>
      </c>
      <c r="X244" s="5" t="s">
        <v>53</v>
      </c>
      <c r="Y244" s="5">
        <v>80</v>
      </c>
      <c r="Z244" s="5" t="s">
        <v>53</v>
      </c>
      <c r="AA244" t="s">
        <v>53</v>
      </c>
      <c r="AB244" t="s">
        <v>53</v>
      </c>
      <c r="AC244" t="s">
        <v>53</v>
      </c>
      <c r="AD244" t="s">
        <v>53</v>
      </c>
      <c r="AE244" t="s">
        <v>54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  <c r="AK244" t="s">
        <v>53</v>
      </c>
      <c r="AL244" t="s">
        <v>53</v>
      </c>
      <c r="AM244" t="s">
        <v>53</v>
      </c>
      <c r="AN244" t="s">
        <v>53</v>
      </c>
      <c r="AO244" t="s">
        <v>53</v>
      </c>
      <c r="AP244" t="s">
        <v>53</v>
      </c>
      <c r="AQ244" t="s">
        <v>53</v>
      </c>
      <c r="AR244" t="s">
        <v>53</v>
      </c>
    </row>
    <row r="245" spans="1:44" x14ac:dyDescent="0.25">
      <c r="A245" s="5">
        <f>237</f>
      </c>
      <c r="B245" s="5" t="s">
        <v>290</v>
      </c>
      <c r="C245" s="5" t="s">
        <v>53</v>
      </c>
      <c r="D245" s="5" t="s">
        <v>53</v>
      </c>
      <c r="E245" s="5" t="s">
        <v>53</v>
      </c>
      <c r="F245" s="5" t="s">
        <v>53</v>
      </c>
      <c r="G245" s="5" t="s">
        <v>53</v>
      </c>
      <c r="H245" s="5" t="s">
        <v>53</v>
      </c>
      <c r="I245" s="5" t="s">
        <v>53</v>
      </c>
      <c r="J245" s="5" t="s">
        <v>53</v>
      </c>
      <c r="K245" s="5" t="s">
        <v>53</v>
      </c>
      <c r="L245" s="5">
        <v>0</v>
      </c>
      <c r="M245" s="5">
        <v>0</v>
      </c>
      <c r="N245" s="5">
        <v>0</v>
      </c>
      <c r="O245" s="5" t="s">
        <v>53</v>
      </c>
      <c r="P245" s="5" t="s">
        <v>53</v>
      </c>
      <c r="Q245" s="5" t="s">
        <v>53</v>
      </c>
      <c r="R245" s="5" t="s">
        <v>53</v>
      </c>
      <c r="S245" s="5" t="s">
        <v>53</v>
      </c>
      <c r="T245" s="5" t="s">
        <v>53</v>
      </c>
      <c r="U245" s="5" t="s">
        <v>53</v>
      </c>
      <c r="V245" s="5" t="s">
        <v>53</v>
      </c>
      <c r="W245" s="5" t="s">
        <v>53</v>
      </c>
      <c r="X245" s="5" t="s">
        <v>53</v>
      </c>
      <c r="Y245" s="5">
        <v>80</v>
      </c>
      <c r="Z245" s="5" t="s">
        <v>53</v>
      </c>
      <c r="AA245" t="s">
        <v>53</v>
      </c>
      <c r="AB245" t="s">
        <v>53</v>
      </c>
      <c r="AC245" t="s">
        <v>53</v>
      </c>
      <c r="AD245" t="s">
        <v>53</v>
      </c>
      <c r="AE245" t="s">
        <v>54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  <c r="AK245" t="s">
        <v>53</v>
      </c>
      <c r="AL245" t="s">
        <v>53</v>
      </c>
      <c r="AM245" t="s">
        <v>53</v>
      </c>
      <c r="AN245" t="s">
        <v>53</v>
      </c>
      <c r="AO245" t="s">
        <v>53</v>
      </c>
      <c r="AP245" t="s">
        <v>53</v>
      </c>
      <c r="AQ245" t="s">
        <v>53</v>
      </c>
      <c r="AR245" t="s">
        <v>53</v>
      </c>
    </row>
    <row r="246" spans="1:44" x14ac:dyDescent="0.25">
      <c r="A246" s="5">
        <f>238</f>
      </c>
      <c r="B246" s="5" t="s">
        <v>291</v>
      </c>
      <c r="C246" s="5" t="s">
        <v>53</v>
      </c>
      <c r="D246" s="5" t="s">
        <v>53</v>
      </c>
      <c r="E246" s="5" t="s">
        <v>53</v>
      </c>
      <c r="F246" s="5" t="s">
        <v>53</v>
      </c>
      <c r="G246" s="5" t="s">
        <v>53</v>
      </c>
      <c r="H246" s="5" t="s">
        <v>53</v>
      </c>
      <c r="I246" s="5" t="s">
        <v>53</v>
      </c>
      <c r="J246" s="5" t="s">
        <v>53</v>
      </c>
      <c r="K246" s="5" t="s">
        <v>53</v>
      </c>
      <c r="L246" s="5">
        <v>0</v>
      </c>
      <c r="M246" s="5">
        <v>0</v>
      </c>
      <c r="N246" s="5">
        <v>0</v>
      </c>
      <c r="O246" s="5" t="s">
        <v>53</v>
      </c>
      <c r="P246" s="5" t="s">
        <v>53</v>
      </c>
      <c r="Q246" s="5" t="s">
        <v>53</v>
      </c>
      <c r="R246" s="5" t="s">
        <v>53</v>
      </c>
      <c r="S246" s="5" t="s">
        <v>53</v>
      </c>
      <c r="T246" s="5" t="s">
        <v>53</v>
      </c>
      <c r="U246" s="5" t="s">
        <v>53</v>
      </c>
      <c r="V246" s="5" t="s">
        <v>53</v>
      </c>
      <c r="W246" s="5" t="s">
        <v>53</v>
      </c>
      <c r="X246" s="5" t="s">
        <v>53</v>
      </c>
      <c r="Y246" s="5">
        <v>80</v>
      </c>
      <c r="Z246" s="5" t="s">
        <v>53</v>
      </c>
      <c r="AA246" t="s">
        <v>53</v>
      </c>
      <c r="AB246" t="s">
        <v>53</v>
      </c>
      <c r="AC246" t="s">
        <v>53</v>
      </c>
      <c r="AD246" t="s">
        <v>53</v>
      </c>
      <c r="AE246" t="s">
        <v>54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  <c r="AK246" t="s">
        <v>53</v>
      </c>
      <c r="AL246" t="s">
        <v>53</v>
      </c>
      <c r="AM246" t="s">
        <v>53</v>
      </c>
      <c r="AN246" t="s">
        <v>53</v>
      </c>
      <c r="AO246" t="s">
        <v>53</v>
      </c>
      <c r="AP246" t="s">
        <v>53</v>
      </c>
      <c r="AQ246" t="s">
        <v>53</v>
      </c>
      <c r="AR246" t="s">
        <v>53</v>
      </c>
    </row>
    <row r="247" spans="1:44" x14ac:dyDescent="0.25">
      <c r="A247" s="5">
        <f>239</f>
      </c>
      <c r="B247" s="5" t="s">
        <v>292</v>
      </c>
      <c r="C247" s="5" t="s">
        <v>53</v>
      </c>
      <c r="D247" s="5" t="s">
        <v>53</v>
      </c>
      <c r="E247" s="5" t="s">
        <v>53</v>
      </c>
      <c r="F247" s="5" t="s">
        <v>53</v>
      </c>
      <c r="G247" s="5" t="s">
        <v>53</v>
      </c>
      <c r="H247" s="5" t="s">
        <v>53</v>
      </c>
      <c r="I247" s="5" t="s">
        <v>53</v>
      </c>
      <c r="J247" s="5" t="s">
        <v>53</v>
      </c>
      <c r="K247" s="5" t="s">
        <v>53</v>
      </c>
      <c r="L247" s="5">
        <v>0</v>
      </c>
      <c r="M247" s="5">
        <v>0</v>
      </c>
      <c r="N247" s="5">
        <v>0</v>
      </c>
      <c r="O247" s="5" t="s">
        <v>53</v>
      </c>
      <c r="P247" s="5" t="s">
        <v>53</v>
      </c>
      <c r="Q247" s="5" t="s">
        <v>53</v>
      </c>
      <c r="R247" s="5" t="s">
        <v>53</v>
      </c>
      <c r="S247" s="5" t="s">
        <v>53</v>
      </c>
      <c r="T247" s="5" t="s">
        <v>53</v>
      </c>
      <c r="U247" s="5" t="s">
        <v>53</v>
      </c>
      <c r="V247" s="5" t="s">
        <v>53</v>
      </c>
      <c r="W247" s="5" t="s">
        <v>53</v>
      </c>
      <c r="X247" s="5" t="s">
        <v>53</v>
      </c>
      <c r="Y247" s="5">
        <v>80</v>
      </c>
      <c r="Z247" s="5" t="s">
        <v>53</v>
      </c>
      <c r="AA247" t="s">
        <v>53</v>
      </c>
      <c r="AB247" t="s">
        <v>53</v>
      </c>
      <c r="AC247" t="s">
        <v>53</v>
      </c>
      <c r="AD247" t="s">
        <v>53</v>
      </c>
      <c r="AE247" t="s">
        <v>54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  <c r="AK247" t="s">
        <v>53</v>
      </c>
      <c r="AL247" t="s">
        <v>53</v>
      </c>
      <c r="AM247" t="s">
        <v>53</v>
      </c>
      <c r="AN247" t="s">
        <v>53</v>
      </c>
      <c r="AO247" t="s">
        <v>53</v>
      </c>
      <c r="AP247" t="s">
        <v>53</v>
      </c>
      <c r="AQ247" t="s">
        <v>53</v>
      </c>
      <c r="AR247" t="s">
        <v>53</v>
      </c>
    </row>
    <row r="248" spans="1:44" x14ac:dyDescent="0.25">
      <c r="A248" s="5">
        <f>240</f>
      </c>
      <c r="B248" s="5" t="s">
        <v>293</v>
      </c>
      <c r="C248" s="5" t="s">
        <v>53</v>
      </c>
      <c r="D248" s="5" t="s">
        <v>53</v>
      </c>
      <c r="E248" s="5" t="s">
        <v>53</v>
      </c>
      <c r="F248" s="5" t="s">
        <v>53</v>
      </c>
      <c r="G248" s="5" t="s">
        <v>53</v>
      </c>
      <c r="H248" s="5" t="s">
        <v>53</v>
      </c>
      <c r="I248" s="5" t="s">
        <v>53</v>
      </c>
      <c r="J248" s="5" t="s">
        <v>53</v>
      </c>
      <c r="K248" s="5" t="s">
        <v>53</v>
      </c>
      <c r="L248" s="5">
        <v>0</v>
      </c>
      <c r="M248" s="5">
        <v>0</v>
      </c>
      <c r="N248" s="5">
        <v>0</v>
      </c>
      <c r="O248" s="5" t="s">
        <v>53</v>
      </c>
      <c r="P248" s="5" t="s">
        <v>53</v>
      </c>
      <c r="Q248" s="5" t="s">
        <v>53</v>
      </c>
      <c r="R248" s="5" t="s">
        <v>53</v>
      </c>
      <c r="S248" s="5" t="s">
        <v>53</v>
      </c>
      <c r="T248" s="5" t="s">
        <v>53</v>
      </c>
      <c r="U248" s="5" t="s">
        <v>53</v>
      </c>
      <c r="V248" s="5" t="s">
        <v>53</v>
      </c>
      <c r="W248" s="5" t="s">
        <v>53</v>
      </c>
      <c r="X248" s="5" t="s">
        <v>53</v>
      </c>
      <c r="Y248" s="5">
        <v>80</v>
      </c>
      <c r="Z248" s="5" t="s">
        <v>53</v>
      </c>
      <c r="AA248" t="s">
        <v>53</v>
      </c>
      <c r="AB248" t="s">
        <v>53</v>
      </c>
      <c r="AC248" t="s">
        <v>53</v>
      </c>
      <c r="AD248" t="s">
        <v>53</v>
      </c>
      <c r="AE248" t="s">
        <v>54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  <c r="AK248" t="s">
        <v>53</v>
      </c>
      <c r="AL248" t="s">
        <v>53</v>
      </c>
      <c r="AM248" t="s">
        <v>53</v>
      </c>
      <c r="AN248" t="s">
        <v>53</v>
      </c>
      <c r="AO248" t="s">
        <v>53</v>
      </c>
      <c r="AP248" t="s">
        <v>53</v>
      </c>
      <c r="AQ248" t="s">
        <v>53</v>
      </c>
      <c r="AR248" t="s">
        <v>53</v>
      </c>
    </row>
    <row r="249" spans="1:44" x14ac:dyDescent="0.25">
      <c r="A249" s="5">
        <f>241</f>
      </c>
      <c r="B249" s="5" t="s">
        <v>294</v>
      </c>
      <c r="C249" s="5" t="s">
        <v>53</v>
      </c>
      <c r="D249" s="5" t="s">
        <v>53</v>
      </c>
      <c r="E249" s="5" t="s">
        <v>53</v>
      </c>
      <c r="F249" s="5" t="s">
        <v>53</v>
      </c>
      <c r="G249" s="5" t="s">
        <v>53</v>
      </c>
      <c r="H249" s="5" t="s">
        <v>53</v>
      </c>
      <c r="I249" s="5" t="s">
        <v>53</v>
      </c>
      <c r="J249" s="5" t="s">
        <v>53</v>
      </c>
      <c r="K249" s="5" t="s">
        <v>53</v>
      </c>
      <c r="L249" s="5">
        <v>0</v>
      </c>
      <c r="M249" s="5">
        <v>0</v>
      </c>
      <c r="N249" s="5">
        <v>0</v>
      </c>
      <c r="O249" s="5" t="s">
        <v>53</v>
      </c>
      <c r="P249" s="5" t="s">
        <v>53</v>
      </c>
      <c r="Q249" s="5" t="s">
        <v>53</v>
      </c>
      <c r="R249" s="5" t="s">
        <v>53</v>
      </c>
      <c r="S249" s="5" t="s">
        <v>53</v>
      </c>
      <c r="T249" s="5" t="s">
        <v>53</v>
      </c>
      <c r="U249" s="5" t="s">
        <v>53</v>
      </c>
      <c r="V249" s="5" t="s">
        <v>53</v>
      </c>
      <c r="W249" s="5" t="s">
        <v>53</v>
      </c>
      <c r="X249" s="5" t="s">
        <v>53</v>
      </c>
      <c r="Y249" s="5">
        <v>80</v>
      </c>
      <c r="Z249" s="5" t="s">
        <v>53</v>
      </c>
      <c r="AA249" t="s">
        <v>53</v>
      </c>
      <c r="AB249" t="s">
        <v>53</v>
      </c>
      <c r="AC249" t="s">
        <v>53</v>
      </c>
      <c r="AD249" t="s">
        <v>53</v>
      </c>
      <c r="AE249" t="s">
        <v>54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  <c r="AK249" t="s">
        <v>53</v>
      </c>
      <c r="AL249" t="s">
        <v>53</v>
      </c>
      <c r="AM249" t="s">
        <v>53</v>
      </c>
      <c r="AN249" t="s">
        <v>53</v>
      </c>
      <c r="AO249" t="s">
        <v>53</v>
      </c>
      <c r="AP249" t="s">
        <v>53</v>
      </c>
      <c r="AQ249" t="s">
        <v>53</v>
      </c>
      <c r="AR249" t="s">
        <v>53</v>
      </c>
    </row>
    <row r="250" spans="1:44" x14ac:dyDescent="0.25">
      <c r="A250" s="5">
        <f>242</f>
      </c>
      <c r="B250" s="5" t="s">
        <v>295</v>
      </c>
      <c r="C250" s="5" t="s">
        <v>53</v>
      </c>
      <c r="D250" s="5" t="s">
        <v>53</v>
      </c>
      <c r="E250" s="5" t="s">
        <v>53</v>
      </c>
      <c r="F250" s="5" t="s">
        <v>53</v>
      </c>
      <c r="G250" s="5" t="s">
        <v>53</v>
      </c>
      <c r="H250" s="5" t="s">
        <v>53</v>
      </c>
      <c r="I250" s="5" t="s">
        <v>53</v>
      </c>
      <c r="J250" s="5" t="s">
        <v>53</v>
      </c>
      <c r="K250" s="5" t="s">
        <v>53</v>
      </c>
      <c r="L250" s="5">
        <v>0</v>
      </c>
      <c r="M250" s="5">
        <v>0</v>
      </c>
      <c r="N250" s="5">
        <v>0</v>
      </c>
      <c r="O250" s="5" t="s">
        <v>53</v>
      </c>
      <c r="P250" s="5" t="s">
        <v>53</v>
      </c>
      <c r="Q250" s="5" t="s">
        <v>53</v>
      </c>
      <c r="R250" s="5" t="s">
        <v>53</v>
      </c>
      <c r="S250" s="5" t="s">
        <v>53</v>
      </c>
      <c r="T250" s="5" t="s">
        <v>53</v>
      </c>
      <c r="U250" s="5" t="s">
        <v>53</v>
      </c>
      <c r="V250" s="5" t="s">
        <v>53</v>
      </c>
      <c r="W250" s="5" t="s">
        <v>53</v>
      </c>
      <c r="X250" s="5" t="s">
        <v>53</v>
      </c>
      <c r="Y250" s="5">
        <v>80</v>
      </c>
      <c r="Z250" s="5" t="s">
        <v>53</v>
      </c>
      <c r="AA250" t="s">
        <v>53</v>
      </c>
      <c r="AB250" t="s">
        <v>53</v>
      </c>
      <c r="AC250" t="s">
        <v>53</v>
      </c>
      <c r="AD250" t="s">
        <v>53</v>
      </c>
      <c r="AE250" t="s">
        <v>54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  <c r="AK250" t="s">
        <v>53</v>
      </c>
      <c r="AL250" t="s">
        <v>53</v>
      </c>
      <c r="AM250" t="s">
        <v>53</v>
      </c>
      <c r="AN250" t="s">
        <v>53</v>
      </c>
      <c r="AO250" t="s">
        <v>53</v>
      </c>
      <c r="AP250" t="s">
        <v>53</v>
      </c>
      <c r="AQ250" t="s">
        <v>53</v>
      </c>
      <c r="AR250" t="s">
        <v>53</v>
      </c>
    </row>
    <row r="251" spans="1:44" x14ac:dyDescent="0.25">
      <c r="A251" s="5">
        <f>243</f>
      </c>
      <c r="B251" s="5" t="s">
        <v>296</v>
      </c>
      <c r="C251" s="5" t="s">
        <v>53</v>
      </c>
      <c r="D251" s="5" t="s">
        <v>53</v>
      </c>
      <c r="E251" s="5" t="s">
        <v>53</v>
      </c>
      <c r="F251" s="5" t="s">
        <v>53</v>
      </c>
      <c r="G251" s="5" t="s">
        <v>53</v>
      </c>
      <c r="H251" s="5" t="s">
        <v>53</v>
      </c>
      <c r="I251" s="5" t="s">
        <v>53</v>
      </c>
      <c r="J251" s="5" t="s">
        <v>53</v>
      </c>
      <c r="K251" s="5" t="s">
        <v>53</v>
      </c>
      <c r="L251" s="5">
        <v>0</v>
      </c>
      <c r="M251" s="5">
        <v>0</v>
      </c>
      <c r="N251" s="5">
        <v>0</v>
      </c>
      <c r="O251" s="5" t="s">
        <v>53</v>
      </c>
      <c r="P251" s="5" t="s">
        <v>53</v>
      </c>
      <c r="Q251" s="5" t="s">
        <v>53</v>
      </c>
      <c r="R251" s="5" t="s">
        <v>53</v>
      </c>
      <c r="S251" s="5" t="s">
        <v>53</v>
      </c>
      <c r="T251" s="5" t="s">
        <v>53</v>
      </c>
      <c r="U251" s="5" t="s">
        <v>53</v>
      </c>
      <c r="V251" s="5" t="s">
        <v>53</v>
      </c>
      <c r="W251" s="5" t="s">
        <v>53</v>
      </c>
      <c r="X251" s="5" t="s">
        <v>53</v>
      </c>
      <c r="Y251" s="5">
        <v>80</v>
      </c>
      <c r="Z251" s="5" t="s">
        <v>53</v>
      </c>
      <c r="AA251" t="s">
        <v>53</v>
      </c>
      <c r="AB251" t="s">
        <v>53</v>
      </c>
      <c r="AC251" t="s">
        <v>53</v>
      </c>
      <c r="AD251" t="s">
        <v>53</v>
      </c>
      <c r="AE251" t="s">
        <v>54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  <c r="AK251" t="s">
        <v>53</v>
      </c>
      <c r="AL251" t="s">
        <v>53</v>
      </c>
      <c r="AM251" t="s">
        <v>53</v>
      </c>
      <c r="AN251" t="s">
        <v>53</v>
      </c>
      <c r="AO251" t="s">
        <v>53</v>
      </c>
      <c r="AP251" t="s">
        <v>53</v>
      </c>
      <c r="AQ251" t="s">
        <v>53</v>
      </c>
      <c r="AR251" t="s">
        <v>53</v>
      </c>
    </row>
    <row r="252" spans="1:44" x14ac:dyDescent="0.25">
      <c r="A252" s="5">
        <f>244</f>
      </c>
      <c r="B252" s="5" t="s">
        <v>297</v>
      </c>
      <c r="C252" s="5" t="s">
        <v>53</v>
      </c>
      <c r="D252" s="5" t="s">
        <v>53</v>
      </c>
      <c r="E252" s="5" t="s">
        <v>53</v>
      </c>
      <c r="F252" s="5" t="s">
        <v>53</v>
      </c>
      <c r="G252" s="5" t="s">
        <v>53</v>
      </c>
      <c r="H252" s="5" t="s">
        <v>53</v>
      </c>
      <c r="I252" s="5" t="s">
        <v>53</v>
      </c>
      <c r="J252" s="5" t="s">
        <v>53</v>
      </c>
      <c r="K252" s="5" t="s">
        <v>53</v>
      </c>
      <c r="L252" s="5">
        <v>0</v>
      </c>
      <c r="M252" s="5">
        <v>0</v>
      </c>
      <c r="N252" s="5">
        <v>0</v>
      </c>
      <c r="O252" s="5" t="s">
        <v>53</v>
      </c>
      <c r="P252" s="5" t="s">
        <v>53</v>
      </c>
      <c r="Q252" s="5" t="s">
        <v>53</v>
      </c>
      <c r="R252" s="5" t="s">
        <v>53</v>
      </c>
      <c r="S252" s="5" t="s">
        <v>53</v>
      </c>
      <c r="T252" s="5" t="s">
        <v>53</v>
      </c>
      <c r="U252" s="5" t="s">
        <v>53</v>
      </c>
      <c r="V252" s="5" t="s">
        <v>53</v>
      </c>
      <c r="W252" s="5" t="s">
        <v>53</v>
      </c>
      <c r="X252" s="5" t="s">
        <v>53</v>
      </c>
      <c r="Y252" s="5">
        <v>80</v>
      </c>
      <c r="Z252" s="5" t="s">
        <v>53</v>
      </c>
      <c r="AA252" t="s">
        <v>53</v>
      </c>
      <c r="AB252" t="s">
        <v>53</v>
      </c>
      <c r="AC252" t="s">
        <v>53</v>
      </c>
      <c r="AD252" t="s">
        <v>53</v>
      </c>
      <c r="AE252" t="s">
        <v>54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  <c r="AK252" t="s">
        <v>53</v>
      </c>
      <c r="AL252" t="s">
        <v>53</v>
      </c>
      <c r="AM252" t="s">
        <v>53</v>
      </c>
      <c r="AN252" t="s">
        <v>53</v>
      </c>
      <c r="AO252" t="s">
        <v>53</v>
      </c>
      <c r="AP252" t="s">
        <v>53</v>
      </c>
      <c r="AQ252" t="s">
        <v>53</v>
      </c>
      <c r="AR252" t="s">
        <v>53</v>
      </c>
    </row>
    <row r="253" spans="1:44" x14ac:dyDescent="0.25">
      <c r="A253" s="5">
        <f>245</f>
      </c>
      <c r="B253" s="5" t="s">
        <v>298</v>
      </c>
      <c r="C253" s="5" t="s">
        <v>53</v>
      </c>
      <c r="D253" s="5" t="s">
        <v>53</v>
      </c>
      <c r="E253" s="5" t="s">
        <v>53</v>
      </c>
      <c r="F253" s="5" t="s">
        <v>53</v>
      </c>
      <c r="G253" s="5" t="s">
        <v>53</v>
      </c>
      <c r="H253" s="5" t="s">
        <v>53</v>
      </c>
      <c r="I253" s="5" t="s">
        <v>53</v>
      </c>
      <c r="J253" s="5" t="s">
        <v>53</v>
      </c>
      <c r="K253" s="5" t="s">
        <v>53</v>
      </c>
      <c r="L253" s="5">
        <v>0</v>
      </c>
      <c r="M253" s="5">
        <v>0</v>
      </c>
      <c r="N253" s="5">
        <v>0</v>
      </c>
      <c r="O253" s="5" t="s">
        <v>53</v>
      </c>
      <c r="P253" s="5" t="s">
        <v>53</v>
      </c>
      <c r="Q253" s="5" t="s">
        <v>53</v>
      </c>
      <c r="R253" s="5" t="s">
        <v>53</v>
      </c>
      <c r="S253" s="5" t="s">
        <v>53</v>
      </c>
      <c r="T253" s="5" t="s">
        <v>53</v>
      </c>
      <c r="U253" s="5" t="s">
        <v>53</v>
      </c>
      <c r="V253" s="5" t="s">
        <v>53</v>
      </c>
      <c r="W253" s="5" t="s">
        <v>53</v>
      </c>
      <c r="X253" s="5" t="s">
        <v>53</v>
      </c>
      <c r="Y253" s="5">
        <v>80</v>
      </c>
      <c r="Z253" s="5" t="s">
        <v>53</v>
      </c>
      <c r="AA253" t="s">
        <v>53</v>
      </c>
      <c r="AB253" t="s">
        <v>53</v>
      </c>
      <c r="AC253" t="s">
        <v>53</v>
      </c>
      <c r="AD253" t="s">
        <v>53</v>
      </c>
      <c r="AE253" t="s">
        <v>54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  <c r="AK253" t="s">
        <v>53</v>
      </c>
      <c r="AL253" t="s">
        <v>53</v>
      </c>
      <c r="AM253" t="s">
        <v>53</v>
      </c>
      <c r="AN253" t="s">
        <v>53</v>
      </c>
      <c r="AO253" t="s">
        <v>53</v>
      </c>
      <c r="AP253" t="s">
        <v>53</v>
      </c>
      <c r="AQ253" t="s">
        <v>53</v>
      </c>
      <c r="AR253" t="s">
        <v>53</v>
      </c>
    </row>
    <row r="254" spans="1:44" x14ac:dyDescent="0.25">
      <c r="A254" s="5">
        <f>246</f>
      </c>
      <c r="B254" s="5" t="s">
        <v>299</v>
      </c>
      <c r="C254" s="5" t="s">
        <v>53</v>
      </c>
      <c r="D254" s="5" t="s">
        <v>53</v>
      </c>
      <c r="E254" s="5" t="s">
        <v>53</v>
      </c>
      <c r="F254" s="5" t="s">
        <v>53</v>
      </c>
      <c r="G254" s="5" t="s">
        <v>53</v>
      </c>
      <c r="H254" s="5" t="s">
        <v>53</v>
      </c>
      <c r="I254" s="5" t="s">
        <v>53</v>
      </c>
      <c r="J254" s="5" t="s">
        <v>53</v>
      </c>
      <c r="K254" s="5" t="s">
        <v>53</v>
      </c>
      <c r="L254" s="5">
        <v>0</v>
      </c>
      <c r="M254" s="5">
        <v>0</v>
      </c>
      <c r="N254" s="5">
        <v>0</v>
      </c>
      <c r="O254" s="5" t="s">
        <v>53</v>
      </c>
      <c r="P254" s="5" t="s">
        <v>53</v>
      </c>
      <c r="Q254" s="5" t="s">
        <v>53</v>
      </c>
      <c r="R254" s="5" t="s">
        <v>53</v>
      </c>
      <c r="S254" s="5" t="s">
        <v>53</v>
      </c>
      <c r="T254" s="5" t="s">
        <v>53</v>
      </c>
      <c r="U254" s="5" t="s">
        <v>53</v>
      </c>
      <c r="V254" s="5" t="s">
        <v>53</v>
      </c>
      <c r="W254" s="5" t="s">
        <v>53</v>
      </c>
      <c r="X254" s="5" t="s">
        <v>53</v>
      </c>
      <c r="Y254" s="5">
        <v>80</v>
      </c>
      <c r="Z254" s="5" t="s">
        <v>53</v>
      </c>
      <c r="AA254" t="s">
        <v>53</v>
      </c>
      <c r="AB254" t="s">
        <v>53</v>
      </c>
      <c r="AC254" t="s">
        <v>53</v>
      </c>
      <c r="AD254" t="s">
        <v>53</v>
      </c>
      <c r="AE254" t="s">
        <v>54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  <c r="AK254" t="s">
        <v>53</v>
      </c>
      <c r="AL254" t="s">
        <v>53</v>
      </c>
      <c r="AM254" t="s">
        <v>53</v>
      </c>
      <c r="AN254" t="s">
        <v>53</v>
      </c>
      <c r="AO254" t="s">
        <v>53</v>
      </c>
      <c r="AP254" t="s">
        <v>53</v>
      </c>
      <c r="AQ254" t="s">
        <v>53</v>
      </c>
      <c r="AR254" t="s">
        <v>53</v>
      </c>
    </row>
    <row r="255" spans="1:44" x14ac:dyDescent="0.25">
      <c r="A255" s="5">
        <f>247</f>
      </c>
      <c r="B255" s="5" t="s">
        <v>300</v>
      </c>
      <c r="C255" s="5" t="s">
        <v>53</v>
      </c>
      <c r="D255" s="5" t="s">
        <v>53</v>
      </c>
      <c r="E255" s="5" t="s">
        <v>53</v>
      </c>
      <c r="F255" s="5" t="s">
        <v>53</v>
      </c>
      <c r="G255" s="5" t="s">
        <v>53</v>
      </c>
      <c r="H255" s="5" t="s">
        <v>53</v>
      </c>
      <c r="I255" s="5" t="s">
        <v>53</v>
      </c>
      <c r="J255" s="5" t="s">
        <v>53</v>
      </c>
      <c r="K255" s="5" t="s">
        <v>53</v>
      </c>
      <c r="L255" s="5">
        <v>0</v>
      </c>
      <c r="M255" s="5">
        <v>0</v>
      </c>
      <c r="N255" s="5">
        <v>0</v>
      </c>
      <c r="O255" s="5" t="s">
        <v>53</v>
      </c>
      <c r="P255" s="5" t="s">
        <v>53</v>
      </c>
      <c r="Q255" s="5" t="s">
        <v>53</v>
      </c>
      <c r="R255" s="5" t="s">
        <v>53</v>
      </c>
      <c r="S255" s="5" t="s">
        <v>53</v>
      </c>
      <c r="T255" s="5" t="s">
        <v>53</v>
      </c>
      <c r="U255" s="5" t="s">
        <v>53</v>
      </c>
      <c r="V255" s="5" t="s">
        <v>53</v>
      </c>
      <c r="W255" s="5" t="s">
        <v>53</v>
      </c>
      <c r="X255" s="5" t="s">
        <v>53</v>
      </c>
      <c r="Y255" s="5">
        <v>80</v>
      </c>
      <c r="Z255" s="5" t="s">
        <v>53</v>
      </c>
      <c r="AA255" t="s">
        <v>53</v>
      </c>
      <c r="AB255" t="s">
        <v>53</v>
      </c>
      <c r="AC255" t="s">
        <v>53</v>
      </c>
      <c r="AD255" t="s">
        <v>53</v>
      </c>
      <c r="AE255" t="s">
        <v>54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  <c r="AK255" t="s">
        <v>53</v>
      </c>
      <c r="AL255" t="s">
        <v>53</v>
      </c>
      <c r="AM255" t="s">
        <v>53</v>
      </c>
      <c r="AN255" t="s">
        <v>53</v>
      </c>
      <c r="AO255" t="s">
        <v>53</v>
      </c>
      <c r="AP255" t="s">
        <v>53</v>
      </c>
      <c r="AQ255" t="s">
        <v>53</v>
      </c>
      <c r="AR255" t="s">
        <v>53</v>
      </c>
    </row>
    <row r="256" spans="1:44" x14ac:dyDescent="0.25">
      <c r="A256" s="5">
        <f>248</f>
      </c>
      <c r="B256" s="5" t="s">
        <v>301</v>
      </c>
      <c r="C256" s="5" t="s">
        <v>53</v>
      </c>
      <c r="D256" s="5" t="s">
        <v>53</v>
      </c>
      <c r="E256" s="5" t="s">
        <v>53</v>
      </c>
      <c r="F256" s="5" t="s">
        <v>53</v>
      </c>
      <c r="G256" s="5" t="s">
        <v>53</v>
      </c>
      <c r="H256" s="5" t="s">
        <v>53</v>
      </c>
      <c r="I256" s="5" t="s">
        <v>53</v>
      </c>
      <c r="J256" s="5" t="s">
        <v>53</v>
      </c>
      <c r="K256" s="5" t="s">
        <v>53</v>
      </c>
      <c r="L256" s="5">
        <v>0</v>
      </c>
      <c r="M256" s="5">
        <v>0</v>
      </c>
      <c r="N256" s="5">
        <v>0</v>
      </c>
      <c r="O256" s="5" t="s">
        <v>53</v>
      </c>
      <c r="P256" s="5" t="s">
        <v>53</v>
      </c>
      <c r="Q256" s="5" t="s">
        <v>53</v>
      </c>
      <c r="R256" s="5" t="s">
        <v>53</v>
      </c>
      <c r="S256" s="5" t="s">
        <v>53</v>
      </c>
      <c r="T256" s="5" t="s">
        <v>53</v>
      </c>
      <c r="U256" s="5" t="s">
        <v>53</v>
      </c>
      <c r="V256" s="5" t="s">
        <v>53</v>
      </c>
      <c r="W256" s="5" t="s">
        <v>53</v>
      </c>
      <c r="X256" s="5" t="s">
        <v>53</v>
      </c>
      <c r="Y256" s="5">
        <v>80</v>
      </c>
      <c r="Z256" s="5" t="s">
        <v>53</v>
      </c>
      <c r="AA256" t="s">
        <v>53</v>
      </c>
      <c r="AB256" t="s">
        <v>53</v>
      </c>
      <c r="AC256" t="s">
        <v>53</v>
      </c>
      <c r="AD256" t="s">
        <v>53</v>
      </c>
      <c r="AE256" t="s">
        <v>54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53</v>
      </c>
      <c r="AP256" t="s">
        <v>53</v>
      </c>
      <c r="AQ256" t="s">
        <v>53</v>
      </c>
      <c r="AR256" t="s">
        <v>53</v>
      </c>
    </row>
    <row r="257" spans="1:44" x14ac:dyDescent="0.25">
      <c r="A257" s="5">
        <f>249</f>
      </c>
      <c r="B257" s="5" t="s">
        <v>302</v>
      </c>
      <c r="C257" s="5" t="s">
        <v>53</v>
      </c>
      <c r="D257" s="5" t="s">
        <v>53</v>
      </c>
      <c r="E257" s="5" t="s">
        <v>53</v>
      </c>
      <c r="F257" s="5" t="s">
        <v>53</v>
      </c>
      <c r="G257" s="5" t="s">
        <v>53</v>
      </c>
      <c r="H257" s="5" t="s">
        <v>53</v>
      </c>
      <c r="I257" s="5" t="s">
        <v>53</v>
      </c>
      <c r="J257" s="5" t="s">
        <v>53</v>
      </c>
      <c r="K257" s="5" t="s">
        <v>53</v>
      </c>
      <c r="L257" s="5">
        <v>0</v>
      </c>
      <c r="M257" s="5">
        <v>0</v>
      </c>
      <c r="N257" s="5">
        <v>0</v>
      </c>
      <c r="O257" s="5" t="s">
        <v>53</v>
      </c>
      <c r="P257" s="5" t="s">
        <v>53</v>
      </c>
      <c r="Q257" s="5" t="s">
        <v>53</v>
      </c>
      <c r="R257" s="5" t="s">
        <v>53</v>
      </c>
      <c r="S257" s="5" t="s">
        <v>53</v>
      </c>
      <c r="T257" s="5" t="s">
        <v>53</v>
      </c>
      <c r="U257" s="5" t="s">
        <v>53</v>
      </c>
      <c r="V257" s="5" t="s">
        <v>53</v>
      </c>
      <c r="W257" s="5" t="s">
        <v>53</v>
      </c>
      <c r="X257" s="5" t="s">
        <v>53</v>
      </c>
      <c r="Y257" s="5">
        <v>80</v>
      </c>
      <c r="Z257" s="5" t="s">
        <v>53</v>
      </c>
      <c r="AA257" t="s">
        <v>53</v>
      </c>
      <c r="AB257" t="s">
        <v>53</v>
      </c>
      <c r="AC257" t="s">
        <v>53</v>
      </c>
      <c r="AD257" t="s">
        <v>53</v>
      </c>
      <c r="AE257" t="s">
        <v>54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  <c r="AK257" t="s">
        <v>53</v>
      </c>
      <c r="AL257" t="s">
        <v>53</v>
      </c>
      <c r="AM257" t="s">
        <v>53</v>
      </c>
      <c r="AN257" t="s">
        <v>53</v>
      </c>
      <c r="AO257" t="s">
        <v>53</v>
      </c>
      <c r="AP257" t="s">
        <v>53</v>
      </c>
      <c r="AQ257" t="s">
        <v>53</v>
      </c>
      <c r="AR257" t="s">
        <v>53</v>
      </c>
    </row>
    <row r="258" spans="1:44" x14ac:dyDescent="0.25">
      <c r="A258" s="5">
        <f>250</f>
      </c>
      <c r="B258" s="5" t="s">
        <v>303</v>
      </c>
      <c r="C258" s="5" t="s">
        <v>53</v>
      </c>
      <c r="D258" s="5" t="s">
        <v>53</v>
      </c>
      <c r="E258" s="5" t="s">
        <v>53</v>
      </c>
      <c r="F258" s="5" t="s">
        <v>53</v>
      </c>
      <c r="G258" s="5" t="s">
        <v>53</v>
      </c>
      <c r="H258" s="5" t="s">
        <v>53</v>
      </c>
      <c r="I258" s="5" t="s">
        <v>53</v>
      </c>
      <c r="J258" s="5" t="s">
        <v>53</v>
      </c>
      <c r="K258" s="5" t="s">
        <v>53</v>
      </c>
      <c r="L258" s="5">
        <v>0</v>
      </c>
      <c r="M258" s="5">
        <v>0</v>
      </c>
      <c r="N258" s="5">
        <v>0</v>
      </c>
      <c r="O258" s="5" t="s">
        <v>53</v>
      </c>
      <c r="P258" s="5" t="s">
        <v>53</v>
      </c>
      <c r="Q258" s="5" t="s">
        <v>53</v>
      </c>
      <c r="R258" s="5" t="s">
        <v>53</v>
      </c>
      <c r="S258" s="5" t="s">
        <v>53</v>
      </c>
      <c r="T258" s="5" t="s">
        <v>53</v>
      </c>
      <c r="U258" s="5" t="s">
        <v>53</v>
      </c>
      <c r="V258" s="5" t="s">
        <v>53</v>
      </c>
      <c r="W258" s="5" t="s">
        <v>53</v>
      </c>
      <c r="X258" s="5" t="s">
        <v>53</v>
      </c>
      <c r="Y258" s="5">
        <v>80</v>
      </c>
      <c r="Z258" s="5" t="s">
        <v>53</v>
      </c>
      <c r="AA258" t="s">
        <v>53</v>
      </c>
      <c r="AB258" t="s">
        <v>53</v>
      </c>
      <c r="AC258" t="s">
        <v>53</v>
      </c>
      <c r="AD258" t="s">
        <v>53</v>
      </c>
      <c r="AE258" t="s">
        <v>54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  <c r="AK258" t="s">
        <v>53</v>
      </c>
      <c r="AL258" t="s">
        <v>53</v>
      </c>
      <c r="AM258" t="s">
        <v>53</v>
      </c>
      <c r="AN258" t="s">
        <v>53</v>
      </c>
      <c r="AO258" t="s">
        <v>53</v>
      </c>
      <c r="AP258" t="s">
        <v>53</v>
      </c>
      <c r="AQ258" t="s">
        <v>53</v>
      </c>
      <c r="AR258" t="s">
        <v>53</v>
      </c>
    </row>
    <row r="259" spans="1:44" x14ac:dyDescent="0.25">
      <c r="A259" s="5">
        <f>251</f>
      </c>
      <c r="B259" s="5" t="s">
        <v>304</v>
      </c>
      <c r="C259" s="5" t="s">
        <v>53</v>
      </c>
      <c r="D259" s="5" t="s">
        <v>53</v>
      </c>
      <c r="E259" s="5" t="s">
        <v>53</v>
      </c>
      <c r="F259" s="5" t="s">
        <v>53</v>
      </c>
      <c r="G259" s="5" t="s">
        <v>53</v>
      </c>
      <c r="H259" s="5" t="s">
        <v>53</v>
      </c>
      <c r="I259" s="5" t="s">
        <v>53</v>
      </c>
      <c r="J259" s="5" t="s">
        <v>53</v>
      </c>
      <c r="K259" s="5" t="s">
        <v>53</v>
      </c>
      <c r="L259" s="5">
        <v>0</v>
      </c>
      <c r="M259" s="5">
        <v>0</v>
      </c>
      <c r="N259" s="5">
        <v>0</v>
      </c>
      <c r="O259" s="5" t="s">
        <v>53</v>
      </c>
      <c r="P259" s="5" t="s">
        <v>53</v>
      </c>
      <c r="Q259" s="5" t="s">
        <v>53</v>
      </c>
      <c r="R259" s="5" t="s">
        <v>53</v>
      </c>
      <c r="S259" s="5" t="s">
        <v>53</v>
      </c>
      <c r="T259" s="5" t="s">
        <v>53</v>
      </c>
      <c r="U259" s="5" t="s">
        <v>53</v>
      </c>
      <c r="V259" s="5" t="s">
        <v>53</v>
      </c>
      <c r="W259" s="5" t="s">
        <v>53</v>
      </c>
      <c r="X259" s="5" t="s">
        <v>53</v>
      </c>
      <c r="Y259" s="5">
        <v>80</v>
      </c>
      <c r="Z259" s="5" t="s">
        <v>53</v>
      </c>
      <c r="AA259" t="s">
        <v>53</v>
      </c>
      <c r="AB259" t="s">
        <v>53</v>
      </c>
      <c r="AC259" t="s">
        <v>53</v>
      </c>
      <c r="AD259" t="s">
        <v>53</v>
      </c>
      <c r="AE259" t="s">
        <v>54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  <c r="AK259" t="s">
        <v>53</v>
      </c>
      <c r="AL259" t="s">
        <v>53</v>
      </c>
      <c r="AM259" t="s">
        <v>53</v>
      </c>
      <c r="AN259" t="s">
        <v>53</v>
      </c>
      <c r="AO259" t="s">
        <v>53</v>
      </c>
      <c r="AP259" t="s">
        <v>53</v>
      </c>
      <c r="AQ259" t="s">
        <v>53</v>
      </c>
      <c r="AR259" t="s">
        <v>53</v>
      </c>
    </row>
    <row r="260" spans="1:44" x14ac:dyDescent="0.25">
      <c r="A260" s="5">
        <f>252</f>
      </c>
      <c r="B260" s="5" t="s">
        <v>305</v>
      </c>
      <c r="C260" s="5" t="s">
        <v>53</v>
      </c>
      <c r="D260" s="5" t="s">
        <v>53</v>
      </c>
      <c r="E260" s="5" t="s">
        <v>53</v>
      </c>
      <c r="F260" s="5" t="s">
        <v>53</v>
      </c>
      <c r="G260" s="5" t="s">
        <v>53</v>
      </c>
      <c r="H260" s="5" t="s">
        <v>53</v>
      </c>
      <c r="I260" s="5" t="s">
        <v>53</v>
      </c>
      <c r="J260" s="5" t="s">
        <v>53</v>
      </c>
      <c r="K260" s="5" t="s">
        <v>53</v>
      </c>
      <c r="L260" s="5">
        <v>0</v>
      </c>
      <c r="M260" s="5">
        <v>0</v>
      </c>
      <c r="N260" s="5">
        <v>0</v>
      </c>
      <c r="O260" s="5" t="s">
        <v>53</v>
      </c>
      <c r="P260" s="5" t="s">
        <v>53</v>
      </c>
      <c r="Q260" s="5" t="s">
        <v>53</v>
      </c>
      <c r="R260" s="5" t="s">
        <v>53</v>
      </c>
      <c r="S260" s="5" t="s">
        <v>53</v>
      </c>
      <c r="T260" s="5" t="s">
        <v>53</v>
      </c>
      <c r="U260" s="5" t="s">
        <v>53</v>
      </c>
      <c r="V260" s="5" t="s">
        <v>53</v>
      </c>
      <c r="W260" s="5" t="s">
        <v>53</v>
      </c>
      <c r="X260" s="5" t="s">
        <v>53</v>
      </c>
      <c r="Y260" s="5">
        <v>80</v>
      </c>
      <c r="Z260" s="5" t="s">
        <v>53</v>
      </c>
      <c r="AA260" t="s">
        <v>53</v>
      </c>
      <c r="AB260" t="s">
        <v>53</v>
      </c>
      <c r="AC260" t="s">
        <v>53</v>
      </c>
      <c r="AD260" t="s">
        <v>53</v>
      </c>
      <c r="AE260" t="s">
        <v>54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  <c r="AK260" t="s">
        <v>53</v>
      </c>
      <c r="AL260" t="s">
        <v>53</v>
      </c>
      <c r="AM260" t="s">
        <v>53</v>
      </c>
      <c r="AN260" t="s">
        <v>53</v>
      </c>
      <c r="AO260" t="s">
        <v>53</v>
      </c>
      <c r="AP260" t="s">
        <v>53</v>
      </c>
      <c r="AQ260" t="s">
        <v>53</v>
      </c>
      <c r="AR260" t="s">
        <v>53</v>
      </c>
    </row>
    <row r="261" spans="1:44" x14ac:dyDescent="0.25">
      <c r="A261" s="5">
        <f>253</f>
      </c>
      <c r="B261" s="5" t="s">
        <v>306</v>
      </c>
      <c r="C261" s="5" t="s">
        <v>53</v>
      </c>
      <c r="D261" s="5" t="s">
        <v>53</v>
      </c>
      <c r="E261" s="5" t="s">
        <v>53</v>
      </c>
      <c r="F261" s="5" t="s">
        <v>53</v>
      </c>
      <c r="G261" s="5" t="s">
        <v>53</v>
      </c>
      <c r="H261" s="5" t="s">
        <v>53</v>
      </c>
      <c r="I261" s="5" t="s">
        <v>53</v>
      </c>
      <c r="J261" s="5" t="s">
        <v>53</v>
      </c>
      <c r="K261" s="5" t="s">
        <v>53</v>
      </c>
      <c r="L261" s="5">
        <v>0</v>
      </c>
      <c r="M261" s="5">
        <v>0</v>
      </c>
      <c r="N261" s="5">
        <v>0</v>
      </c>
      <c r="O261" s="5" t="s">
        <v>53</v>
      </c>
      <c r="P261" s="5" t="s">
        <v>53</v>
      </c>
      <c r="Q261" s="5" t="s">
        <v>53</v>
      </c>
      <c r="R261" s="5" t="s">
        <v>53</v>
      </c>
      <c r="S261" s="5" t="s">
        <v>53</v>
      </c>
      <c r="T261" s="5" t="s">
        <v>53</v>
      </c>
      <c r="U261" s="5" t="s">
        <v>53</v>
      </c>
      <c r="V261" s="5" t="s">
        <v>53</v>
      </c>
      <c r="W261" s="5" t="s">
        <v>53</v>
      </c>
      <c r="X261" s="5" t="s">
        <v>53</v>
      </c>
      <c r="Y261" s="5">
        <v>80</v>
      </c>
      <c r="Z261" s="5" t="s">
        <v>53</v>
      </c>
      <c r="AA261" t="s">
        <v>53</v>
      </c>
      <c r="AB261" t="s">
        <v>53</v>
      </c>
      <c r="AC261" t="s">
        <v>53</v>
      </c>
      <c r="AD261" t="s">
        <v>53</v>
      </c>
      <c r="AE261" t="s">
        <v>54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  <c r="AK261" t="s">
        <v>53</v>
      </c>
      <c r="AL261" t="s">
        <v>53</v>
      </c>
      <c r="AM261" t="s">
        <v>53</v>
      </c>
      <c r="AN261" t="s">
        <v>53</v>
      </c>
      <c r="AO261" t="s">
        <v>53</v>
      </c>
      <c r="AP261" t="s">
        <v>53</v>
      </c>
      <c r="AQ261" t="s">
        <v>53</v>
      </c>
      <c r="AR261" t="s">
        <v>53</v>
      </c>
    </row>
    <row r="262" spans="1:44" x14ac:dyDescent="0.25">
      <c r="A262" s="5">
        <f>254</f>
      </c>
      <c r="B262" s="5" t="s">
        <v>307</v>
      </c>
      <c r="C262" s="5" t="s">
        <v>53</v>
      </c>
      <c r="D262" s="5" t="s">
        <v>53</v>
      </c>
      <c r="E262" s="5" t="s">
        <v>53</v>
      </c>
      <c r="F262" s="5" t="s">
        <v>53</v>
      </c>
      <c r="G262" s="5" t="s">
        <v>53</v>
      </c>
      <c r="H262" s="5" t="s">
        <v>53</v>
      </c>
      <c r="I262" s="5" t="s">
        <v>53</v>
      </c>
      <c r="J262" s="5" t="s">
        <v>53</v>
      </c>
      <c r="K262" s="5" t="s">
        <v>53</v>
      </c>
      <c r="L262" s="5">
        <v>0</v>
      </c>
      <c r="M262" s="5">
        <v>0</v>
      </c>
      <c r="N262" s="5">
        <v>0</v>
      </c>
      <c r="O262" s="5" t="s">
        <v>53</v>
      </c>
      <c r="P262" s="5" t="s">
        <v>53</v>
      </c>
      <c r="Q262" s="5" t="s">
        <v>53</v>
      </c>
      <c r="R262" s="5" t="s">
        <v>53</v>
      </c>
      <c r="S262" s="5" t="s">
        <v>53</v>
      </c>
      <c r="T262" s="5" t="s">
        <v>53</v>
      </c>
      <c r="U262" s="5" t="s">
        <v>53</v>
      </c>
      <c r="V262" s="5" t="s">
        <v>53</v>
      </c>
      <c r="W262" s="5" t="s">
        <v>53</v>
      </c>
      <c r="X262" s="5" t="s">
        <v>53</v>
      </c>
      <c r="Y262" s="5">
        <v>80</v>
      </c>
      <c r="Z262" s="5" t="s">
        <v>53</v>
      </c>
      <c r="AA262" t="s">
        <v>53</v>
      </c>
      <c r="AB262" t="s">
        <v>53</v>
      </c>
      <c r="AC262" t="s">
        <v>53</v>
      </c>
      <c r="AD262" t="s">
        <v>53</v>
      </c>
      <c r="AE262" t="s">
        <v>54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  <c r="AK262" t="s">
        <v>53</v>
      </c>
      <c r="AL262" t="s">
        <v>53</v>
      </c>
      <c r="AM262" t="s">
        <v>53</v>
      </c>
      <c r="AN262" t="s">
        <v>53</v>
      </c>
      <c r="AO262" t="s">
        <v>53</v>
      </c>
      <c r="AP262" t="s">
        <v>53</v>
      </c>
      <c r="AQ262" t="s">
        <v>53</v>
      </c>
      <c r="AR262" t="s">
        <v>53</v>
      </c>
    </row>
    <row r="263" spans="1:44" x14ac:dyDescent="0.25">
      <c r="A263" s="5">
        <f>255</f>
      </c>
      <c r="B263" s="5" t="s">
        <v>308</v>
      </c>
      <c r="C263" s="5" t="s">
        <v>53</v>
      </c>
      <c r="D263" s="5" t="s">
        <v>53</v>
      </c>
      <c r="E263" s="5" t="s">
        <v>53</v>
      </c>
      <c r="F263" s="5" t="s">
        <v>53</v>
      </c>
      <c r="G263" s="5" t="s">
        <v>53</v>
      </c>
      <c r="H263" s="5" t="s">
        <v>53</v>
      </c>
      <c r="I263" s="5" t="s">
        <v>53</v>
      </c>
      <c r="J263" s="5" t="s">
        <v>53</v>
      </c>
      <c r="K263" s="5" t="s">
        <v>53</v>
      </c>
      <c r="L263" s="5">
        <v>0</v>
      </c>
      <c r="M263" s="5">
        <v>0</v>
      </c>
      <c r="N263" s="5">
        <v>0</v>
      </c>
      <c r="O263" s="5" t="s">
        <v>53</v>
      </c>
      <c r="P263" s="5" t="s">
        <v>53</v>
      </c>
      <c r="Q263" s="5" t="s">
        <v>53</v>
      </c>
      <c r="R263" s="5" t="s">
        <v>53</v>
      </c>
      <c r="S263" s="5" t="s">
        <v>53</v>
      </c>
      <c r="T263" s="5" t="s">
        <v>53</v>
      </c>
      <c r="U263" s="5" t="s">
        <v>53</v>
      </c>
      <c r="V263" s="5" t="s">
        <v>53</v>
      </c>
      <c r="W263" s="5" t="s">
        <v>53</v>
      </c>
      <c r="X263" s="5" t="s">
        <v>53</v>
      </c>
      <c r="Y263" s="5">
        <v>80</v>
      </c>
      <c r="Z263" s="5" t="s">
        <v>53</v>
      </c>
      <c r="AA263" t="s">
        <v>53</v>
      </c>
      <c r="AB263" t="s">
        <v>53</v>
      </c>
      <c r="AC263" t="s">
        <v>53</v>
      </c>
      <c r="AD263" t="s">
        <v>53</v>
      </c>
      <c r="AE263" t="s">
        <v>54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  <c r="AK263" t="s">
        <v>53</v>
      </c>
      <c r="AL263" t="s">
        <v>53</v>
      </c>
      <c r="AM263" t="s">
        <v>53</v>
      </c>
      <c r="AN263" t="s">
        <v>53</v>
      </c>
      <c r="AO263" t="s">
        <v>53</v>
      </c>
      <c r="AP263" t="s">
        <v>53</v>
      </c>
      <c r="AQ263" t="s">
        <v>53</v>
      </c>
      <c r="AR263" t="s">
        <v>53</v>
      </c>
    </row>
    <row r="264" spans="1:44" x14ac:dyDescent="0.25">
      <c r="A264" s="5">
        <f>256</f>
      </c>
      <c r="B264" s="5" t="s">
        <v>309</v>
      </c>
      <c r="C264" s="5" t="s">
        <v>53</v>
      </c>
      <c r="D264" s="5" t="s">
        <v>53</v>
      </c>
      <c r="E264" s="5" t="s">
        <v>53</v>
      </c>
      <c r="F264" s="5" t="s">
        <v>53</v>
      </c>
      <c r="G264" s="5" t="s">
        <v>53</v>
      </c>
      <c r="H264" s="5" t="s">
        <v>53</v>
      </c>
      <c r="I264" s="5" t="s">
        <v>53</v>
      </c>
      <c r="J264" s="5" t="s">
        <v>53</v>
      </c>
      <c r="K264" s="5" t="s">
        <v>53</v>
      </c>
      <c r="L264" s="5">
        <v>0</v>
      </c>
      <c r="M264" s="5">
        <v>0</v>
      </c>
      <c r="N264" s="5">
        <v>0</v>
      </c>
      <c r="O264" s="5" t="s">
        <v>53</v>
      </c>
      <c r="P264" s="5" t="s">
        <v>53</v>
      </c>
      <c r="Q264" s="5" t="s">
        <v>53</v>
      </c>
      <c r="R264" s="5" t="s">
        <v>53</v>
      </c>
      <c r="S264" s="5" t="s">
        <v>53</v>
      </c>
      <c r="T264" s="5" t="s">
        <v>53</v>
      </c>
      <c r="U264" s="5" t="s">
        <v>53</v>
      </c>
      <c r="V264" s="5" t="s">
        <v>53</v>
      </c>
      <c r="W264" s="5" t="s">
        <v>53</v>
      </c>
      <c r="X264" s="5" t="s">
        <v>53</v>
      </c>
      <c r="Y264" s="5">
        <v>80</v>
      </c>
      <c r="Z264" s="5" t="s">
        <v>53</v>
      </c>
      <c r="AA264" t="s">
        <v>53</v>
      </c>
      <c r="AB264" t="s">
        <v>53</v>
      </c>
      <c r="AC264" t="s">
        <v>53</v>
      </c>
      <c r="AD264" t="s">
        <v>53</v>
      </c>
      <c r="AE264" t="s">
        <v>54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  <c r="AK264" t="s">
        <v>53</v>
      </c>
      <c r="AL264" t="s">
        <v>53</v>
      </c>
      <c r="AM264" t="s">
        <v>53</v>
      </c>
      <c r="AN264" t="s">
        <v>53</v>
      </c>
      <c r="AO264" t="s">
        <v>53</v>
      </c>
      <c r="AP264" t="s">
        <v>53</v>
      </c>
      <c r="AQ264" t="s">
        <v>53</v>
      </c>
      <c r="AR264" t="s">
        <v>53</v>
      </c>
    </row>
    <row r="265" spans="1:44" x14ac:dyDescent="0.25">
      <c r="A265" s="5">
        <f>257</f>
      </c>
      <c r="B265" s="5" t="s">
        <v>310</v>
      </c>
      <c r="C265" s="5" t="s">
        <v>53</v>
      </c>
      <c r="D265" s="5" t="s">
        <v>53</v>
      </c>
      <c r="E265" s="5" t="s">
        <v>53</v>
      </c>
      <c r="F265" s="5" t="s">
        <v>53</v>
      </c>
      <c r="G265" s="5" t="s">
        <v>53</v>
      </c>
      <c r="H265" s="5" t="s">
        <v>53</v>
      </c>
      <c r="I265" s="5" t="s">
        <v>53</v>
      </c>
      <c r="J265" s="5" t="s">
        <v>53</v>
      </c>
      <c r="K265" s="5" t="s">
        <v>53</v>
      </c>
      <c r="L265" s="5">
        <v>0</v>
      </c>
      <c r="M265" s="5">
        <v>0</v>
      </c>
      <c r="N265" s="5">
        <v>0</v>
      </c>
      <c r="O265" s="5" t="s">
        <v>53</v>
      </c>
      <c r="P265" s="5" t="s">
        <v>53</v>
      </c>
      <c r="Q265" s="5" t="s">
        <v>53</v>
      </c>
      <c r="R265" s="5" t="s">
        <v>53</v>
      </c>
      <c r="S265" s="5" t="s">
        <v>53</v>
      </c>
      <c r="T265" s="5" t="s">
        <v>53</v>
      </c>
      <c r="U265" s="5" t="s">
        <v>53</v>
      </c>
      <c r="V265" s="5" t="s">
        <v>53</v>
      </c>
      <c r="W265" s="5" t="s">
        <v>53</v>
      </c>
      <c r="X265" s="5" t="s">
        <v>53</v>
      </c>
      <c r="Y265" s="5">
        <v>80</v>
      </c>
      <c r="Z265" s="5" t="s">
        <v>53</v>
      </c>
      <c r="AA265" t="s">
        <v>53</v>
      </c>
      <c r="AB265" t="s">
        <v>53</v>
      </c>
      <c r="AC265" t="s">
        <v>53</v>
      </c>
      <c r="AD265" t="s">
        <v>53</v>
      </c>
      <c r="AE265" t="s">
        <v>54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53</v>
      </c>
      <c r="AP265" t="s">
        <v>53</v>
      </c>
      <c r="AQ265" t="s">
        <v>53</v>
      </c>
      <c r="AR265" t="s">
        <v>53</v>
      </c>
    </row>
    <row r="266" spans="1:44" x14ac:dyDescent="0.25">
      <c r="A266" s="5">
        <f>258</f>
      </c>
      <c r="B266" s="5" t="s">
        <v>311</v>
      </c>
      <c r="C266" s="5" t="s">
        <v>53</v>
      </c>
      <c r="D266" s="5" t="s">
        <v>53</v>
      </c>
      <c r="E266" s="5" t="s">
        <v>53</v>
      </c>
      <c r="F266" s="5" t="s">
        <v>53</v>
      </c>
      <c r="G266" s="5" t="s">
        <v>53</v>
      </c>
      <c r="H266" s="5" t="s">
        <v>53</v>
      </c>
      <c r="I266" s="5" t="s">
        <v>53</v>
      </c>
      <c r="J266" s="5" t="s">
        <v>53</v>
      </c>
      <c r="K266" s="5" t="s">
        <v>53</v>
      </c>
      <c r="L266" s="5">
        <v>0</v>
      </c>
      <c r="M266" s="5">
        <v>0</v>
      </c>
      <c r="N266" s="5">
        <v>0</v>
      </c>
      <c r="O266" s="5" t="s">
        <v>53</v>
      </c>
      <c r="P266" s="5" t="s">
        <v>53</v>
      </c>
      <c r="Q266" s="5" t="s">
        <v>53</v>
      </c>
      <c r="R266" s="5" t="s">
        <v>53</v>
      </c>
      <c r="S266" s="5" t="s">
        <v>53</v>
      </c>
      <c r="T266" s="5" t="s">
        <v>53</v>
      </c>
      <c r="U266" s="5" t="s">
        <v>53</v>
      </c>
      <c r="V266" s="5" t="s">
        <v>53</v>
      </c>
      <c r="W266" s="5" t="s">
        <v>53</v>
      </c>
      <c r="X266" s="5" t="s">
        <v>53</v>
      </c>
      <c r="Y266" s="5">
        <v>80</v>
      </c>
      <c r="Z266" s="5" t="s">
        <v>53</v>
      </c>
      <c r="AA266" t="s">
        <v>53</v>
      </c>
      <c r="AB266" t="s">
        <v>53</v>
      </c>
      <c r="AC266" t="s">
        <v>53</v>
      </c>
      <c r="AD266" t="s">
        <v>53</v>
      </c>
      <c r="AE266" t="s">
        <v>54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  <c r="AK266" t="s">
        <v>53</v>
      </c>
      <c r="AL266" t="s">
        <v>53</v>
      </c>
      <c r="AM266" t="s">
        <v>53</v>
      </c>
      <c r="AN266" t="s">
        <v>53</v>
      </c>
      <c r="AO266" t="s">
        <v>53</v>
      </c>
      <c r="AP266" t="s">
        <v>53</v>
      </c>
      <c r="AQ266" t="s">
        <v>53</v>
      </c>
      <c r="AR266" t="s">
        <v>53</v>
      </c>
    </row>
    <row r="267" spans="1:44" x14ac:dyDescent="0.25">
      <c r="A267" s="5">
        <f>259</f>
      </c>
      <c r="B267" s="5" t="s">
        <v>312</v>
      </c>
      <c r="C267" s="5" t="s">
        <v>53</v>
      </c>
      <c r="D267" s="5" t="s">
        <v>53</v>
      </c>
      <c r="E267" s="5" t="s">
        <v>53</v>
      </c>
      <c r="F267" s="5" t="s">
        <v>53</v>
      </c>
      <c r="G267" s="5" t="s">
        <v>53</v>
      </c>
      <c r="H267" s="5" t="s">
        <v>53</v>
      </c>
      <c r="I267" s="5" t="s">
        <v>53</v>
      </c>
      <c r="J267" s="5" t="s">
        <v>53</v>
      </c>
      <c r="K267" s="5" t="s">
        <v>53</v>
      </c>
      <c r="L267" s="5">
        <v>0</v>
      </c>
      <c r="M267" s="5">
        <v>0</v>
      </c>
      <c r="N267" s="5">
        <v>0</v>
      </c>
      <c r="O267" s="5" t="s">
        <v>53</v>
      </c>
      <c r="P267" s="5" t="s">
        <v>53</v>
      </c>
      <c r="Q267" s="5" t="s">
        <v>53</v>
      </c>
      <c r="R267" s="5" t="s">
        <v>53</v>
      </c>
      <c r="S267" s="5" t="s">
        <v>53</v>
      </c>
      <c r="T267" s="5" t="s">
        <v>53</v>
      </c>
      <c r="U267" s="5" t="s">
        <v>53</v>
      </c>
      <c r="V267" s="5" t="s">
        <v>53</v>
      </c>
      <c r="W267" s="5" t="s">
        <v>53</v>
      </c>
      <c r="X267" s="5" t="s">
        <v>53</v>
      </c>
      <c r="Y267" s="5">
        <v>80</v>
      </c>
      <c r="Z267" s="5" t="s">
        <v>53</v>
      </c>
      <c r="AA267" t="s">
        <v>53</v>
      </c>
      <c r="AB267" t="s">
        <v>53</v>
      </c>
      <c r="AC267" t="s">
        <v>53</v>
      </c>
      <c r="AD267" t="s">
        <v>53</v>
      </c>
      <c r="AE267" t="s">
        <v>54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  <c r="AK267" t="s">
        <v>53</v>
      </c>
      <c r="AL267" t="s">
        <v>53</v>
      </c>
      <c r="AM267" t="s">
        <v>53</v>
      </c>
      <c r="AN267" t="s">
        <v>53</v>
      </c>
      <c r="AO267" t="s">
        <v>53</v>
      </c>
      <c r="AP267" t="s">
        <v>53</v>
      </c>
      <c r="AQ267" t="s">
        <v>53</v>
      </c>
      <c r="AR267" t="s">
        <v>53</v>
      </c>
    </row>
    <row r="268" spans="1:44" x14ac:dyDescent="0.25">
      <c r="A268" s="5">
        <f>260</f>
      </c>
      <c r="B268" s="5" t="s">
        <v>313</v>
      </c>
      <c r="C268" s="5" t="s">
        <v>53</v>
      </c>
      <c r="D268" s="5" t="s">
        <v>53</v>
      </c>
      <c r="E268" s="5" t="s">
        <v>53</v>
      </c>
      <c r="F268" s="5" t="s">
        <v>53</v>
      </c>
      <c r="G268" s="5" t="s">
        <v>53</v>
      </c>
      <c r="H268" s="5" t="s">
        <v>53</v>
      </c>
      <c r="I268" s="5" t="s">
        <v>53</v>
      </c>
      <c r="J268" s="5" t="s">
        <v>53</v>
      </c>
      <c r="K268" s="5" t="s">
        <v>53</v>
      </c>
      <c r="L268" s="5">
        <v>0</v>
      </c>
      <c r="M268" s="5">
        <v>0</v>
      </c>
      <c r="N268" s="5">
        <v>0</v>
      </c>
      <c r="O268" s="5" t="s">
        <v>53</v>
      </c>
      <c r="P268" s="5" t="s">
        <v>53</v>
      </c>
      <c r="Q268" s="5" t="s">
        <v>53</v>
      </c>
      <c r="R268" s="5" t="s">
        <v>53</v>
      </c>
      <c r="S268" s="5" t="s">
        <v>53</v>
      </c>
      <c r="T268" s="5" t="s">
        <v>53</v>
      </c>
      <c r="U268" s="5" t="s">
        <v>53</v>
      </c>
      <c r="V268" s="5" t="s">
        <v>53</v>
      </c>
      <c r="W268" s="5" t="s">
        <v>53</v>
      </c>
      <c r="X268" s="5" t="s">
        <v>53</v>
      </c>
      <c r="Y268" s="5">
        <v>80</v>
      </c>
      <c r="Z268" s="5" t="s">
        <v>53</v>
      </c>
      <c r="AA268" t="s">
        <v>53</v>
      </c>
      <c r="AB268" t="s">
        <v>53</v>
      </c>
      <c r="AC268" t="s">
        <v>53</v>
      </c>
      <c r="AD268" t="s">
        <v>53</v>
      </c>
      <c r="AE268" t="s">
        <v>54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  <c r="AK268" t="s">
        <v>53</v>
      </c>
      <c r="AL268" t="s">
        <v>53</v>
      </c>
      <c r="AM268" t="s">
        <v>53</v>
      </c>
      <c r="AN268" t="s">
        <v>53</v>
      </c>
      <c r="AO268" t="s">
        <v>53</v>
      </c>
      <c r="AP268" t="s">
        <v>53</v>
      </c>
      <c r="AQ268" t="s">
        <v>53</v>
      </c>
      <c r="AR268" t="s">
        <v>53</v>
      </c>
    </row>
    <row r="269" spans="1:44" x14ac:dyDescent="0.25">
      <c r="A269" s="5">
        <f>261</f>
      </c>
      <c r="B269" s="5" t="s">
        <v>314</v>
      </c>
      <c r="C269" s="5" t="s">
        <v>53</v>
      </c>
      <c r="D269" s="5" t="s">
        <v>53</v>
      </c>
      <c r="E269" s="5" t="s">
        <v>53</v>
      </c>
      <c r="F269" s="5" t="s">
        <v>53</v>
      </c>
      <c r="G269" s="5" t="s">
        <v>53</v>
      </c>
      <c r="H269" s="5" t="s">
        <v>53</v>
      </c>
      <c r="I269" s="5" t="s">
        <v>53</v>
      </c>
      <c r="J269" s="5" t="s">
        <v>53</v>
      </c>
      <c r="K269" s="5" t="s">
        <v>53</v>
      </c>
      <c r="L269" s="5">
        <v>0</v>
      </c>
      <c r="M269" s="5">
        <v>0</v>
      </c>
      <c r="N269" s="5">
        <v>0</v>
      </c>
      <c r="O269" s="5" t="s">
        <v>53</v>
      </c>
      <c r="P269" s="5" t="s">
        <v>53</v>
      </c>
      <c r="Q269" s="5" t="s">
        <v>53</v>
      </c>
      <c r="R269" s="5" t="s">
        <v>53</v>
      </c>
      <c r="S269" s="5" t="s">
        <v>53</v>
      </c>
      <c r="T269" s="5" t="s">
        <v>53</v>
      </c>
      <c r="U269" s="5" t="s">
        <v>53</v>
      </c>
      <c r="V269" s="5" t="s">
        <v>53</v>
      </c>
      <c r="W269" s="5" t="s">
        <v>53</v>
      </c>
      <c r="X269" s="5" t="s">
        <v>53</v>
      </c>
      <c r="Y269" s="5">
        <v>80</v>
      </c>
      <c r="Z269" s="5" t="s">
        <v>53</v>
      </c>
      <c r="AA269" t="s">
        <v>53</v>
      </c>
      <c r="AB269" t="s">
        <v>53</v>
      </c>
      <c r="AC269" t="s">
        <v>53</v>
      </c>
      <c r="AD269" t="s">
        <v>53</v>
      </c>
      <c r="AE269" t="s">
        <v>54</v>
      </c>
      <c r="AF269" t="s">
        <v>53</v>
      </c>
      <c r="AG269" t="s">
        <v>53</v>
      </c>
      <c r="AH269" t="s">
        <v>53</v>
      </c>
      <c r="AI269" t="s">
        <v>53</v>
      </c>
      <c r="AJ269" t="s">
        <v>53</v>
      </c>
      <c r="AK269" t="s">
        <v>53</v>
      </c>
      <c r="AL269" t="s">
        <v>53</v>
      </c>
      <c r="AM269" t="s">
        <v>53</v>
      </c>
      <c r="AN269" t="s">
        <v>53</v>
      </c>
      <c r="AO269" t="s">
        <v>53</v>
      </c>
      <c r="AP269" t="s">
        <v>53</v>
      </c>
      <c r="AQ269" t="s">
        <v>53</v>
      </c>
      <c r="AR269" t="s">
        <v>53</v>
      </c>
    </row>
    <row r="270" spans="1:44" x14ac:dyDescent="0.25">
      <c r="A270" s="5">
        <f>262</f>
      </c>
      <c r="B270" s="5" t="s">
        <v>315</v>
      </c>
      <c r="C270" s="5" t="s">
        <v>53</v>
      </c>
      <c r="D270" s="5" t="s">
        <v>53</v>
      </c>
      <c r="E270" s="5" t="s">
        <v>53</v>
      </c>
      <c r="F270" s="5" t="s">
        <v>53</v>
      </c>
      <c r="G270" s="5" t="s">
        <v>53</v>
      </c>
      <c r="H270" s="5" t="s">
        <v>53</v>
      </c>
      <c r="I270" s="5" t="s">
        <v>53</v>
      </c>
      <c r="J270" s="5" t="s">
        <v>53</v>
      </c>
      <c r="K270" s="5" t="s">
        <v>53</v>
      </c>
      <c r="L270" s="5">
        <v>0</v>
      </c>
      <c r="M270" s="5">
        <v>0</v>
      </c>
      <c r="N270" s="5">
        <v>0</v>
      </c>
      <c r="O270" s="5" t="s">
        <v>53</v>
      </c>
      <c r="P270" s="5" t="s">
        <v>53</v>
      </c>
      <c r="Q270" s="5" t="s">
        <v>53</v>
      </c>
      <c r="R270" s="5" t="s">
        <v>53</v>
      </c>
      <c r="S270" s="5" t="s">
        <v>53</v>
      </c>
      <c r="T270" s="5" t="s">
        <v>53</v>
      </c>
      <c r="U270" s="5" t="s">
        <v>53</v>
      </c>
      <c r="V270" s="5" t="s">
        <v>53</v>
      </c>
      <c r="W270" s="5" t="s">
        <v>53</v>
      </c>
      <c r="X270" s="5" t="s">
        <v>53</v>
      </c>
      <c r="Y270" s="5">
        <v>80</v>
      </c>
      <c r="Z270" s="5" t="s">
        <v>53</v>
      </c>
      <c r="AA270" t="s">
        <v>53</v>
      </c>
      <c r="AB270" t="s">
        <v>53</v>
      </c>
      <c r="AC270" t="s">
        <v>53</v>
      </c>
      <c r="AD270" t="s">
        <v>53</v>
      </c>
      <c r="AE270" t="s">
        <v>54</v>
      </c>
      <c r="AF270" t="s">
        <v>53</v>
      </c>
      <c r="AG270" t="s">
        <v>53</v>
      </c>
      <c r="AH270" t="s">
        <v>53</v>
      </c>
      <c r="AI270" t="s">
        <v>53</v>
      </c>
      <c r="AJ270" t="s">
        <v>53</v>
      </c>
      <c r="AK270" t="s">
        <v>53</v>
      </c>
      <c r="AL270" t="s">
        <v>53</v>
      </c>
      <c r="AM270" t="s">
        <v>53</v>
      </c>
      <c r="AN270" t="s">
        <v>53</v>
      </c>
      <c r="AO270" t="s">
        <v>53</v>
      </c>
      <c r="AP270" t="s">
        <v>53</v>
      </c>
      <c r="AQ270" t="s">
        <v>53</v>
      </c>
      <c r="AR270" t="s">
        <v>53</v>
      </c>
    </row>
    <row r="271" spans="1:44" x14ac:dyDescent="0.25">
      <c r="A271" s="5">
        <f>263</f>
      </c>
      <c r="B271" s="5" t="s">
        <v>316</v>
      </c>
      <c r="C271" s="5" t="s">
        <v>53</v>
      </c>
      <c r="D271" s="5" t="s">
        <v>53</v>
      </c>
      <c r="E271" s="5" t="s">
        <v>53</v>
      </c>
      <c r="F271" s="5" t="s">
        <v>53</v>
      </c>
      <c r="G271" s="5" t="s">
        <v>53</v>
      </c>
      <c r="H271" s="5" t="s">
        <v>53</v>
      </c>
      <c r="I271" s="5" t="s">
        <v>53</v>
      </c>
      <c r="J271" s="5" t="s">
        <v>53</v>
      </c>
      <c r="K271" s="5" t="s">
        <v>53</v>
      </c>
      <c r="L271" s="5">
        <v>0</v>
      </c>
      <c r="M271" s="5">
        <v>0</v>
      </c>
      <c r="N271" s="5">
        <v>0</v>
      </c>
      <c r="O271" s="5" t="s">
        <v>53</v>
      </c>
      <c r="P271" s="5" t="s">
        <v>53</v>
      </c>
      <c r="Q271" s="5" t="s">
        <v>53</v>
      </c>
      <c r="R271" s="5" t="s">
        <v>53</v>
      </c>
      <c r="S271" s="5" t="s">
        <v>53</v>
      </c>
      <c r="T271" s="5" t="s">
        <v>53</v>
      </c>
      <c r="U271" s="5" t="s">
        <v>53</v>
      </c>
      <c r="V271" s="5" t="s">
        <v>53</v>
      </c>
      <c r="W271" s="5" t="s">
        <v>53</v>
      </c>
      <c r="X271" s="5" t="s">
        <v>53</v>
      </c>
      <c r="Y271" s="5">
        <v>80</v>
      </c>
      <c r="Z271" s="5" t="s">
        <v>53</v>
      </c>
      <c r="AA271" t="s">
        <v>53</v>
      </c>
      <c r="AB271" t="s">
        <v>53</v>
      </c>
      <c r="AC271" t="s">
        <v>53</v>
      </c>
      <c r="AD271" t="s">
        <v>53</v>
      </c>
      <c r="AE271" t="s">
        <v>54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  <c r="AK271" t="s">
        <v>53</v>
      </c>
      <c r="AL271" t="s">
        <v>53</v>
      </c>
      <c r="AM271" t="s">
        <v>53</v>
      </c>
      <c r="AN271" t="s">
        <v>53</v>
      </c>
      <c r="AO271" t="s">
        <v>53</v>
      </c>
      <c r="AP271" t="s">
        <v>53</v>
      </c>
      <c r="AQ271" t="s">
        <v>53</v>
      </c>
      <c r="AR271" t="s">
        <v>53</v>
      </c>
    </row>
    <row r="272" spans="1:44" x14ac:dyDescent="0.25">
      <c r="A272" s="5">
        <f>264</f>
      </c>
      <c r="B272" s="5" t="s">
        <v>317</v>
      </c>
      <c r="C272" s="5" t="s">
        <v>53</v>
      </c>
      <c r="D272" s="5" t="s">
        <v>53</v>
      </c>
      <c r="E272" s="5" t="s">
        <v>53</v>
      </c>
      <c r="F272" s="5" t="s">
        <v>53</v>
      </c>
      <c r="G272" s="5" t="s">
        <v>53</v>
      </c>
      <c r="H272" s="5" t="s">
        <v>53</v>
      </c>
      <c r="I272" s="5" t="s">
        <v>53</v>
      </c>
      <c r="J272" s="5" t="s">
        <v>53</v>
      </c>
      <c r="K272" s="5" t="s">
        <v>53</v>
      </c>
      <c r="L272" s="5">
        <v>0</v>
      </c>
      <c r="M272" s="5">
        <v>0</v>
      </c>
      <c r="N272" s="5">
        <v>0</v>
      </c>
      <c r="O272" s="5" t="s">
        <v>53</v>
      </c>
      <c r="P272" s="5" t="s">
        <v>53</v>
      </c>
      <c r="Q272" s="5" t="s">
        <v>53</v>
      </c>
      <c r="R272" s="5" t="s">
        <v>53</v>
      </c>
      <c r="S272" s="5" t="s">
        <v>53</v>
      </c>
      <c r="T272" s="5" t="s">
        <v>53</v>
      </c>
      <c r="U272" s="5" t="s">
        <v>53</v>
      </c>
      <c r="V272" s="5" t="s">
        <v>53</v>
      </c>
      <c r="W272" s="5" t="s">
        <v>53</v>
      </c>
      <c r="X272" s="5" t="s">
        <v>53</v>
      </c>
      <c r="Y272" s="5">
        <v>80</v>
      </c>
      <c r="Z272" s="5" t="s">
        <v>53</v>
      </c>
      <c r="AA272" t="s">
        <v>53</v>
      </c>
      <c r="AB272" t="s">
        <v>53</v>
      </c>
      <c r="AC272" t="s">
        <v>53</v>
      </c>
      <c r="AD272" t="s">
        <v>53</v>
      </c>
      <c r="AE272" t="s">
        <v>54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  <c r="AK272" t="s">
        <v>53</v>
      </c>
      <c r="AL272" t="s">
        <v>53</v>
      </c>
      <c r="AM272" t="s">
        <v>53</v>
      </c>
      <c r="AN272" t="s">
        <v>53</v>
      </c>
      <c r="AO272" t="s">
        <v>53</v>
      </c>
      <c r="AP272" t="s">
        <v>53</v>
      </c>
      <c r="AQ272" t="s">
        <v>53</v>
      </c>
      <c r="AR272" t="s">
        <v>53</v>
      </c>
    </row>
    <row r="273" spans="1:44" x14ac:dyDescent="0.25">
      <c r="A273" s="5">
        <f>265</f>
      </c>
      <c r="B273" s="5" t="s">
        <v>318</v>
      </c>
      <c r="C273" s="5" t="s">
        <v>53</v>
      </c>
      <c r="D273" s="5" t="s">
        <v>53</v>
      </c>
      <c r="E273" s="5" t="s">
        <v>53</v>
      </c>
      <c r="F273" s="5" t="s">
        <v>53</v>
      </c>
      <c r="G273" s="5" t="s">
        <v>53</v>
      </c>
      <c r="H273" s="5" t="s">
        <v>53</v>
      </c>
      <c r="I273" s="5" t="s">
        <v>53</v>
      </c>
      <c r="J273" s="5" t="s">
        <v>53</v>
      </c>
      <c r="K273" s="5" t="s">
        <v>53</v>
      </c>
      <c r="L273" s="5">
        <v>0</v>
      </c>
      <c r="M273" s="5">
        <v>0</v>
      </c>
      <c r="N273" s="5">
        <v>0</v>
      </c>
      <c r="O273" s="5" t="s">
        <v>53</v>
      </c>
      <c r="P273" s="5" t="s">
        <v>53</v>
      </c>
      <c r="Q273" s="5" t="s">
        <v>53</v>
      </c>
      <c r="R273" s="5" t="s">
        <v>53</v>
      </c>
      <c r="S273" s="5" t="s">
        <v>53</v>
      </c>
      <c r="T273" s="5" t="s">
        <v>53</v>
      </c>
      <c r="U273" s="5" t="s">
        <v>53</v>
      </c>
      <c r="V273" s="5" t="s">
        <v>53</v>
      </c>
      <c r="W273" s="5" t="s">
        <v>53</v>
      </c>
      <c r="X273" s="5" t="s">
        <v>53</v>
      </c>
      <c r="Y273" s="5">
        <v>80</v>
      </c>
      <c r="Z273" s="5" t="s">
        <v>53</v>
      </c>
      <c r="AA273" t="s">
        <v>53</v>
      </c>
      <c r="AB273" t="s">
        <v>53</v>
      </c>
      <c r="AC273" t="s">
        <v>53</v>
      </c>
      <c r="AD273" t="s">
        <v>53</v>
      </c>
      <c r="AE273" t="s">
        <v>54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  <c r="AK273" t="s">
        <v>53</v>
      </c>
      <c r="AL273" t="s">
        <v>53</v>
      </c>
      <c r="AM273" t="s">
        <v>53</v>
      </c>
      <c r="AN273" t="s">
        <v>53</v>
      </c>
      <c r="AO273" t="s">
        <v>53</v>
      </c>
      <c r="AP273" t="s">
        <v>53</v>
      </c>
      <c r="AQ273" t="s">
        <v>53</v>
      </c>
      <c r="AR273" t="s">
        <v>53</v>
      </c>
    </row>
    <row r="274" spans="1:44" x14ac:dyDescent="0.25">
      <c r="A274" s="5">
        <f>266</f>
      </c>
      <c r="B274" s="5" t="s">
        <v>319</v>
      </c>
      <c r="C274" s="5" t="s">
        <v>53</v>
      </c>
      <c r="D274" s="5" t="s">
        <v>53</v>
      </c>
      <c r="E274" s="5" t="s">
        <v>53</v>
      </c>
      <c r="F274" s="5" t="s">
        <v>53</v>
      </c>
      <c r="G274" s="5" t="s">
        <v>53</v>
      </c>
      <c r="H274" s="5" t="s">
        <v>53</v>
      </c>
      <c r="I274" s="5" t="s">
        <v>53</v>
      </c>
      <c r="J274" s="5" t="s">
        <v>53</v>
      </c>
      <c r="K274" s="5" t="s">
        <v>53</v>
      </c>
      <c r="L274" s="5">
        <v>0</v>
      </c>
      <c r="M274" s="5">
        <v>0</v>
      </c>
      <c r="N274" s="5">
        <v>0</v>
      </c>
      <c r="O274" s="5" t="s">
        <v>53</v>
      </c>
      <c r="P274" s="5" t="s">
        <v>53</v>
      </c>
      <c r="Q274" s="5" t="s">
        <v>53</v>
      </c>
      <c r="R274" s="5" t="s">
        <v>53</v>
      </c>
      <c r="S274" s="5" t="s">
        <v>53</v>
      </c>
      <c r="T274" s="5" t="s">
        <v>53</v>
      </c>
      <c r="U274" s="5" t="s">
        <v>53</v>
      </c>
      <c r="V274" s="5" t="s">
        <v>53</v>
      </c>
      <c r="W274" s="5" t="s">
        <v>53</v>
      </c>
      <c r="X274" s="5" t="s">
        <v>53</v>
      </c>
      <c r="Y274" s="5">
        <v>80</v>
      </c>
      <c r="Z274" s="5" t="s">
        <v>53</v>
      </c>
      <c r="AA274" t="s">
        <v>53</v>
      </c>
      <c r="AB274" t="s">
        <v>53</v>
      </c>
      <c r="AC274" t="s">
        <v>53</v>
      </c>
      <c r="AD274" t="s">
        <v>53</v>
      </c>
      <c r="AE274" t="s">
        <v>54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  <c r="AK274" t="s">
        <v>53</v>
      </c>
      <c r="AL274" t="s">
        <v>53</v>
      </c>
      <c r="AM274" t="s">
        <v>53</v>
      </c>
      <c r="AN274" t="s">
        <v>53</v>
      </c>
      <c r="AO274" t="s">
        <v>53</v>
      </c>
      <c r="AP274" t="s">
        <v>53</v>
      </c>
      <c r="AQ274" t="s">
        <v>53</v>
      </c>
      <c r="AR274" t="s">
        <v>53</v>
      </c>
    </row>
    <row r="275" spans="1:44" x14ac:dyDescent="0.25">
      <c r="A275" s="5">
        <f>267</f>
      </c>
      <c r="B275" s="5" t="s">
        <v>320</v>
      </c>
      <c r="C275" s="5" t="s">
        <v>53</v>
      </c>
      <c r="D275" s="5" t="s">
        <v>53</v>
      </c>
      <c r="E275" s="5" t="s">
        <v>53</v>
      </c>
      <c r="F275" s="5" t="s">
        <v>53</v>
      </c>
      <c r="G275" s="5" t="s">
        <v>53</v>
      </c>
      <c r="H275" s="5" t="s">
        <v>53</v>
      </c>
      <c r="I275" s="5" t="s">
        <v>53</v>
      </c>
      <c r="J275" s="5" t="s">
        <v>53</v>
      </c>
      <c r="K275" s="5" t="s">
        <v>53</v>
      </c>
      <c r="L275" s="5">
        <v>0</v>
      </c>
      <c r="M275" s="5">
        <v>0</v>
      </c>
      <c r="N275" s="5">
        <v>0</v>
      </c>
      <c r="O275" s="5" t="s">
        <v>53</v>
      </c>
      <c r="P275" s="5" t="s">
        <v>53</v>
      </c>
      <c r="Q275" s="5" t="s">
        <v>53</v>
      </c>
      <c r="R275" s="5" t="s">
        <v>53</v>
      </c>
      <c r="S275" s="5" t="s">
        <v>53</v>
      </c>
      <c r="T275" s="5" t="s">
        <v>53</v>
      </c>
      <c r="U275" s="5" t="s">
        <v>53</v>
      </c>
      <c r="V275" s="5" t="s">
        <v>53</v>
      </c>
      <c r="W275" s="5" t="s">
        <v>53</v>
      </c>
      <c r="X275" s="5" t="s">
        <v>53</v>
      </c>
      <c r="Y275" s="5">
        <v>80</v>
      </c>
      <c r="Z275" s="5" t="s">
        <v>53</v>
      </c>
      <c r="AA275" t="s">
        <v>53</v>
      </c>
      <c r="AB275" t="s">
        <v>53</v>
      </c>
      <c r="AC275" t="s">
        <v>53</v>
      </c>
      <c r="AD275" t="s">
        <v>53</v>
      </c>
      <c r="AE275" t="s">
        <v>54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  <c r="AK275" t="s">
        <v>53</v>
      </c>
      <c r="AL275" t="s">
        <v>53</v>
      </c>
      <c r="AM275" t="s">
        <v>53</v>
      </c>
      <c r="AN275" t="s">
        <v>53</v>
      </c>
      <c r="AO275" t="s">
        <v>53</v>
      </c>
      <c r="AP275" t="s">
        <v>53</v>
      </c>
      <c r="AQ275" t="s">
        <v>53</v>
      </c>
      <c r="AR275" t="s">
        <v>53</v>
      </c>
    </row>
    <row r="276" spans="1:44" x14ac:dyDescent="0.25">
      <c r="A276" s="5">
        <f>268</f>
      </c>
      <c r="B276" s="5" t="s">
        <v>321</v>
      </c>
      <c r="C276" s="5" t="s">
        <v>53</v>
      </c>
      <c r="D276" s="5" t="s">
        <v>53</v>
      </c>
      <c r="E276" s="5" t="s">
        <v>53</v>
      </c>
      <c r="F276" s="5" t="s">
        <v>53</v>
      </c>
      <c r="G276" s="5" t="s">
        <v>53</v>
      </c>
      <c r="H276" s="5" t="s">
        <v>53</v>
      </c>
      <c r="I276" s="5" t="s">
        <v>53</v>
      </c>
      <c r="J276" s="5" t="s">
        <v>53</v>
      </c>
      <c r="K276" s="5" t="s">
        <v>53</v>
      </c>
      <c r="L276" s="5">
        <v>0</v>
      </c>
      <c r="M276" s="5">
        <v>0</v>
      </c>
      <c r="N276" s="5">
        <v>0</v>
      </c>
      <c r="O276" s="5" t="s">
        <v>53</v>
      </c>
      <c r="P276" s="5" t="s">
        <v>53</v>
      </c>
      <c r="Q276" s="5" t="s">
        <v>53</v>
      </c>
      <c r="R276" s="5" t="s">
        <v>53</v>
      </c>
      <c r="S276" s="5" t="s">
        <v>53</v>
      </c>
      <c r="T276" s="5" t="s">
        <v>53</v>
      </c>
      <c r="U276" s="5" t="s">
        <v>53</v>
      </c>
      <c r="V276" s="5" t="s">
        <v>53</v>
      </c>
      <c r="W276" s="5" t="s">
        <v>53</v>
      </c>
      <c r="X276" s="5" t="s">
        <v>53</v>
      </c>
      <c r="Y276" s="5">
        <v>80</v>
      </c>
      <c r="Z276" s="5" t="s">
        <v>53</v>
      </c>
      <c r="AA276" t="s">
        <v>53</v>
      </c>
      <c r="AB276" t="s">
        <v>53</v>
      </c>
      <c r="AC276" t="s">
        <v>53</v>
      </c>
      <c r="AD276" t="s">
        <v>53</v>
      </c>
      <c r="AE276" t="s">
        <v>54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  <c r="AK276" t="s">
        <v>53</v>
      </c>
      <c r="AL276" t="s">
        <v>53</v>
      </c>
      <c r="AM276" t="s">
        <v>53</v>
      </c>
      <c r="AN276" t="s">
        <v>53</v>
      </c>
      <c r="AO276" t="s">
        <v>53</v>
      </c>
      <c r="AP276" t="s">
        <v>53</v>
      </c>
      <c r="AQ276" t="s">
        <v>53</v>
      </c>
      <c r="AR276" t="s">
        <v>53</v>
      </c>
    </row>
    <row r="277" spans="1:44" x14ac:dyDescent="0.25">
      <c r="A277" s="5">
        <f>269</f>
      </c>
      <c r="B277" s="5" t="s">
        <v>322</v>
      </c>
      <c r="C277" s="5" t="s">
        <v>53</v>
      </c>
      <c r="D277" s="5" t="s">
        <v>53</v>
      </c>
      <c r="E277" s="5" t="s">
        <v>53</v>
      </c>
      <c r="F277" s="5" t="s">
        <v>53</v>
      </c>
      <c r="G277" s="5" t="s">
        <v>53</v>
      </c>
      <c r="H277" s="5" t="s">
        <v>53</v>
      </c>
      <c r="I277" s="5" t="s">
        <v>53</v>
      </c>
      <c r="J277" s="5" t="s">
        <v>53</v>
      </c>
      <c r="K277" s="5" t="s">
        <v>53</v>
      </c>
      <c r="L277" s="5">
        <v>0</v>
      </c>
      <c r="M277" s="5">
        <v>0</v>
      </c>
      <c r="N277" s="5">
        <v>0</v>
      </c>
      <c r="O277" s="5" t="s">
        <v>53</v>
      </c>
      <c r="P277" s="5" t="s">
        <v>53</v>
      </c>
      <c r="Q277" s="5" t="s">
        <v>53</v>
      </c>
      <c r="R277" s="5" t="s">
        <v>53</v>
      </c>
      <c r="S277" s="5" t="s">
        <v>53</v>
      </c>
      <c r="T277" s="5" t="s">
        <v>53</v>
      </c>
      <c r="U277" s="5" t="s">
        <v>53</v>
      </c>
      <c r="V277" s="5" t="s">
        <v>53</v>
      </c>
      <c r="W277" s="5" t="s">
        <v>53</v>
      </c>
      <c r="X277" s="5" t="s">
        <v>53</v>
      </c>
      <c r="Y277" s="5">
        <v>80</v>
      </c>
      <c r="Z277" s="5" t="s">
        <v>53</v>
      </c>
      <c r="AA277" t="s">
        <v>53</v>
      </c>
      <c r="AB277" t="s">
        <v>53</v>
      </c>
      <c r="AC277" t="s">
        <v>53</v>
      </c>
      <c r="AD277" t="s">
        <v>53</v>
      </c>
      <c r="AE277" t="s">
        <v>54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  <c r="AK277" t="s">
        <v>53</v>
      </c>
      <c r="AL277" t="s">
        <v>53</v>
      </c>
      <c r="AM277" t="s">
        <v>53</v>
      </c>
      <c r="AN277" t="s">
        <v>53</v>
      </c>
      <c r="AO277" t="s">
        <v>53</v>
      </c>
      <c r="AP277" t="s">
        <v>53</v>
      </c>
      <c r="AQ277" t="s">
        <v>53</v>
      </c>
      <c r="AR277" t="s">
        <v>53</v>
      </c>
    </row>
    <row r="278" spans="1:44" x14ac:dyDescent="0.25">
      <c r="A278" s="5">
        <f>270</f>
      </c>
      <c r="B278" s="5" t="s">
        <v>323</v>
      </c>
      <c r="C278" s="5" t="s">
        <v>53</v>
      </c>
      <c r="D278" s="5" t="s">
        <v>53</v>
      </c>
      <c r="E278" s="5" t="s">
        <v>53</v>
      </c>
      <c r="F278" s="5" t="s">
        <v>53</v>
      </c>
      <c r="G278" s="5" t="s">
        <v>53</v>
      </c>
      <c r="H278" s="5" t="s">
        <v>53</v>
      </c>
      <c r="I278" s="5" t="s">
        <v>53</v>
      </c>
      <c r="J278" s="5" t="s">
        <v>53</v>
      </c>
      <c r="K278" s="5" t="s">
        <v>53</v>
      </c>
      <c r="L278" s="5">
        <v>0</v>
      </c>
      <c r="M278" s="5">
        <v>0</v>
      </c>
      <c r="N278" s="5">
        <v>0</v>
      </c>
      <c r="O278" s="5" t="s">
        <v>53</v>
      </c>
      <c r="P278" s="5" t="s">
        <v>53</v>
      </c>
      <c r="Q278" s="5" t="s">
        <v>53</v>
      </c>
      <c r="R278" s="5" t="s">
        <v>53</v>
      </c>
      <c r="S278" s="5" t="s">
        <v>53</v>
      </c>
      <c r="T278" s="5" t="s">
        <v>53</v>
      </c>
      <c r="U278" s="5" t="s">
        <v>53</v>
      </c>
      <c r="V278" s="5" t="s">
        <v>53</v>
      </c>
      <c r="W278" s="5" t="s">
        <v>53</v>
      </c>
      <c r="X278" s="5" t="s">
        <v>53</v>
      </c>
      <c r="Y278" s="5">
        <v>80</v>
      </c>
      <c r="Z278" s="5" t="s">
        <v>53</v>
      </c>
      <c r="AA278" t="s">
        <v>53</v>
      </c>
      <c r="AB278" t="s">
        <v>53</v>
      </c>
      <c r="AC278" t="s">
        <v>53</v>
      </c>
      <c r="AD278" t="s">
        <v>53</v>
      </c>
      <c r="AE278" t="s">
        <v>54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  <c r="AK278" t="s">
        <v>53</v>
      </c>
      <c r="AL278" t="s">
        <v>53</v>
      </c>
      <c r="AM278" t="s">
        <v>53</v>
      </c>
      <c r="AN278" t="s">
        <v>53</v>
      </c>
      <c r="AO278" t="s">
        <v>53</v>
      </c>
      <c r="AP278" t="s">
        <v>53</v>
      </c>
      <c r="AQ278" t="s">
        <v>53</v>
      </c>
      <c r="AR278" t="s">
        <v>53</v>
      </c>
    </row>
    <row r="279" spans="1:44" x14ac:dyDescent="0.25">
      <c r="A279" s="5">
        <f>271</f>
      </c>
      <c r="B279" s="5" t="s">
        <v>324</v>
      </c>
      <c r="C279" s="5" t="s">
        <v>53</v>
      </c>
      <c r="D279" s="5" t="s">
        <v>53</v>
      </c>
      <c r="E279" s="5" t="s">
        <v>53</v>
      </c>
      <c r="F279" s="5" t="s">
        <v>53</v>
      </c>
      <c r="G279" s="5" t="s">
        <v>53</v>
      </c>
      <c r="H279" s="5" t="s">
        <v>53</v>
      </c>
      <c r="I279" s="5" t="s">
        <v>53</v>
      </c>
      <c r="J279" s="5" t="s">
        <v>53</v>
      </c>
      <c r="K279" s="5" t="s">
        <v>53</v>
      </c>
      <c r="L279" s="5">
        <v>0</v>
      </c>
      <c r="M279" s="5">
        <v>0</v>
      </c>
      <c r="N279" s="5">
        <v>0</v>
      </c>
      <c r="O279" s="5" t="s">
        <v>53</v>
      </c>
      <c r="P279" s="5" t="s">
        <v>53</v>
      </c>
      <c r="Q279" s="5" t="s">
        <v>53</v>
      </c>
      <c r="R279" s="5" t="s">
        <v>53</v>
      </c>
      <c r="S279" s="5" t="s">
        <v>53</v>
      </c>
      <c r="T279" s="5" t="s">
        <v>53</v>
      </c>
      <c r="U279" s="5" t="s">
        <v>53</v>
      </c>
      <c r="V279" s="5" t="s">
        <v>53</v>
      </c>
      <c r="W279" s="5" t="s">
        <v>53</v>
      </c>
      <c r="X279" s="5" t="s">
        <v>53</v>
      </c>
      <c r="Y279" s="5">
        <v>80</v>
      </c>
      <c r="Z279" s="5" t="s">
        <v>53</v>
      </c>
      <c r="AA279" t="s">
        <v>53</v>
      </c>
      <c r="AB279" t="s">
        <v>53</v>
      </c>
      <c r="AC279" t="s">
        <v>53</v>
      </c>
      <c r="AD279" t="s">
        <v>53</v>
      </c>
      <c r="AE279" t="s">
        <v>54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  <c r="AK279" t="s">
        <v>53</v>
      </c>
      <c r="AL279" t="s">
        <v>53</v>
      </c>
      <c r="AM279" t="s">
        <v>53</v>
      </c>
      <c r="AN279" t="s">
        <v>53</v>
      </c>
      <c r="AO279" t="s">
        <v>53</v>
      </c>
      <c r="AP279" t="s">
        <v>53</v>
      </c>
      <c r="AQ279" t="s">
        <v>53</v>
      </c>
      <c r="AR279" t="s">
        <v>53</v>
      </c>
    </row>
    <row r="280" spans="1:44" x14ac:dyDescent="0.25">
      <c r="A280" s="5">
        <f>272</f>
      </c>
      <c r="B280" s="5" t="s">
        <v>325</v>
      </c>
      <c r="C280" s="5" t="s">
        <v>53</v>
      </c>
      <c r="D280" s="5" t="s">
        <v>53</v>
      </c>
      <c r="E280" s="5" t="s">
        <v>53</v>
      </c>
      <c r="F280" s="5" t="s">
        <v>53</v>
      </c>
      <c r="G280" s="5" t="s">
        <v>53</v>
      </c>
      <c r="H280" s="5" t="s">
        <v>53</v>
      </c>
      <c r="I280" s="5" t="s">
        <v>53</v>
      </c>
      <c r="J280" s="5" t="s">
        <v>53</v>
      </c>
      <c r="K280" s="5" t="s">
        <v>53</v>
      </c>
      <c r="L280" s="5">
        <v>0</v>
      </c>
      <c r="M280" s="5">
        <v>0</v>
      </c>
      <c r="N280" s="5">
        <v>0</v>
      </c>
      <c r="O280" s="5" t="s">
        <v>53</v>
      </c>
      <c r="P280" s="5" t="s">
        <v>53</v>
      </c>
      <c r="Q280" s="5" t="s">
        <v>53</v>
      </c>
      <c r="R280" s="5" t="s">
        <v>53</v>
      </c>
      <c r="S280" s="5" t="s">
        <v>53</v>
      </c>
      <c r="T280" s="5" t="s">
        <v>53</v>
      </c>
      <c r="U280" s="5" t="s">
        <v>53</v>
      </c>
      <c r="V280" s="5" t="s">
        <v>53</v>
      </c>
      <c r="W280" s="5" t="s">
        <v>53</v>
      </c>
      <c r="X280" s="5" t="s">
        <v>53</v>
      </c>
      <c r="Y280" s="5">
        <v>80</v>
      </c>
      <c r="Z280" s="5" t="s">
        <v>53</v>
      </c>
      <c r="AA280" t="s">
        <v>53</v>
      </c>
      <c r="AB280" t="s">
        <v>53</v>
      </c>
      <c r="AC280" t="s">
        <v>53</v>
      </c>
      <c r="AD280" t="s">
        <v>53</v>
      </c>
      <c r="AE280" t="s">
        <v>54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  <c r="AK280" t="s">
        <v>53</v>
      </c>
      <c r="AL280" t="s">
        <v>53</v>
      </c>
      <c r="AM280" t="s">
        <v>53</v>
      </c>
      <c r="AN280" t="s">
        <v>53</v>
      </c>
      <c r="AO280" t="s">
        <v>53</v>
      </c>
      <c r="AP280" t="s">
        <v>53</v>
      </c>
      <c r="AQ280" t="s">
        <v>53</v>
      </c>
      <c r="AR280" t="s">
        <v>53</v>
      </c>
    </row>
    <row r="281" spans="1:44" x14ac:dyDescent="0.25">
      <c r="A281" s="5">
        <f>273</f>
      </c>
      <c r="B281" s="5" t="s">
        <v>326</v>
      </c>
      <c r="C281" s="5" t="s">
        <v>53</v>
      </c>
      <c r="D281" s="5" t="s">
        <v>53</v>
      </c>
      <c r="E281" s="5" t="s">
        <v>53</v>
      </c>
      <c r="F281" s="5" t="s">
        <v>53</v>
      </c>
      <c r="G281" s="5" t="s">
        <v>53</v>
      </c>
      <c r="H281" s="5" t="s">
        <v>53</v>
      </c>
      <c r="I281" s="5" t="s">
        <v>53</v>
      </c>
      <c r="J281" s="5" t="s">
        <v>53</v>
      </c>
      <c r="K281" s="5" t="s">
        <v>53</v>
      </c>
      <c r="L281" s="5">
        <v>0</v>
      </c>
      <c r="M281" s="5">
        <v>0</v>
      </c>
      <c r="N281" s="5">
        <v>0</v>
      </c>
      <c r="O281" s="5" t="s">
        <v>53</v>
      </c>
      <c r="P281" s="5" t="s">
        <v>53</v>
      </c>
      <c r="Q281" s="5" t="s">
        <v>53</v>
      </c>
      <c r="R281" s="5" t="s">
        <v>53</v>
      </c>
      <c r="S281" s="5" t="s">
        <v>53</v>
      </c>
      <c r="T281" s="5" t="s">
        <v>53</v>
      </c>
      <c r="U281" s="5" t="s">
        <v>53</v>
      </c>
      <c r="V281" s="5" t="s">
        <v>53</v>
      </c>
      <c r="W281" s="5" t="s">
        <v>53</v>
      </c>
      <c r="X281" s="5" t="s">
        <v>53</v>
      </c>
      <c r="Y281" s="5">
        <v>80</v>
      </c>
      <c r="Z281" s="5" t="s">
        <v>53</v>
      </c>
      <c r="AA281" t="s">
        <v>53</v>
      </c>
      <c r="AB281" t="s">
        <v>53</v>
      </c>
      <c r="AC281" t="s">
        <v>53</v>
      </c>
      <c r="AD281" t="s">
        <v>53</v>
      </c>
      <c r="AE281" t="s">
        <v>54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  <c r="AK281" t="s">
        <v>53</v>
      </c>
      <c r="AL281" t="s">
        <v>53</v>
      </c>
      <c r="AM281" t="s">
        <v>53</v>
      </c>
      <c r="AN281" t="s">
        <v>53</v>
      </c>
      <c r="AO281" t="s">
        <v>53</v>
      </c>
      <c r="AP281" t="s">
        <v>53</v>
      </c>
      <c r="AQ281" t="s">
        <v>53</v>
      </c>
      <c r="AR281" t="s">
        <v>53</v>
      </c>
    </row>
    <row r="282" spans="1:44" x14ac:dyDescent="0.25">
      <c r="A282" s="5">
        <f>274</f>
      </c>
      <c r="B282" s="5" t="s">
        <v>327</v>
      </c>
      <c r="C282" s="5" t="s">
        <v>53</v>
      </c>
      <c r="D282" s="5" t="s">
        <v>53</v>
      </c>
      <c r="E282" s="5" t="s">
        <v>53</v>
      </c>
      <c r="F282" s="5" t="s">
        <v>53</v>
      </c>
      <c r="G282" s="5" t="s">
        <v>53</v>
      </c>
      <c r="H282" s="5" t="s">
        <v>53</v>
      </c>
      <c r="I282" s="5" t="s">
        <v>53</v>
      </c>
      <c r="J282" s="5" t="s">
        <v>53</v>
      </c>
      <c r="K282" s="5" t="s">
        <v>53</v>
      </c>
      <c r="L282" s="5">
        <v>0</v>
      </c>
      <c r="M282" s="5">
        <v>0</v>
      </c>
      <c r="N282" s="5">
        <v>0</v>
      </c>
      <c r="O282" s="5" t="s">
        <v>53</v>
      </c>
      <c r="P282" s="5" t="s">
        <v>53</v>
      </c>
      <c r="Q282" s="5" t="s">
        <v>53</v>
      </c>
      <c r="R282" s="5" t="s">
        <v>53</v>
      </c>
      <c r="S282" s="5" t="s">
        <v>53</v>
      </c>
      <c r="T282" s="5" t="s">
        <v>53</v>
      </c>
      <c r="U282" s="5" t="s">
        <v>53</v>
      </c>
      <c r="V282" s="5" t="s">
        <v>53</v>
      </c>
      <c r="W282" s="5" t="s">
        <v>53</v>
      </c>
      <c r="X282" s="5" t="s">
        <v>53</v>
      </c>
      <c r="Y282" s="5">
        <v>80</v>
      </c>
      <c r="Z282" s="5" t="s">
        <v>53</v>
      </c>
      <c r="AA282" t="s">
        <v>53</v>
      </c>
      <c r="AB282" t="s">
        <v>53</v>
      </c>
      <c r="AC282" t="s">
        <v>53</v>
      </c>
      <c r="AD282" t="s">
        <v>53</v>
      </c>
      <c r="AE282" t="s">
        <v>54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  <c r="AK282" t="s">
        <v>53</v>
      </c>
      <c r="AL282" t="s">
        <v>53</v>
      </c>
      <c r="AM282" t="s">
        <v>53</v>
      </c>
      <c r="AN282" t="s">
        <v>53</v>
      </c>
      <c r="AO282" t="s">
        <v>53</v>
      </c>
      <c r="AP282" t="s">
        <v>53</v>
      </c>
      <c r="AQ282" t="s">
        <v>53</v>
      </c>
      <c r="AR282" t="s">
        <v>53</v>
      </c>
    </row>
    <row r="283" spans="1:44" x14ac:dyDescent="0.25">
      <c r="A283" s="5">
        <f>275</f>
      </c>
      <c r="B283" s="5" t="s">
        <v>328</v>
      </c>
      <c r="C283" s="5" t="s">
        <v>53</v>
      </c>
      <c r="D283" s="5" t="s">
        <v>53</v>
      </c>
      <c r="E283" s="5" t="s">
        <v>53</v>
      </c>
      <c r="F283" s="5" t="s">
        <v>53</v>
      </c>
      <c r="G283" s="5" t="s">
        <v>53</v>
      </c>
      <c r="H283" s="5" t="s">
        <v>53</v>
      </c>
      <c r="I283" s="5" t="s">
        <v>53</v>
      </c>
      <c r="J283" s="5" t="s">
        <v>53</v>
      </c>
      <c r="K283" s="5" t="s">
        <v>53</v>
      </c>
      <c r="L283" s="5">
        <v>0</v>
      </c>
      <c r="M283" s="5">
        <v>0</v>
      </c>
      <c r="N283" s="5">
        <v>0</v>
      </c>
      <c r="O283" s="5" t="s">
        <v>53</v>
      </c>
      <c r="P283" s="5" t="s">
        <v>53</v>
      </c>
      <c r="Q283" s="5" t="s">
        <v>53</v>
      </c>
      <c r="R283" s="5" t="s">
        <v>53</v>
      </c>
      <c r="S283" s="5" t="s">
        <v>53</v>
      </c>
      <c r="T283" s="5" t="s">
        <v>53</v>
      </c>
      <c r="U283" s="5" t="s">
        <v>53</v>
      </c>
      <c r="V283" s="5" t="s">
        <v>53</v>
      </c>
      <c r="W283" s="5" t="s">
        <v>53</v>
      </c>
      <c r="X283" s="5" t="s">
        <v>53</v>
      </c>
      <c r="Y283" s="5">
        <v>80</v>
      </c>
      <c r="Z283" s="5" t="s">
        <v>53</v>
      </c>
      <c r="AA283" t="s">
        <v>53</v>
      </c>
      <c r="AB283" t="s">
        <v>53</v>
      </c>
      <c r="AC283" t="s">
        <v>53</v>
      </c>
      <c r="AD283" t="s">
        <v>53</v>
      </c>
      <c r="AE283" t="s">
        <v>54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  <c r="AK283" t="s">
        <v>53</v>
      </c>
      <c r="AL283" t="s">
        <v>53</v>
      </c>
      <c r="AM283" t="s">
        <v>53</v>
      </c>
      <c r="AN283" t="s">
        <v>53</v>
      </c>
      <c r="AO283" t="s">
        <v>53</v>
      </c>
      <c r="AP283" t="s">
        <v>53</v>
      </c>
      <c r="AQ283" t="s">
        <v>53</v>
      </c>
      <c r="AR283" t="s">
        <v>53</v>
      </c>
    </row>
    <row r="284" spans="1:44" x14ac:dyDescent="0.25">
      <c r="A284" s="5">
        <f>276</f>
      </c>
      <c r="B284" s="5" t="s">
        <v>329</v>
      </c>
      <c r="C284" s="5" t="s">
        <v>53</v>
      </c>
      <c r="D284" s="5" t="s">
        <v>53</v>
      </c>
      <c r="E284" s="5" t="s">
        <v>53</v>
      </c>
      <c r="F284" s="5" t="s">
        <v>53</v>
      </c>
      <c r="G284" s="5" t="s">
        <v>53</v>
      </c>
      <c r="H284" s="5" t="s">
        <v>53</v>
      </c>
      <c r="I284" s="5" t="s">
        <v>53</v>
      </c>
      <c r="J284" s="5" t="s">
        <v>53</v>
      </c>
      <c r="K284" s="5" t="s">
        <v>53</v>
      </c>
      <c r="L284" s="5">
        <v>0</v>
      </c>
      <c r="M284" s="5">
        <v>0</v>
      </c>
      <c r="N284" s="5">
        <v>0</v>
      </c>
      <c r="O284" s="5" t="s">
        <v>53</v>
      </c>
      <c r="P284" s="5" t="s">
        <v>53</v>
      </c>
      <c r="Q284" s="5" t="s">
        <v>53</v>
      </c>
      <c r="R284" s="5" t="s">
        <v>53</v>
      </c>
      <c r="S284" s="5" t="s">
        <v>53</v>
      </c>
      <c r="T284" s="5" t="s">
        <v>53</v>
      </c>
      <c r="U284" s="5" t="s">
        <v>53</v>
      </c>
      <c r="V284" s="5" t="s">
        <v>53</v>
      </c>
      <c r="W284" s="5" t="s">
        <v>53</v>
      </c>
      <c r="X284" s="5" t="s">
        <v>53</v>
      </c>
      <c r="Y284" s="5">
        <v>80</v>
      </c>
      <c r="Z284" s="5" t="s">
        <v>53</v>
      </c>
      <c r="AA284" t="s">
        <v>53</v>
      </c>
      <c r="AB284" t="s">
        <v>53</v>
      </c>
      <c r="AC284" t="s">
        <v>53</v>
      </c>
      <c r="AD284" t="s">
        <v>53</v>
      </c>
      <c r="AE284" t="s">
        <v>54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  <c r="AK284" t="s">
        <v>53</v>
      </c>
      <c r="AL284" t="s">
        <v>53</v>
      </c>
      <c r="AM284" t="s">
        <v>53</v>
      </c>
      <c r="AN284" t="s">
        <v>53</v>
      </c>
      <c r="AO284" t="s">
        <v>53</v>
      </c>
      <c r="AP284" t="s">
        <v>53</v>
      </c>
      <c r="AQ284" t="s">
        <v>53</v>
      </c>
      <c r="AR284" t="s">
        <v>53</v>
      </c>
    </row>
    <row r="285" spans="1:44" x14ac:dyDescent="0.25">
      <c r="A285" s="5">
        <f>277</f>
      </c>
      <c r="B285" s="5" t="s">
        <v>330</v>
      </c>
      <c r="C285" s="5" t="s">
        <v>53</v>
      </c>
      <c r="D285" s="5" t="s">
        <v>53</v>
      </c>
      <c r="E285" s="5" t="s">
        <v>53</v>
      </c>
      <c r="F285" s="5" t="s">
        <v>53</v>
      </c>
      <c r="G285" s="5" t="s">
        <v>53</v>
      </c>
      <c r="H285" s="5" t="s">
        <v>53</v>
      </c>
      <c r="I285" s="5" t="s">
        <v>53</v>
      </c>
      <c r="J285" s="5" t="s">
        <v>53</v>
      </c>
      <c r="K285" s="5" t="s">
        <v>53</v>
      </c>
      <c r="L285" s="5">
        <v>0</v>
      </c>
      <c r="M285" s="5">
        <v>0</v>
      </c>
      <c r="N285" s="5">
        <v>0</v>
      </c>
      <c r="O285" s="5" t="s">
        <v>53</v>
      </c>
      <c r="P285" s="5" t="s">
        <v>53</v>
      </c>
      <c r="Q285" s="5" t="s">
        <v>53</v>
      </c>
      <c r="R285" s="5" t="s">
        <v>53</v>
      </c>
      <c r="S285" s="5" t="s">
        <v>53</v>
      </c>
      <c r="T285" s="5" t="s">
        <v>53</v>
      </c>
      <c r="U285" s="5" t="s">
        <v>53</v>
      </c>
      <c r="V285" s="5" t="s">
        <v>53</v>
      </c>
      <c r="W285" s="5" t="s">
        <v>53</v>
      </c>
      <c r="X285" s="5" t="s">
        <v>53</v>
      </c>
      <c r="Y285" s="5">
        <v>80</v>
      </c>
      <c r="Z285" s="5" t="s">
        <v>53</v>
      </c>
      <c r="AA285" t="s">
        <v>53</v>
      </c>
      <c r="AB285" t="s">
        <v>53</v>
      </c>
      <c r="AC285" t="s">
        <v>53</v>
      </c>
      <c r="AD285" t="s">
        <v>53</v>
      </c>
      <c r="AE285" t="s">
        <v>54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  <c r="AK285" t="s">
        <v>53</v>
      </c>
      <c r="AL285" t="s">
        <v>53</v>
      </c>
      <c r="AM285" t="s">
        <v>53</v>
      </c>
      <c r="AN285" t="s">
        <v>53</v>
      </c>
      <c r="AO285" t="s">
        <v>53</v>
      </c>
      <c r="AP285" t="s">
        <v>53</v>
      </c>
      <c r="AQ285" t="s">
        <v>53</v>
      </c>
      <c r="AR285" t="s">
        <v>53</v>
      </c>
    </row>
    <row r="286" spans="1:44" x14ac:dyDescent="0.25">
      <c r="A286" s="5">
        <f>278</f>
      </c>
      <c r="B286" s="5" t="s">
        <v>331</v>
      </c>
      <c r="C286" s="5" t="s">
        <v>53</v>
      </c>
      <c r="D286" s="5" t="s">
        <v>53</v>
      </c>
      <c r="E286" s="5" t="s">
        <v>53</v>
      </c>
      <c r="F286" s="5" t="s">
        <v>53</v>
      </c>
      <c r="G286" s="5" t="s">
        <v>53</v>
      </c>
      <c r="H286" s="5" t="s">
        <v>53</v>
      </c>
      <c r="I286" s="5" t="s">
        <v>53</v>
      </c>
      <c r="J286" s="5" t="s">
        <v>53</v>
      </c>
      <c r="K286" s="5" t="s">
        <v>53</v>
      </c>
      <c r="L286" s="5">
        <v>0</v>
      </c>
      <c r="M286" s="5">
        <v>0</v>
      </c>
      <c r="N286" s="5">
        <v>0</v>
      </c>
      <c r="O286" s="5" t="s">
        <v>53</v>
      </c>
      <c r="P286" s="5" t="s">
        <v>53</v>
      </c>
      <c r="Q286" s="5" t="s">
        <v>53</v>
      </c>
      <c r="R286" s="5" t="s">
        <v>53</v>
      </c>
      <c r="S286" s="5" t="s">
        <v>53</v>
      </c>
      <c r="T286" s="5" t="s">
        <v>53</v>
      </c>
      <c r="U286" s="5" t="s">
        <v>53</v>
      </c>
      <c r="V286" s="5" t="s">
        <v>53</v>
      </c>
      <c r="W286" s="5" t="s">
        <v>53</v>
      </c>
      <c r="X286" s="5" t="s">
        <v>53</v>
      </c>
      <c r="Y286" s="5">
        <v>80</v>
      </c>
      <c r="Z286" s="5" t="s">
        <v>53</v>
      </c>
      <c r="AA286" t="s">
        <v>53</v>
      </c>
      <c r="AB286" t="s">
        <v>53</v>
      </c>
      <c r="AC286" t="s">
        <v>53</v>
      </c>
      <c r="AD286" t="s">
        <v>53</v>
      </c>
      <c r="AE286" t="s">
        <v>54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  <c r="AK286" t="s">
        <v>53</v>
      </c>
      <c r="AL286" t="s">
        <v>53</v>
      </c>
      <c r="AM286" t="s">
        <v>53</v>
      </c>
      <c r="AN286" t="s">
        <v>53</v>
      </c>
      <c r="AO286" t="s">
        <v>53</v>
      </c>
      <c r="AP286" t="s">
        <v>53</v>
      </c>
      <c r="AQ286" t="s">
        <v>53</v>
      </c>
      <c r="AR286" t="s">
        <v>53</v>
      </c>
    </row>
    <row r="287" spans="1:44" x14ac:dyDescent="0.25">
      <c r="A287" s="5">
        <f>279</f>
      </c>
      <c r="B287" s="5" t="s">
        <v>332</v>
      </c>
      <c r="C287" s="5" t="s">
        <v>53</v>
      </c>
      <c r="D287" s="5" t="s">
        <v>53</v>
      </c>
      <c r="E287" s="5" t="s">
        <v>53</v>
      </c>
      <c r="F287" s="5" t="s">
        <v>53</v>
      </c>
      <c r="G287" s="5" t="s">
        <v>53</v>
      </c>
      <c r="H287" s="5" t="s">
        <v>53</v>
      </c>
      <c r="I287" s="5" t="s">
        <v>53</v>
      </c>
      <c r="J287" s="5" t="s">
        <v>53</v>
      </c>
      <c r="K287" s="5" t="s">
        <v>53</v>
      </c>
      <c r="L287" s="5">
        <v>0</v>
      </c>
      <c r="M287" s="5">
        <v>0</v>
      </c>
      <c r="N287" s="5">
        <v>0</v>
      </c>
      <c r="O287" s="5" t="s">
        <v>53</v>
      </c>
      <c r="P287" s="5" t="s">
        <v>53</v>
      </c>
      <c r="Q287" s="5" t="s">
        <v>53</v>
      </c>
      <c r="R287" s="5" t="s">
        <v>53</v>
      </c>
      <c r="S287" s="5" t="s">
        <v>53</v>
      </c>
      <c r="T287" s="5" t="s">
        <v>53</v>
      </c>
      <c r="U287" s="5" t="s">
        <v>53</v>
      </c>
      <c r="V287" s="5" t="s">
        <v>53</v>
      </c>
      <c r="W287" s="5" t="s">
        <v>53</v>
      </c>
      <c r="X287" s="5" t="s">
        <v>53</v>
      </c>
      <c r="Y287" s="5">
        <v>80</v>
      </c>
      <c r="Z287" s="5" t="s">
        <v>53</v>
      </c>
      <c r="AA287" t="s">
        <v>53</v>
      </c>
      <c r="AB287" t="s">
        <v>53</v>
      </c>
      <c r="AC287" t="s">
        <v>53</v>
      </c>
      <c r="AD287" t="s">
        <v>53</v>
      </c>
      <c r="AE287" t="s">
        <v>54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  <c r="AK287" t="s">
        <v>53</v>
      </c>
      <c r="AL287" t="s">
        <v>53</v>
      </c>
      <c r="AM287" t="s">
        <v>53</v>
      </c>
      <c r="AN287" t="s">
        <v>53</v>
      </c>
      <c r="AO287" t="s">
        <v>53</v>
      </c>
      <c r="AP287" t="s">
        <v>53</v>
      </c>
      <c r="AQ287" t="s">
        <v>53</v>
      </c>
      <c r="AR287" t="s">
        <v>53</v>
      </c>
    </row>
    <row r="288" spans="1:44" x14ac:dyDescent="0.25">
      <c r="A288" s="5">
        <f>280</f>
      </c>
      <c r="B288" s="5" t="s">
        <v>333</v>
      </c>
      <c r="C288" s="5" t="s">
        <v>53</v>
      </c>
      <c r="D288" s="5" t="s">
        <v>53</v>
      </c>
      <c r="E288" s="5" t="s">
        <v>53</v>
      </c>
      <c r="F288" s="5" t="s">
        <v>53</v>
      </c>
      <c r="G288" s="5" t="s">
        <v>53</v>
      </c>
      <c r="H288" s="5" t="s">
        <v>53</v>
      </c>
      <c r="I288" s="5" t="s">
        <v>53</v>
      </c>
      <c r="J288" s="5" t="s">
        <v>53</v>
      </c>
      <c r="K288" s="5" t="s">
        <v>53</v>
      </c>
      <c r="L288" s="5">
        <v>0</v>
      </c>
      <c r="M288" s="5">
        <v>0</v>
      </c>
      <c r="N288" s="5">
        <v>0</v>
      </c>
      <c r="O288" s="5" t="s">
        <v>53</v>
      </c>
      <c r="P288" s="5" t="s">
        <v>53</v>
      </c>
      <c r="Q288" s="5" t="s">
        <v>53</v>
      </c>
      <c r="R288" s="5" t="s">
        <v>53</v>
      </c>
      <c r="S288" s="5" t="s">
        <v>53</v>
      </c>
      <c r="T288" s="5" t="s">
        <v>53</v>
      </c>
      <c r="U288" s="5" t="s">
        <v>53</v>
      </c>
      <c r="V288" s="5" t="s">
        <v>53</v>
      </c>
      <c r="W288" s="5" t="s">
        <v>53</v>
      </c>
      <c r="X288" s="5" t="s">
        <v>53</v>
      </c>
      <c r="Y288" s="5">
        <v>80</v>
      </c>
      <c r="Z288" s="5" t="s">
        <v>53</v>
      </c>
      <c r="AA288" t="s">
        <v>53</v>
      </c>
      <c r="AB288" t="s">
        <v>53</v>
      </c>
      <c r="AC288" t="s">
        <v>53</v>
      </c>
      <c r="AD288" t="s">
        <v>53</v>
      </c>
      <c r="AE288" t="s">
        <v>54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  <c r="AK288" t="s">
        <v>53</v>
      </c>
      <c r="AL288" t="s">
        <v>53</v>
      </c>
      <c r="AM288" t="s">
        <v>53</v>
      </c>
      <c r="AN288" t="s">
        <v>53</v>
      </c>
      <c r="AO288" t="s">
        <v>53</v>
      </c>
      <c r="AP288" t="s">
        <v>53</v>
      </c>
      <c r="AQ288" t="s">
        <v>53</v>
      </c>
      <c r="AR288" t="s">
        <v>53</v>
      </c>
    </row>
    <row r="289" spans="1:44" x14ac:dyDescent="0.25">
      <c r="A289" s="5">
        <f>281</f>
      </c>
      <c r="B289" s="5" t="s">
        <v>334</v>
      </c>
      <c r="C289" s="5" t="s">
        <v>53</v>
      </c>
      <c r="D289" s="5" t="s">
        <v>53</v>
      </c>
      <c r="E289" s="5" t="s">
        <v>53</v>
      </c>
      <c r="F289" s="5" t="s">
        <v>53</v>
      </c>
      <c r="G289" s="5" t="s">
        <v>53</v>
      </c>
      <c r="H289" s="5" t="s">
        <v>53</v>
      </c>
      <c r="I289" s="5" t="s">
        <v>53</v>
      </c>
      <c r="J289" s="5" t="s">
        <v>53</v>
      </c>
      <c r="K289" s="5" t="s">
        <v>53</v>
      </c>
      <c r="L289" s="5">
        <v>0</v>
      </c>
      <c r="M289" s="5">
        <v>0</v>
      </c>
      <c r="N289" s="5">
        <v>0</v>
      </c>
      <c r="O289" s="5" t="s">
        <v>53</v>
      </c>
      <c r="P289" s="5" t="s">
        <v>53</v>
      </c>
      <c r="Q289" s="5" t="s">
        <v>53</v>
      </c>
      <c r="R289" s="5" t="s">
        <v>53</v>
      </c>
      <c r="S289" s="5" t="s">
        <v>53</v>
      </c>
      <c r="T289" s="5" t="s">
        <v>53</v>
      </c>
      <c r="U289" s="5" t="s">
        <v>53</v>
      </c>
      <c r="V289" s="5" t="s">
        <v>53</v>
      </c>
      <c r="W289" s="5" t="s">
        <v>53</v>
      </c>
      <c r="X289" s="5" t="s">
        <v>53</v>
      </c>
      <c r="Y289" s="5">
        <v>80</v>
      </c>
      <c r="Z289" s="5" t="s">
        <v>53</v>
      </c>
      <c r="AA289" t="s">
        <v>53</v>
      </c>
      <c r="AB289" t="s">
        <v>53</v>
      </c>
      <c r="AC289" t="s">
        <v>53</v>
      </c>
      <c r="AD289" t="s">
        <v>53</v>
      </c>
      <c r="AE289" t="s">
        <v>54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  <c r="AK289" t="s">
        <v>53</v>
      </c>
      <c r="AL289" t="s">
        <v>53</v>
      </c>
      <c r="AM289" t="s">
        <v>53</v>
      </c>
      <c r="AN289" t="s">
        <v>53</v>
      </c>
      <c r="AO289" t="s">
        <v>53</v>
      </c>
      <c r="AP289" t="s">
        <v>53</v>
      </c>
      <c r="AQ289" t="s">
        <v>53</v>
      </c>
      <c r="AR289" t="s">
        <v>53</v>
      </c>
    </row>
    <row r="290" spans="1:44" x14ac:dyDescent="0.25">
      <c r="A290" s="5">
        <f>282</f>
      </c>
      <c r="B290" s="5" t="s">
        <v>335</v>
      </c>
      <c r="C290" s="5" t="s">
        <v>53</v>
      </c>
      <c r="D290" s="5" t="s">
        <v>53</v>
      </c>
      <c r="E290" s="5" t="s">
        <v>53</v>
      </c>
      <c r="F290" s="5" t="s">
        <v>53</v>
      </c>
      <c r="G290" s="5" t="s">
        <v>53</v>
      </c>
      <c r="H290" s="5" t="s">
        <v>53</v>
      </c>
      <c r="I290" s="5" t="s">
        <v>53</v>
      </c>
      <c r="J290" s="5" t="s">
        <v>53</v>
      </c>
      <c r="K290" s="5" t="s">
        <v>53</v>
      </c>
      <c r="L290" s="5">
        <v>0</v>
      </c>
      <c r="M290" s="5">
        <v>0</v>
      </c>
      <c r="N290" s="5">
        <v>0</v>
      </c>
      <c r="O290" s="5" t="s">
        <v>53</v>
      </c>
      <c r="P290" s="5" t="s">
        <v>53</v>
      </c>
      <c r="Q290" s="5" t="s">
        <v>53</v>
      </c>
      <c r="R290" s="5" t="s">
        <v>53</v>
      </c>
      <c r="S290" s="5" t="s">
        <v>53</v>
      </c>
      <c r="T290" s="5" t="s">
        <v>53</v>
      </c>
      <c r="U290" s="5" t="s">
        <v>53</v>
      </c>
      <c r="V290" s="5" t="s">
        <v>53</v>
      </c>
      <c r="W290" s="5" t="s">
        <v>53</v>
      </c>
      <c r="X290" s="5" t="s">
        <v>53</v>
      </c>
      <c r="Y290" s="5">
        <v>80</v>
      </c>
      <c r="Z290" s="5" t="s">
        <v>53</v>
      </c>
      <c r="AA290" t="s">
        <v>53</v>
      </c>
      <c r="AB290" t="s">
        <v>53</v>
      </c>
      <c r="AC290" t="s">
        <v>53</v>
      </c>
      <c r="AD290" t="s">
        <v>53</v>
      </c>
      <c r="AE290" t="s">
        <v>54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  <c r="AK290" t="s">
        <v>53</v>
      </c>
      <c r="AL290" t="s">
        <v>53</v>
      </c>
      <c r="AM290" t="s">
        <v>53</v>
      </c>
      <c r="AN290" t="s">
        <v>53</v>
      </c>
      <c r="AO290" t="s">
        <v>53</v>
      </c>
      <c r="AP290" t="s">
        <v>53</v>
      </c>
      <c r="AQ290" t="s">
        <v>53</v>
      </c>
      <c r="AR290" t="s">
        <v>53</v>
      </c>
    </row>
    <row r="291" spans="1:44" x14ac:dyDescent="0.25">
      <c r="A291" s="5">
        <f>283</f>
      </c>
      <c r="B291" s="5" t="s">
        <v>336</v>
      </c>
      <c r="C291" s="5" t="s">
        <v>53</v>
      </c>
      <c r="D291" s="5" t="s">
        <v>53</v>
      </c>
      <c r="E291" s="5" t="s">
        <v>53</v>
      </c>
      <c r="F291" s="5" t="s">
        <v>53</v>
      </c>
      <c r="G291" s="5" t="s">
        <v>53</v>
      </c>
      <c r="H291" s="5" t="s">
        <v>53</v>
      </c>
      <c r="I291" s="5" t="s">
        <v>53</v>
      </c>
      <c r="J291" s="5" t="s">
        <v>53</v>
      </c>
      <c r="K291" s="5" t="s">
        <v>53</v>
      </c>
      <c r="L291" s="5">
        <v>0</v>
      </c>
      <c r="M291" s="5">
        <v>0</v>
      </c>
      <c r="N291" s="5">
        <v>0</v>
      </c>
      <c r="O291" s="5" t="s">
        <v>53</v>
      </c>
      <c r="P291" s="5" t="s">
        <v>53</v>
      </c>
      <c r="Q291" s="5" t="s">
        <v>53</v>
      </c>
      <c r="R291" s="5" t="s">
        <v>53</v>
      </c>
      <c r="S291" s="5" t="s">
        <v>53</v>
      </c>
      <c r="T291" s="5" t="s">
        <v>53</v>
      </c>
      <c r="U291" s="5" t="s">
        <v>53</v>
      </c>
      <c r="V291" s="5" t="s">
        <v>53</v>
      </c>
      <c r="W291" s="5" t="s">
        <v>53</v>
      </c>
      <c r="X291" s="5" t="s">
        <v>53</v>
      </c>
      <c r="Y291" s="5">
        <v>80</v>
      </c>
      <c r="Z291" s="5" t="s">
        <v>53</v>
      </c>
      <c r="AA291" t="s">
        <v>53</v>
      </c>
      <c r="AB291" t="s">
        <v>53</v>
      </c>
      <c r="AC291" t="s">
        <v>53</v>
      </c>
      <c r="AD291" t="s">
        <v>53</v>
      </c>
      <c r="AE291" t="s">
        <v>54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  <c r="AK291" t="s">
        <v>53</v>
      </c>
      <c r="AL291" t="s">
        <v>53</v>
      </c>
      <c r="AM291" t="s">
        <v>53</v>
      </c>
      <c r="AN291" t="s">
        <v>53</v>
      </c>
      <c r="AO291" t="s">
        <v>53</v>
      </c>
      <c r="AP291" t="s">
        <v>53</v>
      </c>
      <c r="AQ291" t="s">
        <v>53</v>
      </c>
      <c r="AR291" t="s">
        <v>53</v>
      </c>
    </row>
    <row r="292" spans="1:44" x14ac:dyDescent="0.25">
      <c r="A292" s="5">
        <f>284</f>
      </c>
      <c r="B292" s="5" t="s">
        <v>337</v>
      </c>
      <c r="C292" s="5" t="s">
        <v>53</v>
      </c>
      <c r="D292" s="5" t="s">
        <v>53</v>
      </c>
      <c r="E292" s="5" t="s">
        <v>53</v>
      </c>
      <c r="F292" s="5" t="s">
        <v>53</v>
      </c>
      <c r="G292" s="5" t="s">
        <v>53</v>
      </c>
      <c r="H292" s="5" t="s">
        <v>53</v>
      </c>
      <c r="I292" s="5" t="s">
        <v>53</v>
      </c>
      <c r="J292" s="5" t="s">
        <v>53</v>
      </c>
      <c r="K292" s="5" t="s">
        <v>53</v>
      </c>
      <c r="L292" s="5">
        <v>0</v>
      </c>
      <c r="M292" s="5">
        <v>0</v>
      </c>
      <c r="N292" s="5">
        <v>0</v>
      </c>
      <c r="O292" s="5" t="s">
        <v>53</v>
      </c>
      <c r="P292" s="5" t="s">
        <v>53</v>
      </c>
      <c r="Q292" s="5" t="s">
        <v>53</v>
      </c>
      <c r="R292" s="5" t="s">
        <v>53</v>
      </c>
      <c r="S292" s="5" t="s">
        <v>53</v>
      </c>
      <c r="T292" s="5" t="s">
        <v>53</v>
      </c>
      <c r="U292" s="5" t="s">
        <v>53</v>
      </c>
      <c r="V292" s="5" t="s">
        <v>53</v>
      </c>
      <c r="W292" s="5" t="s">
        <v>53</v>
      </c>
      <c r="X292" s="5" t="s">
        <v>53</v>
      </c>
      <c r="Y292" s="5">
        <v>80</v>
      </c>
      <c r="Z292" s="5" t="s">
        <v>53</v>
      </c>
      <c r="AA292" t="s">
        <v>53</v>
      </c>
      <c r="AB292" t="s">
        <v>53</v>
      </c>
      <c r="AC292" t="s">
        <v>53</v>
      </c>
      <c r="AD292" t="s">
        <v>53</v>
      </c>
      <c r="AE292" t="s">
        <v>54</v>
      </c>
      <c r="AF292" t="s">
        <v>53</v>
      </c>
      <c r="AG292" t="s">
        <v>53</v>
      </c>
      <c r="AH292" t="s">
        <v>53</v>
      </c>
      <c r="AI292" t="s">
        <v>53</v>
      </c>
      <c r="AJ292" t="s">
        <v>53</v>
      </c>
      <c r="AK292" t="s">
        <v>53</v>
      </c>
      <c r="AL292" t="s">
        <v>53</v>
      </c>
      <c r="AM292" t="s">
        <v>53</v>
      </c>
      <c r="AN292" t="s">
        <v>53</v>
      </c>
      <c r="AO292" t="s">
        <v>53</v>
      </c>
      <c r="AP292" t="s">
        <v>53</v>
      </c>
      <c r="AQ292" t="s">
        <v>53</v>
      </c>
      <c r="AR292" t="s">
        <v>53</v>
      </c>
    </row>
    <row r="293" spans="1:44" x14ac:dyDescent="0.25">
      <c r="A293" s="5">
        <f>285</f>
      </c>
      <c r="B293" s="5" t="s">
        <v>338</v>
      </c>
      <c r="C293" s="5" t="s">
        <v>53</v>
      </c>
      <c r="D293" s="5" t="s">
        <v>53</v>
      </c>
      <c r="E293" s="5" t="s">
        <v>53</v>
      </c>
      <c r="F293" s="5" t="s">
        <v>53</v>
      </c>
      <c r="G293" s="5" t="s">
        <v>53</v>
      </c>
      <c r="H293" s="5" t="s">
        <v>53</v>
      </c>
      <c r="I293" s="5" t="s">
        <v>53</v>
      </c>
      <c r="J293" s="5" t="s">
        <v>53</v>
      </c>
      <c r="K293" s="5" t="s">
        <v>53</v>
      </c>
      <c r="L293" s="5">
        <v>0</v>
      </c>
      <c r="M293" s="5">
        <v>0</v>
      </c>
      <c r="N293" s="5">
        <v>0</v>
      </c>
      <c r="O293" s="5" t="s">
        <v>53</v>
      </c>
      <c r="P293" s="5" t="s">
        <v>53</v>
      </c>
      <c r="Q293" s="5" t="s">
        <v>53</v>
      </c>
      <c r="R293" s="5" t="s">
        <v>53</v>
      </c>
      <c r="S293" s="5" t="s">
        <v>53</v>
      </c>
      <c r="T293" s="5" t="s">
        <v>53</v>
      </c>
      <c r="U293" s="5" t="s">
        <v>53</v>
      </c>
      <c r="V293" s="5" t="s">
        <v>53</v>
      </c>
      <c r="W293" s="5" t="s">
        <v>53</v>
      </c>
      <c r="X293" s="5" t="s">
        <v>53</v>
      </c>
      <c r="Y293" s="5">
        <v>80</v>
      </c>
      <c r="Z293" s="5" t="s">
        <v>53</v>
      </c>
      <c r="AA293" t="s">
        <v>53</v>
      </c>
      <c r="AB293" t="s">
        <v>53</v>
      </c>
      <c r="AC293" t="s">
        <v>53</v>
      </c>
      <c r="AD293" t="s">
        <v>53</v>
      </c>
      <c r="AE293" t="s">
        <v>54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  <c r="AK293" t="s">
        <v>53</v>
      </c>
      <c r="AL293" t="s">
        <v>53</v>
      </c>
      <c r="AM293" t="s">
        <v>53</v>
      </c>
      <c r="AN293" t="s">
        <v>53</v>
      </c>
      <c r="AO293" t="s">
        <v>53</v>
      </c>
      <c r="AP293" t="s">
        <v>53</v>
      </c>
      <c r="AQ293" t="s">
        <v>53</v>
      </c>
      <c r="AR293" t="s">
        <v>53</v>
      </c>
    </row>
    <row r="294" spans="1:44" x14ac:dyDescent="0.25">
      <c r="A294" s="5">
        <f>286</f>
      </c>
      <c r="B294" s="5" t="s">
        <v>339</v>
      </c>
      <c r="C294" s="5" t="s">
        <v>53</v>
      </c>
      <c r="D294" s="5" t="s">
        <v>53</v>
      </c>
      <c r="E294" s="5" t="s">
        <v>53</v>
      </c>
      <c r="F294" s="5" t="s">
        <v>53</v>
      </c>
      <c r="G294" s="5" t="s">
        <v>53</v>
      </c>
      <c r="H294" s="5" t="s">
        <v>53</v>
      </c>
      <c r="I294" s="5" t="s">
        <v>53</v>
      </c>
      <c r="J294" s="5" t="s">
        <v>53</v>
      </c>
      <c r="K294" s="5" t="s">
        <v>53</v>
      </c>
      <c r="L294" s="5">
        <v>0</v>
      </c>
      <c r="M294" s="5">
        <v>0</v>
      </c>
      <c r="N294" s="5">
        <v>0</v>
      </c>
      <c r="O294" s="5" t="s">
        <v>53</v>
      </c>
      <c r="P294" s="5" t="s">
        <v>53</v>
      </c>
      <c r="Q294" s="5" t="s">
        <v>53</v>
      </c>
      <c r="R294" s="5" t="s">
        <v>53</v>
      </c>
      <c r="S294" s="5" t="s">
        <v>53</v>
      </c>
      <c r="T294" s="5" t="s">
        <v>53</v>
      </c>
      <c r="U294" s="5" t="s">
        <v>53</v>
      </c>
      <c r="V294" s="5" t="s">
        <v>53</v>
      </c>
      <c r="W294" s="5" t="s">
        <v>53</v>
      </c>
      <c r="X294" s="5" t="s">
        <v>53</v>
      </c>
      <c r="Y294" s="5">
        <v>80</v>
      </c>
      <c r="Z294" s="5" t="s">
        <v>53</v>
      </c>
      <c r="AA294" t="s">
        <v>53</v>
      </c>
      <c r="AB294" t="s">
        <v>53</v>
      </c>
      <c r="AC294" t="s">
        <v>53</v>
      </c>
      <c r="AD294" t="s">
        <v>53</v>
      </c>
      <c r="AE294" t="s">
        <v>54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  <c r="AK294" t="s">
        <v>53</v>
      </c>
      <c r="AL294" t="s">
        <v>53</v>
      </c>
      <c r="AM294" t="s">
        <v>53</v>
      </c>
      <c r="AN294" t="s">
        <v>53</v>
      </c>
      <c r="AO294" t="s">
        <v>53</v>
      </c>
      <c r="AP294" t="s">
        <v>53</v>
      </c>
      <c r="AQ294" t="s">
        <v>53</v>
      </c>
      <c r="AR294" t="s">
        <v>53</v>
      </c>
    </row>
    <row r="295" spans="1:44" x14ac:dyDescent="0.25">
      <c r="A295" s="5">
        <f>287</f>
      </c>
      <c r="B295" s="5" t="s">
        <v>340</v>
      </c>
      <c r="C295" s="5" t="s">
        <v>53</v>
      </c>
      <c r="D295" s="5" t="s">
        <v>53</v>
      </c>
      <c r="E295" s="5" t="s">
        <v>53</v>
      </c>
      <c r="F295" s="5" t="s">
        <v>53</v>
      </c>
      <c r="G295" s="5" t="s">
        <v>53</v>
      </c>
      <c r="H295" s="5" t="s">
        <v>53</v>
      </c>
      <c r="I295" s="5" t="s">
        <v>53</v>
      </c>
      <c r="J295" s="5" t="s">
        <v>53</v>
      </c>
      <c r="K295" s="5" t="s">
        <v>53</v>
      </c>
      <c r="L295" s="5">
        <v>0</v>
      </c>
      <c r="M295" s="5">
        <v>0</v>
      </c>
      <c r="N295" s="5">
        <v>0</v>
      </c>
      <c r="O295" s="5" t="s">
        <v>53</v>
      </c>
      <c r="P295" s="5" t="s">
        <v>53</v>
      </c>
      <c r="Q295" s="5" t="s">
        <v>53</v>
      </c>
      <c r="R295" s="5" t="s">
        <v>53</v>
      </c>
      <c r="S295" s="5" t="s">
        <v>53</v>
      </c>
      <c r="T295" s="5" t="s">
        <v>53</v>
      </c>
      <c r="U295" s="5" t="s">
        <v>53</v>
      </c>
      <c r="V295" s="5" t="s">
        <v>53</v>
      </c>
      <c r="W295" s="5" t="s">
        <v>53</v>
      </c>
      <c r="X295" s="5" t="s">
        <v>53</v>
      </c>
      <c r="Y295" s="5">
        <v>80</v>
      </c>
      <c r="Z295" s="5" t="s">
        <v>53</v>
      </c>
      <c r="AA295" t="s">
        <v>53</v>
      </c>
      <c r="AB295" t="s">
        <v>53</v>
      </c>
      <c r="AC295" t="s">
        <v>53</v>
      </c>
      <c r="AD295" t="s">
        <v>53</v>
      </c>
      <c r="AE295" t="s">
        <v>54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  <c r="AK295" t="s">
        <v>53</v>
      </c>
      <c r="AL295" t="s">
        <v>53</v>
      </c>
      <c r="AM295" t="s">
        <v>53</v>
      </c>
      <c r="AN295" t="s">
        <v>53</v>
      </c>
      <c r="AO295" t="s">
        <v>53</v>
      </c>
      <c r="AP295" t="s">
        <v>53</v>
      </c>
      <c r="AQ295" t="s">
        <v>53</v>
      </c>
      <c r="AR295" t="s">
        <v>53</v>
      </c>
    </row>
    <row r="296" spans="1:44" x14ac:dyDescent="0.25">
      <c r="A296" s="5">
        <f>288</f>
      </c>
      <c r="B296" s="5" t="s">
        <v>341</v>
      </c>
      <c r="C296" s="5" t="s">
        <v>53</v>
      </c>
      <c r="D296" s="5" t="s">
        <v>53</v>
      </c>
      <c r="E296" s="5" t="s">
        <v>53</v>
      </c>
      <c r="F296" s="5" t="s">
        <v>53</v>
      </c>
      <c r="G296" s="5" t="s">
        <v>53</v>
      </c>
      <c r="H296" s="5" t="s">
        <v>53</v>
      </c>
      <c r="I296" s="5" t="s">
        <v>53</v>
      </c>
      <c r="J296" s="5" t="s">
        <v>53</v>
      </c>
      <c r="K296" s="5" t="s">
        <v>53</v>
      </c>
      <c r="L296" s="5">
        <v>0</v>
      </c>
      <c r="M296" s="5">
        <v>0</v>
      </c>
      <c r="N296" s="5">
        <v>0</v>
      </c>
      <c r="O296" s="5" t="s">
        <v>53</v>
      </c>
      <c r="P296" s="5" t="s">
        <v>53</v>
      </c>
      <c r="Q296" s="5" t="s">
        <v>53</v>
      </c>
      <c r="R296" s="5" t="s">
        <v>53</v>
      </c>
      <c r="S296" s="5" t="s">
        <v>53</v>
      </c>
      <c r="T296" s="5" t="s">
        <v>53</v>
      </c>
      <c r="U296" s="5" t="s">
        <v>53</v>
      </c>
      <c r="V296" s="5" t="s">
        <v>53</v>
      </c>
      <c r="W296" s="5" t="s">
        <v>53</v>
      </c>
      <c r="X296" s="5" t="s">
        <v>53</v>
      </c>
      <c r="Y296" s="5">
        <v>80</v>
      </c>
      <c r="Z296" s="5" t="s">
        <v>53</v>
      </c>
      <c r="AA296" t="s">
        <v>53</v>
      </c>
      <c r="AB296" t="s">
        <v>53</v>
      </c>
      <c r="AC296" t="s">
        <v>53</v>
      </c>
      <c r="AD296" t="s">
        <v>53</v>
      </c>
      <c r="AE296" t="s">
        <v>54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  <c r="AK296" t="s">
        <v>53</v>
      </c>
      <c r="AL296" t="s">
        <v>53</v>
      </c>
      <c r="AM296" t="s">
        <v>53</v>
      </c>
      <c r="AN296" t="s">
        <v>53</v>
      </c>
      <c r="AO296" t="s">
        <v>53</v>
      </c>
      <c r="AP296" t="s">
        <v>53</v>
      </c>
      <c r="AQ296" t="s">
        <v>53</v>
      </c>
      <c r="AR296" t="s">
        <v>53</v>
      </c>
    </row>
    <row r="297" spans="1:44" x14ac:dyDescent="0.25">
      <c r="A297" s="5">
        <f>289</f>
      </c>
      <c r="B297" s="5" t="s">
        <v>342</v>
      </c>
      <c r="C297" s="5" t="s">
        <v>53</v>
      </c>
      <c r="D297" s="5" t="s">
        <v>53</v>
      </c>
      <c r="E297" s="5" t="s">
        <v>53</v>
      </c>
      <c r="F297" s="5" t="s">
        <v>53</v>
      </c>
      <c r="G297" s="5" t="s">
        <v>53</v>
      </c>
      <c r="H297" s="5" t="s">
        <v>53</v>
      </c>
      <c r="I297" s="5" t="s">
        <v>53</v>
      </c>
      <c r="J297" s="5" t="s">
        <v>53</v>
      </c>
      <c r="K297" s="5" t="s">
        <v>53</v>
      </c>
      <c r="L297" s="5">
        <v>0</v>
      </c>
      <c r="M297" s="5">
        <v>0</v>
      </c>
      <c r="N297" s="5">
        <v>0</v>
      </c>
      <c r="O297" s="5" t="s">
        <v>53</v>
      </c>
      <c r="P297" s="5" t="s">
        <v>53</v>
      </c>
      <c r="Q297" s="5" t="s">
        <v>53</v>
      </c>
      <c r="R297" s="5" t="s">
        <v>53</v>
      </c>
      <c r="S297" s="5" t="s">
        <v>53</v>
      </c>
      <c r="T297" s="5" t="s">
        <v>53</v>
      </c>
      <c r="U297" s="5" t="s">
        <v>53</v>
      </c>
      <c r="V297" s="5" t="s">
        <v>53</v>
      </c>
      <c r="W297" s="5" t="s">
        <v>53</v>
      </c>
      <c r="X297" s="5" t="s">
        <v>53</v>
      </c>
      <c r="Y297" s="5">
        <v>80</v>
      </c>
      <c r="Z297" s="5" t="s">
        <v>53</v>
      </c>
      <c r="AA297" t="s">
        <v>53</v>
      </c>
      <c r="AB297" t="s">
        <v>53</v>
      </c>
      <c r="AC297" t="s">
        <v>53</v>
      </c>
      <c r="AD297" t="s">
        <v>53</v>
      </c>
      <c r="AE297" t="s">
        <v>54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  <c r="AK297" t="s">
        <v>53</v>
      </c>
      <c r="AL297" t="s">
        <v>53</v>
      </c>
      <c r="AM297" t="s">
        <v>53</v>
      </c>
      <c r="AN297" t="s">
        <v>53</v>
      </c>
      <c r="AO297" t="s">
        <v>53</v>
      </c>
      <c r="AP297" t="s">
        <v>53</v>
      </c>
      <c r="AQ297" t="s">
        <v>53</v>
      </c>
      <c r="AR297" t="s">
        <v>53</v>
      </c>
    </row>
    <row r="298" spans="1:44" x14ac:dyDescent="0.25">
      <c r="A298" s="5">
        <f>290</f>
      </c>
      <c r="B298" s="5" t="s">
        <v>343</v>
      </c>
      <c r="C298" s="5" t="s">
        <v>53</v>
      </c>
      <c r="D298" s="5" t="s">
        <v>53</v>
      </c>
      <c r="E298" s="5" t="s">
        <v>53</v>
      </c>
      <c r="F298" s="5" t="s">
        <v>53</v>
      </c>
      <c r="G298" s="5" t="s">
        <v>53</v>
      </c>
      <c r="H298" s="5" t="s">
        <v>53</v>
      </c>
      <c r="I298" s="5" t="s">
        <v>53</v>
      </c>
      <c r="J298" s="5" t="s">
        <v>53</v>
      </c>
      <c r="K298" s="5" t="s">
        <v>53</v>
      </c>
      <c r="L298" s="5">
        <v>0</v>
      </c>
      <c r="M298" s="5">
        <v>0</v>
      </c>
      <c r="N298" s="5">
        <v>0</v>
      </c>
      <c r="O298" s="5" t="s">
        <v>53</v>
      </c>
      <c r="P298" s="5" t="s">
        <v>53</v>
      </c>
      <c r="Q298" s="5" t="s">
        <v>53</v>
      </c>
      <c r="R298" s="5" t="s">
        <v>53</v>
      </c>
      <c r="S298" s="5" t="s">
        <v>53</v>
      </c>
      <c r="T298" s="5" t="s">
        <v>53</v>
      </c>
      <c r="U298" s="5" t="s">
        <v>53</v>
      </c>
      <c r="V298" s="5" t="s">
        <v>53</v>
      </c>
      <c r="W298" s="5" t="s">
        <v>53</v>
      </c>
      <c r="X298" s="5" t="s">
        <v>53</v>
      </c>
      <c r="Y298" s="5">
        <v>80</v>
      </c>
      <c r="Z298" s="5" t="s">
        <v>53</v>
      </c>
      <c r="AA298" t="s">
        <v>53</v>
      </c>
      <c r="AB298" t="s">
        <v>53</v>
      </c>
      <c r="AC298" t="s">
        <v>53</v>
      </c>
      <c r="AD298" t="s">
        <v>53</v>
      </c>
      <c r="AE298" t="s">
        <v>54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  <c r="AK298" t="s">
        <v>53</v>
      </c>
      <c r="AL298" t="s">
        <v>53</v>
      </c>
      <c r="AM298" t="s">
        <v>53</v>
      </c>
      <c r="AN298" t="s">
        <v>53</v>
      </c>
      <c r="AO298" t="s">
        <v>53</v>
      </c>
      <c r="AP298" t="s">
        <v>53</v>
      </c>
      <c r="AQ298" t="s">
        <v>53</v>
      </c>
      <c r="AR298" t="s">
        <v>53</v>
      </c>
    </row>
    <row r="299" spans="1:44" x14ac:dyDescent="0.25">
      <c r="A299" s="5">
        <f>291</f>
      </c>
      <c r="B299" s="5" t="s">
        <v>344</v>
      </c>
      <c r="C299" s="5" t="s">
        <v>53</v>
      </c>
      <c r="D299" s="5" t="s">
        <v>53</v>
      </c>
      <c r="E299" s="5" t="s">
        <v>53</v>
      </c>
      <c r="F299" s="5" t="s">
        <v>53</v>
      </c>
      <c r="G299" s="5" t="s">
        <v>53</v>
      </c>
      <c r="H299" s="5" t="s">
        <v>53</v>
      </c>
      <c r="I299" s="5" t="s">
        <v>53</v>
      </c>
      <c r="J299" s="5" t="s">
        <v>53</v>
      </c>
      <c r="K299" s="5" t="s">
        <v>53</v>
      </c>
      <c r="L299" s="5">
        <v>0</v>
      </c>
      <c r="M299" s="5">
        <v>0</v>
      </c>
      <c r="N299" s="5">
        <v>0</v>
      </c>
      <c r="O299" s="5" t="s">
        <v>53</v>
      </c>
      <c r="P299" s="5" t="s">
        <v>53</v>
      </c>
      <c r="Q299" s="5" t="s">
        <v>53</v>
      </c>
      <c r="R299" s="5" t="s">
        <v>53</v>
      </c>
      <c r="S299" s="5" t="s">
        <v>53</v>
      </c>
      <c r="T299" s="5" t="s">
        <v>53</v>
      </c>
      <c r="U299" s="5" t="s">
        <v>53</v>
      </c>
      <c r="V299" s="5" t="s">
        <v>53</v>
      </c>
      <c r="W299" s="5" t="s">
        <v>53</v>
      </c>
      <c r="X299" s="5" t="s">
        <v>53</v>
      </c>
      <c r="Y299" s="5">
        <v>80</v>
      </c>
      <c r="Z299" s="5" t="s">
        <v>53</v>
      </c>
      <c r="AA299" t="s">
        <v>53</v>
      </c>
      <c r="AB299" t="s">
        <v>53</v>
      </c>
      <c r="AC299" t="s">
        <v>53</v>
      </c>
      <c r="AD299" t="s">
        <v>53</v>
      </c>
      <c r="AE299" t="s">
        <v>54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  <c r="AK299" t="s">
        <v>53</v>
      </c>
      <c r="AL299" t="s">
        <v>53</v>
      </c>
      <c r="AM299" t="s">
        <v>53</v>
      </c>
      <c r="AN299" t="s">
        <v>53</v>
      </c>
      <c r="AO299" t="s">
        <v>53</v>
      </c>
      <c r="AP299" t="s">
        <v>53</v>
      </c>
      <c r="AQ299" t="s">
        <v>53</v>
      </c>
      <c r="AR299" t="s">
        <v>53</v>
      </c>
    </row>
    <row r="300" spans="1:44" x14ac:dyDescent="0.25">
      <c r="A300" s="5">
        <f>292</f>
      </c>
      <c r="B300" s="5" t="s">
        <v>345</v>
      </c>
      <c r="C300" s="5" t="s">
        <v>53</v>
      </c>
      <c r="D300" s="5" t="s">
        <v>53</v>
      </c>
      <c r="E300" s="5" t="s">
        <v>53</v>
      </c>
      <c r="F300" s="5" t="s">
        <v>53</v>
      </c>
      <c r="G300" s="5" t="s">
        <v>53</v>
      </c>
      <c r="H300" s="5" t="s">
        <v>53</v>
      </c>
      <c r="I300" s="5" t="s">
        <v>53</v>
      </c>
      <c r="J300" s="5" t="s">
        <v>53</v>
      </c>
      <c r="K300" s="5" t="s">
        <v>53</v>
      </c>
      <c r="L300" s="5">
        <v>0</v>
      </c>
      <c r="M300" s="5">
        <v>0</v>
      </c>
      <c r="N300" s="5">
        <v>0</v>
      </c>
      <c r="O300" s="5" t="s">
        <v>53</v>
      </c>
      <c r="P300" s="5" t="s">
        <v>53</v>
      </c>
      <c r="Q300" s="5" t="s">
        <v>53</v>
      </c>
      <c r="R300" s="5" t="s">
        <v>53</v>
      </c>
      <c r="S300" s="5" t="s">
        <v>53</v>
      </c>
      <c r="T300" s="5" t="s">
        <v>53</v>
      </c>
      <c r="U300" s="5" t="s">
        <v>53</v>
      </c>
      <c r="V300" s="5" t="s">
        <v>53</v>
      </c>
      <c r="W300" s="5" t="s">
        <v>53</v>
      </c>
      <c r="X300" s="5" t="s">
        <v>53</v>
      </c>
      <c r="Y300" s="5">
        <v>80</v>
      </c>
      <c r="Z300" s="5" t="s">
        <v>53</v>
      </c>
      <c r="AA300" t="s">
        <v>53</v>
      </c>
      <c r="AB300" t="s">
        <v>53</v>
      </c>
      <c r="AC300" t="s">
        <v>53</v>
      </c>
      <c r="AD300" t="s">
        <v>53</v>
      </c>
      <c r="AE300" t="s">
        <v>54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  <c r="AK300" t="s">
        <v>53</v>
      </c>
      <c r="AL300" t="s">
        <v>53</v>
      </c>
      <c r="AM300" t="s">
        <v>53</v>
      </c>
      <c r="AN300" t="s">
        <v>53</v>
      </c>
      <c r="AO300" t="s">
        <v>53</v>
      </c>
      <c r="AP300" t="s">
        <v>53</v>
      </c>
      <c r="AQ300" t="s">
        <v>53</v>
      </c>
      <c r="AR300" t="s">
        <v>53</v>
      </c>
    </row>
    <row r="301" spans="1:44" x14ac:dyDescent="0.25">
      <c r="A301" s="5">
        <f>293</f>
      </c>
      <c r="B301" s="5" t="s">
        <v>346</v>
      </c>
      <c r="C301" s="5" t="s">
        <v>53</v>
      </c>
      <c r="D301" s="5" t="s">
        <v>53</v>
      </c>
      <c r="E301" s="5" t="s">
        <v>53</v>
      </c>
      <c r="F301" s="5" t="s">
        <v>53</v>
      </c>
      <c r="G301" s="5" t="s">
        <v>53</v>
      </c>
      <c r="H301" s="5" t="s">
        <v>53</v>
      </c>
      <c r="I301" s="5" t="s">
        <v>53</v>
      </c>
      <c r="J301" s="5" t="s">
        <v>53</v>
      </c>
      <c r="K301" s="5" t="s">
        <v>53</v>
      </c>
      <c r="L301" s="5">
        <v>0</v>
      </c>
      <c r="M301" s="5">
        <v>0</v>
      </c>
      <c r="N301" s="5">
        <v>0</v>
      </c>
      <c r="O301" s="5" t="s">
        <v>53</v>
      </c>
      <c r="P301" s="5" t="s">
        <v>53</v>
      </c>
      <c r="Q301" s="5" t="s">
        <v>53</v>
      </c>
      <c r="R301" s="5" t="s">
        <v>53</v>
      </c>
      <c r="S301" s="5" t="s">
        <v>53</v>
      </c>
      <c r="T301" s="5" t="s">
        <v>53</v>
      </c>
      <c r="U301" s="5" t="s">
        <v>53</v>
      </c>
      <c r="V301" s="5" t="s">
        <v>53</v>
      </c>
      <c r="W301" s="5" t="s">
        <v>53</v>
      </c>
      <c r="X301" s="5" t="s">
        <v>53</v>
      </c>
      <c r="Y301" s="5">
        <v>80</v>
      </c>
      <c r="Z301" s="5" t="s">
        <v>53</v>
      </c>
      <c r="AA301" t="s">
        <v>53</v>
      </c>
      <c r="AB301" t="s">
        <v>53</v>
      </c>
      <c r="AC301" t="s">
        <v>53</v>
      </c>
      <c r="AD301" t="s">
        <v>53</v>
      </c>
      <c r="AE301" t="s">
        <v>54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  <c r="AK301" t="s">
        <v>53</v>
      </c>
      <c r="AL301" t="s">
        <v>53</v>
      </c>
      <c r="AM301" t="s">
        <v>53</v>
      </c>
      <c r="AN301" t="s">
        <v>53</v>
      </c>
      <c r="AO301" t="s">
        <v>53</v>
      </c>
      <c r="AP301" t="s">
        <v>53</v>
      </c>
      <c r="AQ301" t="s">
        <v>53</v>
      </c>
      <c r="AR301" t="s">
        <v>53</v>
      </c>
    </row>
    <row r="302" spans="1:44" x14ac:dyDescent="0.25">
      <c r="A302" s="5">
        <f>294</f>
      </c>
      <c r="B302" s="5" t="s">
        <v>347</v>
      </c>
      <c r="C302" s="5" t="s">
        <v>53</v>
      </c>
      <c r="D302" s="5" t="s">
        <v>53</v>
      </c>
      <c r="E302" s="5" t="s">
        <v>53</v>
      </c>
      <c r="F302" s="5" t="s">
        <v>53</v>
      </c>
      <c r="G302" s="5" t="s">
        <v>53</v>
      </c>
      <c r="H302" s="5" t="s">
        <v>53</v>
      </c>
      <c r="I302" s="5" t="s">
        <v>53</v>
      </c>
      <c r="J302" s="5" t="s">
        <v>53</v>
      </c>
      <c r="K302" s="5" t="s">
        <v>53</v>
      </c>
      <c r="L302" s="5">
        <v>0</v>
      </c>
      <c r="M302" s="5">
        <v>0</v>
      </c>
      <c r="N302" s="5">
        <v>0</v>
      </c>
      <c r="O302" s="5" t="s">
        <v>53</v>
      </c>
      <c r="P302" s="5" t="s">
        <v>53</v>
      </c>
      <c r="Q302" s="5" t="s">
        <v>53</v>
      </c>
      <c r="R302" s="5" t="s">
        <v>53</v>
      </c>
      <c r="S302" s="5" t="s">
        <v>53</v>
      </c>
      <c r="T302" s="5" t="s">
        <v>53</v>
      </c>
      <c r="U302" s="5" t="s">
        <v>53</v>
      </c>
      <c r="V302" s="5" t="s">
        <v>53</v>
      </c>
      <c r="W302" s="5" t="s">
        <v>53</v>
      </c>
      <c r="X302" s="5" t="s">
        <v>53</v>
      </c>
      <c r="Y302" s="5">
        <v>80</v>
      </c>
      <c r="Z302" s="5" t="s">
        <v>53</v>
      </c>
      <c r="AA302" t="s">
        <v>53</v>
      </c>
      <c r="AB302" t="s">
        <v>53</v>
      </c>
      <c r="AC302" t="s">
        <v>53</v>
      </c>
      <c r="AD302" t="s">
        <v>53</v>
      </c>
      <c r="AE302" t="s">
        <v>54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  <c r="AK302" t="s">
        <v>53</v>
      </c>
      <c r="AL302" t="s">
        <v>53</v>
      </c>
      <c r="AM302" t="s">
        <v>53</v>
      </c>
      <c r="AN302" t="s">
        <v>53</v>
      </c>
      <c r="AO302" t="s">
        <v>53</v>
      </c>
      <c r="AP302" t="s">
        <v>53</v>
      </c>
      <c r="AQ302" t="s">
        <v>53</v>
      </c>
      <c r="AR302" t="s">
        <v>53</v>
      </c>
    </row>
    <row r="303" spans="1:44" x14ac:dyDescent="0.25">
      <c r="A303" s="5">
        <f>295</f>
      </c>
      <c r="B303" s="5" t="s">
        <v>348</v>
      </c>
      <c r="C303" s="5" t="s">
        <v>53</v>
      </c>
      <c r="D303" s="5" t="s">
        <v>53</v>
      </c>
      <c r="E303" s="5" t="s">
        <v>53</v>
      </c>
      <c r="F303" s="5" t="s">
        <v>53</v>
      </c>
      <c r="G303" s="5" t="s">
        <v>53</v>
      </c>
      <c r="H303" s="5" t="s">
        <v>53</v>
      </c>
      <c r="I303" s="5" t="s">
        <v>53</v>
      </c>
      <c r="J303" s="5" t="s">
        <v>53</v>
      </c>
      <c r="K303" s="5" t="s">
        <v>53</v>
      </c>
      <c r="L303" s="5">
        <v>0</v>
      </c>
      <c r="M303" s="5">
        <v>0</v>
      </c>
      <c r="N303" s="5">
        <v>0</v>
      </c>
      <c r="O303" s="5" t="s">
        <v>53</v>
      </c>
      <c r="P303" s="5" t="s">
        <v>53</v>
      </c>
      <c r="Q303" s="5" t="s">
        <v>53</v>
      </c>
      <c r="R303" s="5" t="s">
        <v>53</v>
      </c>
      <c r="S303" s="5" t="s">
        <v>53</v>
      </c>
      <c r="T303" s="5" t="s">
        <v>53</v>
      </c>
      <c r="U303" s="5" t="s">
        <v>53</v>
      </c>
      <c r="V303" s="5" t="s">
        <v>53</v>
      </c>
      <c r="W303" s="5" t="s">
        <v>53</v>
      </c>
      <c r="X303" s="5" t="s">
        <v>53</v>
      </c>
      <c r="Y303" s="5">
        <v>80</v>
      </c>
      <c r="Z303" s="5" t="s">
        <v>53</v>
      </c>
      <c r="AA303" t="s">
        <v>53</v>
      </c>
      <c r="AB303" t="s">
        <v>53</v>
      </c>
      <c r="AC303" t="s">
        <v>53</v>
      </c>
      <c r="AD303" t="s">
        <v>53</v>
      </c>
      <c r="AE303" t="s">
        <v>54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  <c r="AK303" t="s">
        <v>53</v>
      </c>
      <c r="AL303" t="s">
        <v>53</v>
      </c>
      <c r="AM303" t="s">
        <v>53</v>
      </c>
      <c r="AN303" t="s">
        <v>53</v>
      </c>
      <c r="AO303" t="s">
        <v>53</v>
      </c>
      <c r="AP303" t="s">
        <v>53</v>
      </c>
      <c r="AQ303" t="s">
        <v>53</v>
      </c>
      <c r="AR303" t="s">
        <v>53</v>
      </c>
    </row>
    <row r="304" spans="1:44" x14ac:dyDescent="0.25">
      <c r="A304" s="5">
        <f>296</f>
      </c>
      <c r="B304" s="5" t="s">
        <v>349</v>
      </c>
      <c r="C304" s="5" t="s">
        <v>53</v>
      </c>
      <c r="D304" s="5" t="s">
        <v>53</v>
      </c>
      <c r="E304" s="5" t="s">
        <v>53</v>
      </c>
      <c r="F304" s="5" t="s">
        <v>53</v>
      </c>
      <c r="G304" s="5" t="s">
        <v>53</v>
      </c>
      <c r="H304" s="5" t="s">
        <v>53</v>
      </c>
      <c r="I304" s="5" t="s">
        <v>53</v>
      </c>
      <c r="J304" s="5" t="s">
        <v>53</v>
      </c>
      <c r="K304" s="5" t="s">
        <v>53</v>
      </c>
      <c r="L304" s="5">
        <v>0</v>
      </c>
      <c r="M304" s="5">
        <v>0</v>
      </c>
      <c r="N304" s="5">
        <v>0</v>
      </c>
      <c r="O304" s="5" t="s">
        <v>53</v>
      </c>
      <c r="P304" s="5" t="s">
        <v>53</v>
      </c>
      <c r="Q304" s="5" t="s">
        <v>53</v>
      </c>
      <c r="R304" s="5" t="s">
        <v>53</v>
      </c>
      <c r="S304" s="5" t="s">
        <v>53</v>
      </c>
      <c r="T304" s="5" t="s">
        <v>53</v>
      </c>
      <c r="U304" s="5" t="s">
        <v>53</v>
      </c>
      <c r="V304" s="5" t="s">
        <v>53</v>
      </c>
      <c r="W304" s="5" t="s">
        <v>53</v>
      </c>
      <c r="X304" s="5" t="s">
        <v>53</v>
      </c>
      <c r="Y304" s="5">
        <v>80</v>
      </c>
      <c r="Z304" s="5" t="s">
        <v>53</v>
      </c>
      <c r="AA304" t="s">
        <v>53</v>
      </c>
      <c r="AB304" t="s">
        <v>53</v>
      </c>
      <c r="AC304" t="s">
        <v>53</v>
      </c>
      <c r="AD304" t="s">
        <v>53</v>
      </c>
      <c r="AE304" t="s">
        <v>54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  <c r="AK304" t="s">
        <v>53</v>
      </c>
      <c r="AL304" t="s">
        <v>53</v>
      </c>
      <c r="AM304" t="s">
        <v>53</v>
      </c>
      <c r="AN304" t="s">
        <v>53</v>
      </c>
      <c r="AO304" t="s">
        <v>53</v>
      </c>
      <c r="AP304" t="s">
        <v>53</v>
      </c>
      <c r="AQ304" t="s">
        <v>53</v>
      </c>
      <c r="AR304" t="s">
        <v>53</v>
      </c>
    </row>
    <row r="305" spans="1:44" x14ac:dyDescent="0.25">
      <c r="A305" s="5">
        <f>297</f>
      </c>
      <c r="B305" s="5" t="s">
        <v>350</v>
      </c>
      <c r="C305" s="5" t="s">
        <v>53</v>
      </c>
      <c r="D305" s="5" t="s">
        <v>53</v>
      </c>
      <c r="E305" s="5" t="s">
        <v>53</v>
      </c>
      <c r="F305" s="5" t="s">
        <v>53</v>
      </c>
      <c r="G305" s="5" t="s">
        <v>53</v>
      </c>
      <c r="H305" s="5" t="s">
        <v>53</v>
      </c>
      <c r="I305" s="5" t="s">
        <v>53</v>
      </c>
      <c r="J305" s="5" t="s">
        <v>53</v>
      </c>
      <c r="K305" s="5" t="s">
        <v>53</v>
      </c>
      <c r="L305" s="5">
        <v>0</v>
      </c>
      <c r="M305" s="5">
        <v>0</v>
      </c>
      <c r="N305" s="5">
        <v>0</v>
      </c>
      <c r="O305" s="5" t="s">
        <v>53</v>
      </c>
      <c r="P305" s="5" t="s">
        <v>53</v>
      </c>
      <c r="Q305" s="5" t="s">
        <v>53</v>
      </c>
      <c r="R305" s="5" t="s">
        <v>53</v>
      </c>
      <c r="S305" s="5" t="s">
        <v>53</v>
      </c>
      <c r="T305" s="5" t="s">
        <v>53</v>
      </c>
      <c r="U305" s="5" t="s">
        <v>53</v>
      </c>
      <c r="V305" s="5" t="s">
        <v>53</v>
      </c>
      <c r="W305" s="5" t="s">
        <v>53</v>
      </c>
      <c r="X305" s="5" t="s">
        <v>53</v>
      </c>
      <c r="Y305" s="5">
        <v>80</v>
      </c>
      <c r="Z305" s="5" t="s">
        <v>53</v>
      </c>
      <c r="AA305" t="s">
        <v>53</v>
      </c>
      <c r="AB305" t="s">
        <v>53</v>
      </c>
      <c r="AC305" t="s">
        <v>53</v>
      </c>
      <c r="AD305" t="s">
        <v>53</v>
      </c>
      <c r="AE305" t="s">
        <v>54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  <c r="AK305" t="s">
        <v>53</v>
      </c>
      <c r="AL305" t="s">
        <v>53</v>
      </c>
      <c r="AM305" t="s">
        <v>53</v>
      </c>
      <c r="AN305" t="s">
        <v>53</v>
      </c>
      <c r="AO305" t="s">
        <v>53</v>
      </c>
      <c r="AP305" t="s">
        <v>53</v>
      </c>
      <c r="AQ305" t="s">
        <v>53</v>
      </c>
      <c r="AR305" t="s">
        <v>53</v>
      </c>
    </row>
    <row r="306" spans="1:44" x14ac:dyDescent="0.25">
      <c r="A306" s="5">
        <f>298</f>
      </c>
      <c r="B306" s="5" t="s">
        <v>351</v>
      </c>
      <c r="C306" s="5" t="s">
        <v>53</v>
      </c>
      <c r="D306" s="5" t="s">
        <v>53</v>
      </c>
      <c r="E306" s="5" t="s">
        <v>53</v>
      </c>
      <c r="F306" s="5" t="s">
        <v>53</v>
      </c>
      <c r="G306" s="5" t="s">
        <v>53</v>
      </c>
      <c r="H306" s="5" t="s">
        <v>53</v>
      </c>
      <c r="I306" s="5" t="s">
        <v>53</v>
      </c>
      <c r="J306" s="5" t="s">
        <v>53</v>
      </c>
      <c r="K306" s="5" t="s">
        <v>53</v>
      </c>
      <c r="L306" s="5">
        <v>0</v>
      </c>
      <c r="M306" s="5">
        <v>0</v>
      </c>
      <c r="N306" s="5">
        <v>0</v>
      </c>
      <c r="O306" s="5" t="s">
        <v>53</v>
      </c>
      <c r="P306" s="5" t="s">
        <v>53</v>
      </c>
      <c r="Q306" s="5" t="s">
        <v>53</v>
      </c>
      <c r="R306" s="5" t="s">
        <v>53</v>
      </c>
      <c r="S306" s="5" t="s">
        <v>53</v>
      </c>
      <c r="T306" s="5" t="s">
        <v>53</v>
      </c>
      <c r="U306" s="5" t="s">
        <v>53</v>
      </c>
      <c r="V306" s="5" t="s">
        <v>53</v>
      </c>
      <c r="W306" s="5" t="s">
        <v>53</v>
      </c>
      <c r="X306" s="5" t="s">
        <v>53</v>
      </c>
      <c r="Y306" s="5">
        <v>80</v>
      </c>
      <c r="Z306" s="5" t="s">
        <v>53</v>
      </c>
      <c r="AA306" t="s">
        <v>53</v>
      </c>
      <c r="AB306" t="s">
        <v>53</v>
      </c>
      <c r="AC306" t="s">
        <v>53</v>
      </c>
      <c r="AD306" t="s">
        <v>53</v>
      </c>
      <c r="AE306" t="s">
        <v>54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  <c r="AK306" t="s">
        <v>53</v>
      </c>
      <c r="AL306" t="s">
        <v>53</v>
      </c>
      <c r="AM306" t="s">
        <v>53</v>
      </c>
      <c r="AN306" t="s">
        <v>53</v>
      </c>
      <c r="AO306" t="s">
        <v>53</v>
      </c>
      <c r="AP306" t="s">
        <v>53</v>
      </c>
      <c r="AQ306" t="s">
        <v>53</v>
      </c>
      <c r="AR306" t="s">
        <v>53</v>
      </c>
    </row>
    <row r="307" spans="1:44" x14ac:dyDescent="0.25">
      <c r="A307" s="5">
        <f>299</f>
      </c>
      <c r="B307" s="5" t="s">
        <v>352</v>
      </c>
      <c r="C307" s="5" t="s">
        <v>53</v>
      </c>
      <c r="D307" s="5" t="s">
        <v>53</v>
      </c>
      <c r="E307" s="5" t="s">
        <v>53</v>
      </c>
      <c r="F307" s="5" t="s">
        <v>53</v>
      </c>
      <c r="G307" s="5" t="s">
        <v>53</v>
      </c>
      <c r="H307" s="5" t="s">
        <v>53</v>
      </c>
      <c r="I307" s="5" t="s">
        <v>53</v>
      </c>
      <c r="J307" s="5" t="s">
        <v>53</v>
      </c>
      <c r="K307" s="5" t="s">
        <v>53</v>
      </c>
      <c r="L307" s="5">
        <v>0</v>
      </c>
      <c r="M307" s="5">
        <v>0</v>
      </c>
      <c r="N307" s="5">
        <v>0</v>
      </c>
      <c r="O307" s="5" t="s">
        <v>53</v>
      </c>
      <c r="P307" s="5" t="s">
        <v>53</v>
      </c>
      <c r="Q307" s="5" t="s">
        <v>53</v>
      </c>
      <c r="R307" s="5" t="s">
        <v>53</v>
      </c>
      <c r="S307" s="5" t="s">
        <v>53</v>
      </c>
      <c r="T307" s="5" t="s">
        <v>53</v>
      </c>
      <c r="U307" s="5" t="s">
        <v>53</v>
      </c>
      <c r="V307" s="5" t="s">
        <v>53</v>
      </c>
      <c r="W307" s="5" t="s">
        <v>53</v>
      </c>
      <c r="X307" s="5" t="s">
        <v>53</v>
      </c>
      <c r="Y307" s="5">
        <v>80</v>
      </c>
      <c r="Z307" s="5" t="s">
        <v>53</v>
      </c>
      <c r="AA307" t="s">
        <v>53</v>
      </c>
      <c r="AB307" t="s">
        <v>53</v>
      </c>
      <c r="AC307" t="s">
        <v>53</v>
      </c>
      <c r="AD307" t="s">
        <v>53</v>
      </c>
      <c r="AE307" t="s">
        <v>54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  <c r="AK307" t="s">
        <v>53</v>
      </c>
      <c r="AL307" t="s">
        <v>53</v>
      </c>
      <c r="AM307" t="s">
        <v>53</v>
      </c>
      <c r="AN307" t="s">
        <v>53</v>
      </c>
      <c r="AO307" t="s">
        <v>53</v>
      </c>
      <c r="AP307" t="s">
        <v>53</v>
      </c>
      <c r="AQ307" t="s">
        <v>53</v>
      </c>
      <c r="AR307" t="s">
        <v>53</v>
      </c>
    </row>
    <row r="308" spans="1:44" x14ac:dyDescent="0.25">
      <c r="A308" s="5">
        <f>300</f>
      </c>
      <c r="B308" s="5" t="s">
        <v>353</v>
      </c>
      <c r="C308" s="5" t="s">
        <v>53</v>
      </c>
      <c r="D308" s="5" t="s">
        <v>53</v>
      </c>
      <c r="E308" s="5" t="s">
        <v>53</v>
      </c>
      <c r="F308" s="5" t="s">
        <v>53</v>
      </c>
      <c r="G308" s="5" t="s">
        <v>53</v>
      </c>
      <c r="H308" s="5" t="s">
        <v>53</v>
      </c>
      <c r="I308" s="5" t="s">
        <v>53</v>
      </c>
      <c r="J308" s="5" t="s">
        <v>53</v>
      </c>
      <c r="K308" s="5" t="s">
        <v>53</v>
      </c>
      <c r="L308" s="5">
        <v>0</v>
      </c>
      <c r="M308" s="5">
        <v>0</v>
      </c>
      <c r="N308" s="5">
        <v>0</v>
      </c>
      <c r="O308" s="5" t="s">
        <v>53</v>
      </c>
      <c r="P308" s="5" t="s">
        <v>53</v>
      </c>
      <c r="Q308" s="5" t="s">
        <v>53</v>
      </c>
      <c r="R308" s="5" t="s">
        <v>53</v>
      </c>
      <c r="S308" s="5" t="s">
        <v>53</v>
      </c>
      <c r="T308" s="5" t="s">
        <v>53</v>
      </c>
      <c r="U308" s="5" t="s">
        <v>53</v>
      </c>
      <c r="V308" s="5" t="s">
        <v>53</v>
      </c>
      <c r="W308" s="5" t="s">
        <v>53</v>
      </c>
      <c r="X308" s="5" t="s">
        <v>53</v>
      </c>
      <c r="Y308" s="5">
        <v>80</v>
      </c>
      <c r="Z308" s="5" t="s">
        <v>53</v>
      </c>
      <c r="AA308" t="s">
        <v>53</v>
      </c>
      <c r="AB308" t="s">
        <v>53</v>
      </c>
      <c r="AC308" t="s">
        <v>53</v>
      </c>
      <c r="AD308" t="s">
        <v>53</v>
      </c>
      <c r="AE308" t="s">
        <v>54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  <c r="AK308" t="s">
        <v>53</v>
      </c>
      <c r="AL308" t="s">
        <v>53</v>
      </c>
      <c r="AM308" t="s">
        <v>53</v>
      </c>
      <c r="AN308" t="s">
        <v>53</v>
      </c>
      <c r="AO308" t="s">
        <v>53</v>
      </c>
      <c r="AP308" t="s">
        <v>53</v>
      </c>
      <c r="AQ308" t="s">
        <v>53</v>
      </c>
      <c r="AR308" t="s">
        <v>53</v>
      </c>
    </row>
    <row r="309" spans="1:44" x14ac:dyDescent="0.25">
      <c r="A309" s="5">
        <f>301</f>
      </c>
      <c r="B309" s="5" t="s">
        <v>354</v>
      </c>
      <c r="C309" s="5" t="s">
        <v>53</v>
      </c>
      <c r="D309" s="5" t="s">
        <v>53</v>
      </c>
      <c r="E309" s="5" t="s">
        <v>53</v>
      </c>
      <c r="F309" s="5" t="s">
        <v>53</v>
      </c>
      <c r="G309" s="5" t="s">
        <v>53</v>
      </c>
      <c r="H309" s="5" t="s">
        <v>53</v>
      </c>
      <c r="I309" s="5" t="s">
        <v>53</v>
      </c>
      <c r="J309" s="5" t="s">
        <v>53</v>
      </c>
      <c r="K309" s="5" t="s">
        <v>53</v>
      </c>
      <c r="L309" s="5">
        <v>0</v>
      </c>
      <c r="M309" s="5">
        <v>0</v>
      </c>
      <c r="N309" s="5">
        <v>0</v>
      </c>
      <c r="O309" s="5" t="s">
        <v>53</v>
      </c>
      <c r="P309" s="5" t="s">
        <v>53</v>
      </c>
      <c r="Q309" s="5" t="s">
        <v>53</v>
      </c>
      <c r="R309" s="5" t="s">
        <v>53</v>
      </c>
      <c r="S309" s="5" t="s">
        <v>53</v>
      </c>
      <c r="T309" s="5" t="s">
        <v>53</v>
      </c>
      <c r="U309" s="5" t="s">
        <v>53</v>
      </c>
      <c r="V309" s="5" t="s">
        <v>53</v>
      </c>
      <c r="W309" s="5" t="s">
        <v>53</v>
      </c>
      <c r="X309" s="5" t="s">
        <v>53</v>
      </c>
      <c r="Y309" s="5">
        <v>80</v>
      </c>
      <c r="Z309" s="5" t="s">
        <v>53</v>
      </c>
      <c r="AA309" t="s">
        <v>53</v>
      </c>
      <c r="AB309" t="s">
        <v>53</v>
      </c>
      <c r="AC309" t="s">
        <v>53</v>
      </c>
      <c r="AD309" t="s">
        <v>53</v>
      </c>
      <c r="AE309" t="s">
        <v>54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  <c r="AK309" t="s">
        <v>53</v>
      </c>
      <c r="AL309" t="s">
        <v>53</v>
      </c>
      <c r="AM309" t="s">
        <v>53</v>
      </c>
      <c r="AN309" t="s">
        <v>53</v>
      </c>
      <c r="AO309" t="s">
        <v>53</v>
      </c>
      <c r="AP309" t="s">
        <v>53</v>
      </c>
      <c r="AQ309" t="s">
        <v>53</v>
      </c>
      <c r="AR309" t="s">
        <v>53</v>
      </c>
    </row>
    <row r="310" spans="1:44" x14ac:dyDescent="0.25">
      <c r="A310" s="5">
        <f>302</f>
      </c>
      <c r="B310" s="5" t="s">
        <v>355</v>
      </c>
      <c r="C310" s="5" t="s">
        <v>53</v>
      </c>
      <c r="D310" s="5" t="s">
        <v>53</v>
      </c>
      <c r="E310" s="5" t="s">
        <v>53</v>
      </c>
      <c r="F310" s="5" t="s">
        <v>53</v>
      </c>
      <c r="G310" s="5" t="s">
        <v>53</v>
      </c>
      <c r="H310" s="5" t="s">
        <v>53</v>
      </c>
      <c r="I310" s="5" t="s">
        <v>53</v>
      </c>
      <c r="J310" s="5" t="s">
        <v>53</v>
      </c>
      <c r="K310" s="5" t="s">
        <v>53</v>
      </c>
      <c r="L310" s="5">
        <v>0</v>
      </c>
      <c r="M310" s="5">
        <v>0</v>
      </c>
      <c r="N310" s="5">
        <v>0</v>
      </c>
      <c r="O310" s="5" t="s">
        <v>53</v>
      </c>
      <c r="P310" s="5" t="s">
        <v>53</v>
      </c>
      <c r="Q310" s="5" t="s">
        <v>53</v>
      </c>
      <c r="R310" s="5" t="s">
        <v>53</v>
      </c>
      <c r="S310" s="5" t="s">
        <v>53</v>
      </c>
      <c r="T310" s="5" t="s">
        <v>53</v>
      </c>
      <c r="U310" s="5" t="s">
        <v>53</v>
      </c>
      <c r="V310" s="5" t="s">
        <v>53</v>
      </c>
      <c r="W310" s="5" t="s">
        <v>53</v>
      </c>
      <c r="X310" s="5" t="s">
        <v>53</v>
      </c>
      <c r="Y310" s="5">
        <v>80</v>
      </c>
      <c r="Z310" s="5" t="s">
        <v>53</v>
      </c>
      <c r="AA310" t="s">
        <v>53</v>
      </c>
      <c r="AB310" t="s">
        <v>53</v>
      </c>
      <c r="AC310" t="s">
        <v>53</v>
      </c>
      <c r="AD310" t="s">
        <v>53</v>
      </c>
      <c r="AE310" t="s">
        <v>54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  <c r="AK310" t="s">
        <v>53</v>
      </c>
      <c r="AL310" t="s">
        <v>53</v>
      </c>
      <c r="AM310" t="s">
        <v>53</v>
      </c>
      <c r="AN310" t="s">
        <v>53</v>
      </c>
      <c r="AO310" t="s">
        <v>53</v>
      </c>
      <c r="AP310" t="s">
        <v>53</v>
      </c>
      <c r="AQ310" t="s">
        <v>53</v>
      </c>
      <c r="AR310" t="s">
        <v>53</v>
      </c>
    </row>
    <row r="311" spans="1:44" x14ac:dyDescent="0.25">
      <c r="A311" s="5">
        <f>303</f>
      </c>
      <c r="B311" s="5" t="s">
        <v>356</v>
      </c>
      <c r="C311" s="5" t="s">
        <v>53</v>
      </c>
      <c r="D311" s="5" t="s">
        <v>53</v>
      </c>
      <c r="E311" s="5" t="s">
        <v>53</v>
      </c>
      <c r="F311" s="5" t="s">
        <v>53</v>
      </c>
      <c r="G311" s="5" t="s">
        <v>53</v>
      </c>
      <c r="H311" s="5" t="s">
        <v>53</v>
      </c>
      <c r="I311" s="5" t="s">
        <v>53</v>
      </c>
      <c r="J311" s="5" t="s">
        <v>53</v>
      </c>
      <c r="K311" s="5" t="s">
        <v>53</v>
      </c>
      <c r="L311" s="5">
        <v>0</v>
      </c>
      <c r="M311" s="5">
        <v>0</v>
      </c>
      <c r="N311" s="5">
        <v>0</v>
      </c>
      <c r="O311" s="5" t="s">
        <v>53</v>
      </c>
      <c r="P311" s="5" t="s">
        <v>53</v>
      </c>
      <c r="Q311" s="5" t="s">
        <v>53</v>
      </c>
      <c r="R311" s="5" t="s">
        <v>53</v>
      </c>
      <c r="S311" s="5" t="s">
        <v>53</v>
      </c>
      <c r="T311" s="5" t="s">
        <v>53</v>
      </c>
      <c r="U311" s="5" t="s">
        <v>53</v>
      </c>
      <c r="V311" s="5" t="s">
        <v>53</v>
      </c>
      <c r="W311" s="5" t="s">
        <v>53</v>
      </c>
      <c r="X311" s="5" t="s">
        <v>53</v>
      </c>
      <c r="Y311" s="5">
        <v>80</v>
      </c>
      <c r="Z311" s="5" t="s">
        <v>53</v>
      </c>
      <c r="AA311" t="s">
        <v>53</v>
      </c>
      <c r="AB311" t="s">
        <v>53</v>
      </c>
      <c r="AC311" t="s">
        <v>53</v>
      </c>
      <c r="AD311" t="s">
        <v>53</v>
      </c>
      <c r="AE311" t="s">
        <v>54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  <c r="AK311" t="s">
        <v>53</v>
      </c>
      <c r="AL311" t="s">
        <v>53</v>
      </c>
      <c r="AM311" t="s">
        <v>53</v>
      </c>
      <c r="AN311" t="s">
        <v>53</v>
      </c>
      <c r="AO311" t="s">
        <v>53</v>
      </c>
      <c r="AP311" t="s">
        <v>53</v>
      </c>
      <c r="AQ311" t="s">
        <v>53</v>
      </c>
      <c r="AR311" t="s">
        <v>53</v>
      </c>
    </row>
    <row r="312" spans="1:44" x14ac:dyDescent="0.25">
      <c r="A312" s="5">
        <f>304</f>
      </c>
      <c r="B312" s="5" t="s">
        <v>357</v>
      </c>
      <c r="C312" s="5" t="s">
        <v>53</v>
      </c>
      <c r="D312" s="5" t="s">
        <v>53</v>
      </c>
      <c r="E312" s="5" t="s">
        <v>53</v>
      </c>
      <c r="F312" s="5" t="s">
        <v>53</v>
      </c>
      <c r="G312" s="5" t="s">
        <v>53</v>
      </c>
      <c r="H312" s="5" t="s">
        <v>53</v>
      </c>
      <c r="I312" s="5" t="s">
        <v>53</v>
      </c>
      <c r="J312" s="5" t="s">
        <v>53</v>
      </c>
      <c r="K312" s="5" t="s">
        <v>53</v>
      </c>
      <c r="L312" s="5">
        <v>0</v>
      </c>
      <c r="M312" s="5">
        <v>0</v>
      </c>
      <c r="N312" s="5">
        <v>0</v>
      </c>
      <c r="O312" s="5" t="s">
        <v>53</v>
      </c>
      <c r="P312" s="5" t="s">
        <v>53</v>
      </c>
      <c r="Q312" s="5" t="s">
        <v>53</v>
      </c>
      <c r="R312" s="5" t="s">
        <v>53</v>
      </c>
      <c r="S312" s="5" t="s">
        <v>53</v>
      </c>
      <c r="T312" s="5" t="s">
        <v>53</v>
      </c>
      <c r="U312" s="5" t="s">
        <v>53</v>
      </c>
      <c r="V312" s="5" t="s">
        <v>53</v>
      </c>
      <c r="W312" s="5" t="s">
        <v>53</v>
      </c>
      <c r="X312" s="5" t="s">
        <v>53</v>
      </c>
      <c r="Y312" s="5">
        <v>80</v>
      </c>
      <c r="Z312" s="5" t="s">
        <v>53</v>
      </c>
      <c r="AA312" t="s">
        <v>53</v>
      </c>
      <c r="AB312" t="s">
        <v>53</v>
      </c>
      <c r="AC312" t="s">
        <v>53</v>
      </c>
      <c r="AD312" t="s">
        <v>53</v>
      </c>
      <c r="AE312" t="s">
        <v>54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  <c r="AK312" t="s">
        <v>53</v>
      </c>
      <c r="AL312" t="s">
        <v>53</v>
      </c>
      <c r="AM312" t="s">
        <v>53</v>
      </c>
      <c r="AN312" t="s">
        <v>53</v>
      </c>
      <c r="AO312" t="s">
        <v>53</v>
      </c>
      <c r="AP312" t="s">
        <v>53</v>
      </c>
      <c r="AQ312" t="s">
        <v>53</v>
      </c>
      <c r="AR312" t="s">
        <v>53</v>
      </c>
    </row>
    <row r="313" spans="1:44" x14ac:dyDescent="0.25">
      <c r="A313" s="5">
        <f>305</f>
      </c>
      <c r="B313" s="5" t="s">
        <v>358</v>
      </c>
      <c r="C313" s="5" t="s">
        <v>53</v>
      </c>
      <c r="D313" s="5" t="s">
        <v>53</v>
      </c>
      <c r="E313" s="5" t="s">
        <v>53</v>
      </c>
      <c r="F313" s="5" t="s">
        <v>53</v>
      </c>
      <c r="G313" s="5" t="s">
        <v>53</v>
      </c>
      <c r="H313" s="5" t="s">
        <v>53</v>
      </c>
      <c r="I313" s="5" t="s">
        <v>53</v>
      </c>
      <c r="J313" s="5" t="s">
        <v>53</v>
      </c>
      <c r="K313" s="5" t="s">
        <v>53</v>
      </c>
      <c r="L313" s="5">
        <v>0</v>
      </c>
      <c r="M313" s="5">
        <v>0</v>
      </c>
      <c r="N313" s="5">
        <v>0</v>
      </c>
      <c r="O313" s="5" t="s">
        <v>53</v>
      </c>
      <c r="P313" s="5" t="s">
        <v>53</v>
      </c>
      <c r="Q313" s="5" t="s">
        <v>53</v>
      </c>
      <c r="R313" s="5" t="s">
        <v>53</v>
      </c>
      <c r="S313" s="5" t="s">
        <v>53</v>
      </c>
      <c r="T313" s="5" t="s">
        <v>53</v>
      </c>
      <c r="U313" s="5" t="s">
        <v>53</v>
      </c>
      <c r="V313" s="5" t="s">
        <v>53</v>
      </c>
      <c r="W313" s="5" t="s">
        <v>53</v>
      </c>
      <c r="X313" s="5" t="s">
        <v>53</v>
      </c>
      <c r="Y313" s="5">
        <v>80</v>
      </c>
      <c r="Z313" s="5" t="s">
        <v>53</v>
      </c>
      <c r="AA313" t="s">
        <v>53</v>
      </c>
      <c r="AB313" t="s">
        <v>53</v>
      </c>
      <c r="AC313" t="s">
        <v>53</v>
      </c>
      <c r="AD313" t="s">
        <v>53</v>
      </c>
      <c r="AE313" t="s">
        <v>54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  <c r="AK313" t="s">
        <v>53</v>
      </c>
      <c r="AL313" t="s">
        <v>53</v>
      </c>
      <c r="AM313" t="s">
        <v>53</v>
      </c>
      <c r="AN313" t="s">
        <v>53</v>
      </c>
      <c r="AO313" t="s">
        <v>53</v>
      </c>
      <c r="AP313" t="s">
        <v>53</v>
      </c>
      <c r="AQ313" t="s">
        <v>53</v>
      </c>
      <c r="AR313" t="s">
        <v>53</v>
      </c>
    </row>
    <row r="314" spans="1:44" x14ac:dyDescent="0.25">
      <c r="A314" s="5">
        <f>306</f>
      </c>
      <c r="B314" s="5" t="s">
        <v>359</v>
      </c>
      <c r="C314" s="5" t="s">
        <v>53</v>
      </c>
      <c r="D314" s="5" t="s">
        <v>53</v>
      </c>
      <c r="E314" s="5" t="s">
        <v>53</v>
      </c>
      <c r="F314" s="5" t="s">
        <v>53</v>
      </c>
      <c r="G314" s="5" t="s">
        <v>53</v>
      </c>
      <c r="H314" s="5" t="s">
        <v>53</v>
      </c>
      <c r="I314" s="5" t="s">
        <v>53</v>
      </c>
      <c r="J314" s="5" t="s">
        <v>53</v>
      </c>
      <c r="K314" s="5" t="s">
        <v>53</v>
      </c>
      <c r="L314" s="5">
        <v>0</v>
      </c>
      <c r="M314" s="5">
        <v>0</v>
      </c>
      <c r="N314" s="5">
        <v>0</v>
      </c>
      <c r="O314" s="5" t="s">
        <v>53</v>
      </c>
      <c r="P314" s="5" t="s">
        <v>53</v>
      </c>
      <c r="Q314" s="5" t="s">
        <v>53</v>
      </c>
      <c r="R314" s="5" t="s">
        <v>53</v>
      </c>
      <c r="S314" s="5" t="s">
        <v>53</v>
      </c>
      <c r="T314" s="5" t="s">
        <v>53</v>
      </c>
      <c r="U314" s="5" t="s">
        <v>53</v>
      </c>
      <c r="V314" s="5" t="s">
        <v>53</v>
      </c>
      <c r="W314" s="5" t="s">
        <v>53</v>
      </c>
      <c r="X314" s="5" t="s">
        <v>53</v>
      </c>
      <c r="Y314" s="5">
        <v>80</v>
      </c>
      <c r="Z314" s="5" t="s">
        <v>53</v>
      </c>
      <c r="AA314" t="s">
        <v>53</v>
      </c>
      <c r="AB314" t="s">
        <v>53</v>
      </c>
      <c r="AC314" t="s">
        <v>53</v>
      </c>
      <c r="AD314" t="s">
        <v>53</v>
      </c>
      <c r="AE314" t="s">
        <v>54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  <c r="AK314" t="s">
        <v>53</v>
      </c>
      <c r="AL314" t="s">
        <v>53</v>
      </c>
      <c r="AM314" t="s">
        <v>53</v>
      </c>
      <c r="AN314" t="s">
        <v>53</v>
      </c>
      <c r="AO314" t="s">
        <v>53</v>
      </c>
      <c r="AP314" t="s">
        <v>53</v>
      </c>
      <c r="AQ314" t="s">
        <v>53</v>
      </c>
      <c r="AR314" t="s">
        <v>53</v>
      </c>
    </row>
    <row r="315" spans="1:44" x14ac:dyDescent="0.25">
      <c r="A315" s="5">
        <f>307</f>
      </c>
      <c r="B315" s="5" t="s">
        <v>360</v>
      </c>
      <c r="C315" s="5" t="s">
        <v>53</v>
      </c>
      <c r="D315" s="5" t="s">
        <v>53</v>
      </c>
      <c r="E315" s="5" t="s">
        <v>53</v>
      </c>
      <c r="F315" s="5" t="s">
        <v>53</v>
      </c>
      <c r="G315" s="5" t="s">
        <v>53</v>
      </c>
      <c r="H315" s="5" t="s">
        <v>53</v>
      </c>
      <c r="I315" s="5" t="s">
        <v>53</v>
      </c>
      <c r="J315" s="5" t="s">
        <v>53</v>
      </c>
      <c r="K315" s="5" t="s">
        <v>53</v>
      </c>
      <c r="L315" s="5">
        <v>0</v>
      </c>
      <c r="M315" s="5">
        <v>0</v>
      </c>
      <c r="N315" s="5">
        <v>0</v>
      </c>
      <c r="O315" s="5" t="s">
        <v>53</v>
      </c>
      <c r="P315" s="5" t="s">
        <v>53</v>
      </c>
      <c r="Q315" s="5" t="s">
        <v>53</v>
      </c>
      <c r="R315" s="5" t="s">
        <v>53</v>
      </c>
      <c r="S315" s="5" t="s">
        <v>53</v>
      </c>
      <c r="T315" s="5" t="s">
        <v>53</v>
      </c>
      <c r="U315" s="5" t="s">
        <v>53</v>
      </c>
      <c r="V315" s="5" t="s">
        <v>53</v>
      </c>
      <c r="W315" s="5" t="s">
        <v>53</v>
      </c>
      <c r="X315" s="5" t="s">
        <v>53</v>
      </c>
      <c r="Y315" s="5">
        <v>80</v>
      </c>
      <c r="Z315" s="5" t="s">
        <v>53</v>
      </c>
      <c r="AA315" t="s">
        <v>53</v>
      </c>
      <c r="AB315" t="s">
        <v>53</v>
      </c>
      <c r="AC315" t="s">
        <v>53</v>
      </c>
      <c r="AD315" t="s">
        <v>53</v>
      </c>
      <c r="AE315" t="s">
        <v>54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  <c r="AK315" t="s">
        <v>53</v>
      </c>
      <c r="AL315" t="s">
        <v>53</v>
      </c>
      <c r="AM315" t="s">
        <v>53</v>
      </c>
      <c r="AN315" t="s">
        <v>53</v>
      </c>
      <c r="AO315" t="s">
        <v>53</v>
      </c>
      <c r="AP315" t="s">
        <v>53</v>
      </c>
      <c r="AQ315" t="s">
        <v>53</v>
      </c>
      <c r="AR315" t="s">
        <v>53</v>
      </c>
    </row>
    <row r="316" spans="1:44" x14ac:dyDescent="0.25">
      <c r="A316" s="5">
        <f>308</f>
      </c>
      <c r="B316" s="5" t="s">
        <v>361</v>
      </c>
      <c r="C316" s="5" t="s">
        <v>53</v>
      </c>
      <c r="D316" s="5" t="s">
        <v>53</v>
      </c>
      <c r="E316" s="5" t="s">
        <v>53</v>
      </c>
      <c r="F316" s="5" t="s">
        <v>53</v>
      </c>
      <c r="G316" s="5" t="s">
        <v>53</v>
      </c>
      <c r="H316" s="5" t="s">
        <v>53</v>
      </c>
      <c r="I316" s="5" t="s">
        <v>53</v>
      </c>
      <c r="J316" s="5" t="s">
        <v>53</v>
      </c>
      <c r="K316" s="5" t="s">
        <v>53</v>
      </c>
      <c r="L316" s="5">
        <v>0</v>
      </c>
      <c r="M316" s="5">
        <v>0</v>
      </c>
      <c r="N316" s="5">
        <v>0</v>
      </c>
      <c r="O316" s="5" t="s">
        <v>53</v>
      </c>
      <c r="P316" s="5" t="s">
        <v>53</v>
      </c>
      <c r="Q316" s="5" t="s">
        <v>53</v>
      </c>
      <c r="R316" s="5" t="s">
        <v>53</v>
      </c>
      <c r="S316" s="5" t="s">
        <v>53</v>
      </c>
      <c r="T316" s="5" t="s">
        <v>53</v>
      </c>
      <c r="U316" s="5" t="s">
        <v>53</v>
      </c>
      <c r="V316" s="5" t="s">
        <v>53</v>
      </c>
      <c r="W316" s="5" t="s">
        <v>53</v>
      </c>
      <c r="X316" s="5" t="s">
        <v>53</v>
      </c>
      <c r="Y316" s="5">
        <v>80</v>
      </c>
      <c r="Z316" s="5" t="s">
        <v>53</v>
      </c>
      <c r="AA316" t="s">
        <v>53</v>
      </c>
      <c r="AB316" t="s">
        <v>53</v>
      </c>
      <c r="AC316" t="s">
        <v>53</v>
      </c>
      <c r="AD316" t="s">
        <v>53</v>
      </c>
      <c r="AE316" t="s">
        <v>54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  <c r="AK316" t="s">
        <v>53</v>
      </c>
      <c r="AL316" t="s">
        <v>53</v>
      </c>
      <c r="AM316" t="s">
        <v>53</v>
      </c>
      <c r="AN316" t="s">
        <v>53</v>
      </c>
      <c r="AO316" t="s">
        <v>53</v>
      </c>
      <c r="AP316" t="s">
        <v>53</v>
      </c>
      <c r="AQ316" t="s">
        <v>53</v>
      </c>
      <c r="AR316" t="s">
        <v>53</v>
      </c>
    </row>
    <row r="317" spans="1:44" x14ac:dyDescent="0.25">
      <c r="A317" s="5">
        <f>309</f>
      </c>
      <c r="B317" s="5" t="s">
        <v>362</v>
      </c>
      <c r="C317" s="5" t="s">
        <v>53</v>
      </c>
      <c r="D317" s="5" t="s">
        <v>53</v>
      </c>
      <c r="E317" s="5" t="s">
        <v>53</v>
      </c>
      <c r="F317" s="5" t="s">
        <v>53</v>
      </c>
      <c r="G317" s="5" t="s">
        <v>53</v>
      </c>
      <c r="H317" s="5" t="s">
        <v>53</v>
      </c>
      <c r="I317" s="5" t="s">
        <v>53</v>
      </c>
      <c r="J317" s="5" t="s">
        <v>53</v>
      </c>
      <c r="K317" s="5" t="s">
        <v>53</v>
      </c>
      <c r="L317" s="5">
        <v>0</v>
      </c>
      <c r="M317" s="5">
        <v>0</v>
      </c>
      <c r="N317" s="5">
        <v>0</v>
      </c>
      <c r="O317" s="5" t="s">
        <v>53</v>
      </c>
      <c r="P317" s="5" t="s">
        <v>53</v>
      </c>
      <c r="Q317" s="5" t="s">
        <v>53</v>
      </c>
      <c r="R317" s="5" t="s">
        <v>53</v>
      </c>
      <c r="S317" s="5" t="s">
        <v>53</v>
      </c>
      <c r="T317" s="5" t="s">
        <v>53</v>
      </c>
      <c r="U317" s="5" t="s">
        <v>53</v>
      </c>
      <c r="V317" s="5" t="s">
        <v>53</v>
      </c>
      <c r="W317" s="5" t="s">
        <v>53</v>
      </c>
      <c r="X317" s="5" t="s">
        <v>53</v>
      </c>
      <c r="Y317" s="5">
        <v>80</v>
      </c>
      <c r="Z317" s="5" t="s">
        <v>53</v>
      </c>
      <c r="AA317" t="s">
        <v>53</v>
      </c>
      <c r="AB317" t="s">
        <v>53</v>
      </c>
      <c r="AC317" t="s">
        <v>53</v>
      </c>
      <c r="AD317" t="s">
        <v>53</v>
      </c>
      <c r="AE317" t="s">
        <v>54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  <c r="AK317" t="s">
        <v>53</v>
      </c>
      <c r="AL317" t="s">
        <v>53</v>
      </c>
      <c r="AM317" t="s">
        <v>53</v>
      </c>
      <c r="AN317" t="s">
        <v>53</v>
      </c>
      <c r="AO317" t="s">
        <v>53</v>
      </c>
      <c r="AP317" t="s">
        <v>53</v>
      </c>
      <c r="AQ317" t="s">
        <v>53</v>
      </c>
      <c r="AR317" t="s">
        <v>53</v>
      </c>
    </row>
    <row r="318" spans="1:44" x14ac:dyDescent="0.25">
      <c r="A318" s="5">
        <f>310</f>
      </c>
      <c r="B318" s="5" t="s">
        <v>363</v>
      </c>
      <c r="C318" s="5" t="s">
        <v>53</v>
      </c>
      <c r="D318" s="5" t="s">
        <v>53</v>
      </c>
      <c r="E318" s="5" t="s">
        <v>53</v>
      </c>
      <c r="F318" s="5" t="s">
        <v>53</v>
      </c>
      <c r="G318" s="5" t="s">
        <v>53</v>
      </c>
      <c r="H318" s="5" t="s">
        <v>53</v>
      </c>
      <c r="I318" s="5" t="s">
        <v>53</v>
      </c>
      <c r="J318" s="5" t="s">
        <v>53</v>
      </c>
      <c r="K318" s="5" t="s">
        <v>53</v>
      </c>
      <c r="L318" s="5">
        <v>0</v>
      </c>
      <c r="M318" s="5">
        <v>0</v>
      </c>
      <c r="N318" s="5">
        <v>0</v>
      </c>
      <c r="O318" s="5" t="s">
        <v>53</v>
      </c>
      <c r="P318" s="5" t="s">
        <v>53</v>
      </c>
      <c r="Q318" s="5" t="s">
        <v>53</v>
      </c>
      <c r="R318" s="5" t="s">
        <v>53</v>
      </c>
      <c r="S318" s="5" t="s">
        <v>53</v>
      </c>
      <c r="T318" s="5" t="s">
        <v>53</v>
      </c>
      <c r="U318" s="5" t="s">
        <v>53</v>
      </c>
      <c r="V318" s="5" t="s">
        <v>53</v>
      </c>
      <c r="W318" s="5" t="s">
        <v>53</v>
      </c>
      <c r="X318" s="5" t="s">
        <v>53</v>
      </c>
      <c r="Y318" s="5">
        <v>80</v>
      </c>
      <c r="Z318" s="5" t="s">
        <v>53</v>
      </c>
      <c r="AA318" t="s">
        <v>53</v>
      </c>
      <c r="AB318" t="s">
        <v>53</v>
      </c>
      <c r="AC318" t="s">
        <v>53</v>
      </c>
      <c r="AD318" t="s">
        <v>53</v>
      </c>
      <c r="AE318" t="s">
        <v>54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  <c r="AK318" t="s">
        <v>53</v>
      </c>
      <c r="AL318" t="s">
        <v>53</v>
      </c>
      <c r="AM318" t="s">
        <v>53</v>
      </c>
      <c r="AN318" t="s">
        <v>53</v>
      </c>
      <c r="AO318" t="s">
        <v>53</v>
      </c>
      <c r="AP318" t="s">
        <v>53</v>
      </c>
      <c r="AQ318" t="s">
        <v>53</v>
      </c>
      <c r="AR318" t="s">
        <v>53</v>
      </c>
    </row>
    <row r="319" spans="1:44" x14ac:dyDescent="0.25">
      <c r="A319" s="5">
        <f>311</f>
      </c>
      <c r="B319" s="5" t="s">
        <v>364</v>
      </c>
      <c r="C319" s="5" t="s">
        <v>53</v>
      </c>
      <c r="D319" s="5" t="s">
        <v>53</v>
      </c>
      <c r="E319" s="5" t="s">
        <v>53</v>
      </c>
      <c r="F319" s="5" t="s">
        <v>53</v>
      </c>
      <c r="G319" s="5" t="s">
        <v>53</v>
      </c>
      <c r="H319" s="5" t="s">
        <v>53</v>
      </c>
      <c r="I319" s="5" t="s">
        <v>53</v>
      </c>
      <c r="J319" s="5" t="s">
        <v>53</v>
      </c>
      <c r="K319" s="5" t="s">
        <v>53</v>
      </c>
      <c r="L319" s="5">
        <v>0</v>
      </c>
      <c r="M319" s="5">
        <v>0</v>
      </c>
      <c r="N319" s="5">
        <v>0</v>
      </c>
      <c r="O319" s="5" t="s">
        <v>53</v>
      </c>
      <c r="P319" s="5" t="s">
        <v>53</v>
      </c>
      <c r="Q319" s="5" t="s">
        <v>53</v>
      </c>
      <c r="R319" s="5" t="s">
        <v>53</v>
      </c>
      <c r="S319" s="5" t="s">
        <v>53</v>
      </c>
      <c r="T319" s="5" t="s">
        <v>53</v>
      </c>
      <c r="U319" s="5" t="s">
        <v>53</v>
      </c>
      <c r="V319" s="5" t="s">
        <v>53</v>
      </c>
      <c r="W319" s="5" t="s">
        <v>53</v>
      </c>
      <c r="X319" s="5" t="s">
        <v>53</v>
      </c>
      <c r="Y319" s="5">
        <v>80</v>
      </c>
      <c r="Z319" s="5" t="s">
        <v>53</v>
      </c>
      <c r="AA319" t="s">
        <v>53</v>
      </c>
      <c r="AB319" t="s">
        <v>53</v>
      </c>
      <c r="AC319" t="s">
        <v>53</v>
      </c>
      <c r="AD319" t="s">
        <v>53</v>
      </c>
      <c r="AE319" t="s">
        <v>54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  <c r="AK319" t="s">
        <v>53</v>
      </c>
      <c r="AL319" t="s">
        <v>53</v>
      </c>
      <c r="AM319" t="s">
        <v>53</v>
      </c>
      <c r="AN319" t="s">
        <v>53</v>
      </c>
      <c r="AO319" t="s">
        <v>53</v>
      </c>
      <c r="AP319" t="s">
        <v>53</v>
      </c>
      <c r="AQ319" t="s">
        <v>53</v>
      </c>
      <c r="AR319" t="s">
        <v>53</v>
      </c>
    </row>
    <row r="320" spans="1:44" x14ac:dyDescent="0.25">
      <c r="A320" s="5">
        <f>312</f>
      </c>
      <c r="B320" s="5" t="s">
        <v>365</v>
      </c>
      <c r="C320" s="5" t="s">
        <v>53</v>
      </c>
      <c r="D320" s="5" t="s">
        <v>53</v>
      </c>
      <c r="E320" s="5" t="s">
        <v>53</v>
      </c>
      <c r="F320" s="5" t="s">
        <v>53</v>
      </c>
      <c r="G320" s="5" t="s">
        <v>53</v>
      </c>
      <c r="H320" s="5" t="s">
        <v>53</v>
      </c>
      <c r="I320" s="5" t="s">
        <v>53</v>
      </c>
      <c r="J320" s="5" t="s">
        <v>53</v>
      </c>
      <c r="K320" s="5" t="s">
        <v>53</v>
      </c>
      <c r="L320" s="5">
        <v>0</v>
      </c>
      <c r="M320" s="5">
        <v>0</v>
      </c>
      <c r="N320" s="5">
        <v>0</v>
      </c>
      <c r="O320" s="5" t="s">
        <v>53</v>
      </c>
      <c r="P320" s="5" t="s">
        <v>53</v>
      </c>
      <c r="Q320" s="5" t="s">
        <v>53</v>
      </c>
      <c r="R320" s="5" t="s">
        <v>53</v>
      </c>
      <c r="S320" s="5" t="s">
        <v>53</v>
      </c>
      <c r="T320" s="5" t="s">
        <v>53</v>
      </c>
      <c r="U320" s="5" t="s">
        <v>53</v>
      </c>
      <c r="V320" s="5" t="s">
        <v>53</v>
      </c>
      <c r="W320" s="5" t="s">
        <v>53</v>
      </c>
      <c r="X320" s="5" t="s">
        <v>53</v>
      </c>
      <c r="Y320" s="5">
        <v>80</v>
      </c>
      <c r="Z320" s="5" t="s">
        <v>53</v>
      </c>
      <c r="AA320" t="s">
        <v>53</v>
      </c>
      <c r="AB320" t="s">
        <v>53</v>
      </c>
      <c r="AC320" t="s">
        <v>53</v>
      </c>
      <c r="AD320" t="s">
        <v>53</v>
      </c>
      <c r="AE320" t="s">
        <v>54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  <c r="AK320" t="s">
        <v>53</v>
      </c>
      <c r="AL320" t="s">
        <v>53</v>
      </c>
      <c r="AM320" t="s">
        <v>53</v>
      </c>
      <c r="AN320" t="s">
        <v>53</v>
      </c>
      <c r="AO320" t="s">
        <v>53</v>
      </c>
      <c r="AP320" t="s">
        <v>53</v>
      </c>
      <c r="AQ320" t="s">
        <v>53</v>
      </c>
      <c r="AR320" t="s">
        <v>53</v>
      </c>
    </row>
    <row r="321" spans="1:44" x14ac:dyDescent="0.25">
      <c r="A321" s="5">
        <f>313</f>
      </c>
      <c r="B321" s="5" t="s">
        <v>366</v>
      </c>
      <c r="C321" s="5" t="s">
        <v>53</v>
      </c>
      <c r="D321" s="5" t="s">
        <v>53</v>
      </c>
      <c r="E321" s="5" t="s">
        <v>53</v>
      </c>
      <c r="F321" s="5" t="s">
        <v>53</v>
      </c>
      <c r="G321" s="5" t="s">
        <v>53</v>
      </c>
      <c r="H321" s="5" t="s">
        <v>53</v>
      </c>
      <c r="I321" s="5" t="s">
        <v>53</v>
      </c>
      <c r="J321" s="5" t="s">
        <v>53</v>
      </c>
      <c r="K321" s="5" t="s">
        <v>53</v>
      </c>
      <c r="L321" s="5">
        <v>0</v>
      </c>
      <c r="M321" s="5">
        <v>0</v>
      </c>
      <c r="N321" s="5">
        <v>0</v>
      </c>
      <c r="O321" s="5" t="s">
        <v>53</v>
      </c>
      <c r="P321" s="5" t="s">
        <v>53</v>
      </c>
      <c r="Q321" s="5" t="s">
        <v>53</v>
      </c>
      <c r="R321" s="5" t="s">
        <v>53</v>
      </c>
      <c r="S321" s="5" t="s">
        <v>53</v>
      </c>
      <c r="T321" s="5" t="s">
        <v>53</v>
      </c>
      <c r="U321" s="5" t="s">
        <v>53</v>
      </c>
      <c r="V321" s="5" t="s">
        <v>53</v>
      </c>
      <c r="W321" s="5" t="s">
        <v>53</v>
      </c>
      <c r="X321" s="5" t="s">
        <v>53</v>
      </c>
      <c r="Y321" s="5">
        <v>80</v>
      </c>
      <c r="Z321" s="5" t="s">
        <v>53</v>
      </c>
      <c r="AA321" t="s">
        <v>53</v>
      </c>
      <c r="AB321" t="s">
        <v>53</v>
      </c>
      <c r="AC321" t="s">
        <v>53</v>
      </c>
      <c r="AD321" t="s">
        <v>53</v>
      </c>
      <c r="AE321" t="s">
        <v>54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  <c r="AK321" t="s">
        <v>53</v>
      </c>
      <c r="AL321" t="s">
        <v>53</v>
      </c>
      <c r="AM321" t="s">
        <v>53</v>
      </c>
      <c r="AN321" t="s">
        <v>53</v>
      </c>
      <c r="AO321" t="s">
        <v>53</v>
      </c>
      <c r="AP321" t="s">
        <v>53</v>
      </c>
      <c r="AQ321" t="s">
        <v>53</v>
      </c>
      <c r="AR321" t="s">
        <v>53</v>
      </c>
    </row>
    <row r="322" spans="1:44" x14ac:dyDescent="0.25">
      <c r="A322" s="5">
        <f>314</f>
      </c>
      <c r="B322" s="5" t="s">
        <v>367</v>
      </c>
      <c r="C322" s="5" t="s">
        <v>53</v>
      </c>
      <c r="D322" s="5" t="s">
        <v>53</v>
      </c>
      <c r="E322" s="5" t="s">
        <v>53</v>
      </c>
      <c r="F322" s="5" t="s">
        <v>53</v>
      </c>
      <c r="G322" s="5" t="s">
        <v>53</v>
      </c>
      <c r="H322" s="5" t="s">
        <v>53</v>
      </c>
      <c r="I322" s="5" t="s">
        <v>53</v>
      </c>
      <c r="J322" s="5" t="s">
        <v>53</v>
      </c>
      <c r="K322" s="5" t="s">
        <v>53</v>
      </c>
      <c r="L322" s="5">
        <v>0</v>
      </c>
      <c r="M322" s="5">
        <v>0</v>
      </c>
      <c r="N322" s="5">
        <v>0</v>
      </c>
      <c r="O322" s="5" t="s">
        <v>53</v>
      </c>
      <c r="P322" s="5" t="s">
        <v>53</v>
      </c>
      <c r="Q322" s="5" t="s">
        <v>53</v>
      </c>
      <c r="R322" s="5" t="s">
        <v>53</v>
      </c>
      <c r="S322" s="5" t="s">
        <v>53</v>
      </c>
      <c r="T322" s="5" t="s">
        <v>53</v>
      </c>
      <c r="U322" s="5" t="s">
        <v>53</v>
      </c>
      <c r="V322" s="5" t="s">
        <v>53</v>
      </c>
      <c r="W322" s="5" t="s">
        <v>53</v>
      </c>
      <c r="X322" s="5" t="s">
        <v>53</v>
      </c>
      <c r="Y322" s="5">
        <v>80</v>
      </c>
      <c r="Z322" s="5" t="s">
        <v>53</v>
      </c>
      <c r="AA322" t="s">
        <v>53</v>
      </c>
      <c r="AB322" t="s">
        <v>53</v>
      </c>
      <c r="AC322" t="s">
        <v>53</v>
      </c>
      <c r="AD322" t="s">
        <v>53</v>
      </c>
      <c r="AE322" t="s">
        <v>54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  <c r="AK322" t="s">
        <v>53</v>
      </c>
      <c r="AL322" t="s">
        <v>53</v>
      </c>
      <c r="AM322" t="s">
        <v>53</v>
      </c>
      <c r="AN322" t="s">
        <v>53</v>
      </c>
      <c r="AO322" t="s">
        <v>53</v>
      </c>
      <c r="AP322" t="s">
        <v>53</v>
      </c>
      <c r="AQ322" t="s">
        <v>53</v>
      </c>
      <c r="AR322" t="s">
        <v>53</v>
      </c>
    </row>
    <row r="323" spans="1:44" x14ac:dyDescent="0.25">
      <c r="A323" s="5">
        <f>315</f>
      </c>
      <c r="B323" s="5" t="s">
        <v>368</v>
      </c>
      <c r="C323" s="5" t="s">
        <v>53</v>
      </c>
      <c r="D323" s="5" t="s">
        <v>53</v>
      </c>
      <c r="E323" s="5" t="s">
        <v>53</v>
      </c>
      <c r="F323" s="5" t="s">
        <v>53</v>
      </c>
      <c r="G323" s="5" t="s">
        <v>53</v>
      </c>
      <c r="H323" s="5" t="s">
        <v>53</v>
      </c>
      <c r="I323" s="5" t="s">
        <v>53</v>
      </c>
      <c r="J323" s="5" t="s">
        <v>53</v>
      </c>
      <c r="K323" s="5" t="s">
        <v>53</v>
      </c>
      <c r="L323" s="5">
        <v>0</v>
      </c>
      <c r="M323" s="5">
        <v>0</v>
      </c>
      <c r="N323" s="5">
        <v>0</v>
      </c>
      <c r="O323" s="5" t="s">
        <v>53</v>
      </c>
      <c r="P323" s="5" t="s">
        <v>53</v>
      </c>
      <c r="Q323" s="5" t="s">
        <v>53</v>
      </c>
      <c r="R323" s="5" t="s">
        <v>53</v>
      </c>
      <c r="S323" s="5" t="s">
        <v>53</v>
      </c>
      <c r="T323" s="5" t="s">
        <v>53</v>
      </c>
      <c r="U323" s="5" t="s">
        <v>53</v>
      </c>
      <c r="V323" s="5" t="s">
        <v>53</v>
      </c>
      <c r="W323" s="5" t="s">
        <v>53</v>
      </c>
      <c r="X323" s="5" t="s">
        <v>53</v>
      </c>
      <c r="Y323" s="5">
        <v>80</v>
      </c>
      <c r="Z323" s="5" t="s">
        <v>53</v>
      </c>
      <c r="AA323" t="s">
        <v>53</v>
      </c>
      <c r="AB323" t="s">
        <v>53</v>
      </c>
      <c r="AC323" t="s">
        <v>53</v>
      </c>
      <c r="AD323" t="s">
        <v>53</v>
      </c>
      <c r="AE323" t="s">
        <v>54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  <c r="AK323" t="s">
        <v>53</v>
      </c>
      <c r="AL323" t="s">
        <v>53</v>
      </c>
      <c r="AM323" t="s">
        <v>53</v>
      </c>
      <c r="AN323" t="s">
        <v>53</v>
      </c>
      <c r="AO323" t="s">
        <v>53</v>
      </c>
      <c r="AP323" t="s">
        <v>53</v>
      </c>
      <c r="AQ323" t="s">
        <v>53</v>
      </c>
      <c r="AR323" t="s">
        <v>53</v>
      </c>
    </row>
    <row r="324" spans="1:44" x14ac:dyDescent="0.25">
      <c r="A324" s="5">
        <f>316</f>
      </c>
      <c r="B324" s="5" t="s">
        <v>369</v>
      </c>
      <c r="C324" s="5" t="s">
        <v>53</v>
      </c>
      <c r="D324" s="5" t="s">
        <v>53</v>
      </c>
      <c r="E324" s="5" t="s">
        <v>53</v>
      </c>
      <c r="F324" s="5" t="s">
        <v>53</v>
      </c>
      <c r="G324" s="5" t="s">
        <v>53</v>
      </c>
      <c r="H324" s="5" t="s">
        <v>53</v>
      </c>
      <c r="I324" s="5" t="s">
        <v>53</v>
      </c>
      <c r="J324" s="5" t="s">
        <v>53</v>
      </c>
      <c r="K324" s="5" t="s">
        <v>53</v>
      </c>
      <c r="L324" s="5">
        <v>0</v>
      </c>
      <c r="M324" s="5">
        <v>0</v>
      </c>
      <c r="N324" s="5">
        <v>0</v>
      </c>
      <c r="O324" s="5" t="s">
        <v>53</v>
      </c>
      <c r="P324" s="5" t="s">
        <v>53</v>
      </c>
      <c r="Q324" s="5" t="s">
        <v>53</v>
      </c>
      <c r="R324" s="5" t="s">
        <v>53</v>
      </c>
      <c r="S324" s="5" t="s">
        <v>53</v>
      </c>
      <c r="T324" s="5" t="s">
        <v>53</v>
      </c>
      <c r="U324" s="5" t="s">
        <v>53</v>
      </c>
      <c r="V324" s="5" t="s">
        <v>53</v>
      </c>
      <c r="W324" s="5" t="s">
        <v>53</v>
      </c>
      <c r="X324" s="5" t="s">
        <v>53</v>
      </c>
      <c r="Y324" s="5">
        <v>80</v>
      </c>
      <c r="Z324" s="5" t="s">
        <v>53</v>
      </c>
      <c r="AA324" t="s">
        <v>53</v>
      </c>
      <c r="AB324" t="s">
        <v>53</v>
      </c>
      <c r="AC324" t="s">
        <v>53</v>
      </c>
      <c r="AD324" t="s">
        <v>53</v>
      </c>
      <c r="AE324" t="s">
        <v>54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  <c r="AK324" t="s">
        <v>53</v>
      </c>
      <c r="AL324" t="s">
        <v>53</v>
      </c>
      <c r="AM324" t="s">
        <v>53</v>
      </c>
      <c r="AN324" t="s">
        <v>53</v>
      </c>
      <c r="AO324" t="s">
        <v>53</v>
      </c>
      <c r="AP324" t="s">
        <v>53</v>
      </c>
      <c r="AQ324" t="s">
        <v>53</v>
      </c>
      <c r="AR324" t="s">
        <v>53</v>
      </c>
    </row>
    <row r="325" spans="1:44" x14ac:dyDescent="0.25">
      <c r="A325" s="5">
        <f>317</f>
      </c>
      <c r="B325" s="5" t="s">
        <v>370</v>
      </c>
      <c r="C325" s="5" t="s">
        <v>53</v>
      </c>
      <c r="D325" s="5" t="s">
        <v>53</v>
      </c>
      <c r="E325" s="5" t="s">
        <v>53</v>
      </c>
      <c r="F325" s="5" t="s">
        <v>53</v>
      </c>
      <c r="G325" s="5" t="s">
        <v>53</v>
      </c>
      <c r="H325" s="5" t="s">
        <v>53</v>
      </c>
      <c r="I325" s="5" t="s">
        <v>53</v>
      </c>
      <c r="J325" s="5" t="s">
        <v>53</v>
      </c>
      <c r="K325" s="5" t="s">
        <v>53</v>
      </c>
      <c r="L325" s="5">
        <v>0</v>
      </c>
      <c r="M325" s="5">
        <v>0</v>
      </c>
      <c r="N325" s="5">
        <v>0</v>
      </c>
      <c r="O325" s="5" t="s">
        <v>53</v>
      </c>
      <c r="P325" s="5" t="s">
        <v>53</v>
      </c>
      <c r="Q325" s="5" t="s">
        <v>53</v>
      </c>
      <c r="R325" s="5" t="s">
        <v>53</v>
      </c>
      <c r="S325" s="5" t="s">
        <v>53</v>
      </c>
      <c r="T325" s="5" t="s">
        <v>53</v>
      </c>
      <c r="U325" s="5" t="s">
        <v>53</v>
      </c>
      <c r="V325" s="5" t="s">
        <v>53</v>
      </c>
      <c r="W325" s="5" t="s">
        <v>53</v>
      </c>
      <c r="X325" s="5" t="s">
        <v>53</v>
      </c>
      <c r="Y325" s="5">
        <v>80</v>
      </c>
      <c r="Z325" s="5" t="s">
        <v>53</v>
      </c>
      <c r="AA325" t="s">
        <v>53</v>
      </c>
      <c r="AB325" t="s">
        <v>53</v>
      </c>
      <c r="AC325" t="s">
        <v>53</v>
      </c>
      <c r="AD325" t="s">
        <v>53</v>
      </c>
      <c r="AE325" t="s">
        <v>54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  <c r="AK325" t="s">
        <v>53</v>
      </c>
      <c r="AL325" t="s">
        <v>53</v>
      </c>
      <c r="AM325" t="s">
        <v>53</v>
      </c>
      <c r="AN325" t="s">
        <v>53</v>
      </c>
      <c r="AO325" t="s">
        <v>53</v>
      </c>
      <c r="AP325" t="s">
        <v>53</v>
      </c>
      <c r="AQ325" t="s">
        <v>53</v>
      </c>
      <c r="AR325" t="s">
        <v>53</v>
      </c>
    </row>
    <row r="326" spans="1:44" x14ac:dyDescent="0.25">
      <c r="A326" s="5">
        <f>318</f>
      </c>
      <c r="B326" s="5" t="s">
        <v>371</v>
      </c>
      <c r="C326" s="5" t="s">
        <v>53</v>
      </c>
      <c r="D326" s="5" t="s">
        <v>53</v>
      </c>
      <c r="E326" s="5" t="s">
        <v>53</v>
      </c>
      <c r="F326" s="5" t="s">
        <v>53</v>
      </c>
      <c r="G326" s="5" t="s">
        <v>53</v>
      </c>
      <c r="H326" s="5" t="s">
        <v>53</v>
      </c>
      <c r="I326" s="5" t="s">
        <v>53</v>
      </c>
      <c r="J326" s="5" t="s">
        <v>53</v>
      </c>
      <c r="K326" s="5" t="s">
        <v>53</v>
      </c>
      <c r="L326" s="5">
        <v>0</v>
      </c>
      <c r="M326" s="5">
        <v>0</v>
      </c>
      <c r="N326" s="5">
        <v>0</v>
      </c>
      <c r="O326" s="5" t="s">
        <v>53</v>
      </c>
      <c r="P326" s="5" t="s">
        <v>53</v>
      </c>
      <c r="Q326" s="5" t="s">
        <v>53</v>
      </c>
      <c r="R326" s="5" t="s">
        <v>53</v>
      </c>
      <c r="S326" s="5" t="s">
        <v>53</v>
      </c>
      <c r="T326" s="5" t="s">
        <v>53</v>
      </c>
      <c r="U326" s="5" t="s">
        <v>53</v>
      </c>
      <c r="V326" s="5" t="s">
        <v>53</v>
      </c>
      <c r="W326" s="5" t="s">
        <v>53</v>
      </c>
      <c r="X326" s="5" t="s">
        <v>53</v>
      </c>
      <c r="Y326" s="5">
        <v>80</v>
      </c>
      <c r="Z326" s="5" t="s">
        <v>53</v>
      </c>
      <c r="AA326" t="s">
        <v>53</v>
      </c>
      <c r="AB326" t="s">
        <v>53</v>
      </c>
      <c r="AC326" t="s">
        <v>53</v>
      </c>
      <c r="AD326" t="s">
        <v>53</v>
      </c>
      <c r="AE326" t="s">
        <v>54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  <c r="AK326" t="s">
        <v>53</v>
      </c>
      <c r="AL326" t="s">
        <v>53</v>
      </c>
      <c r="AM326" t="s">
        <v>53</v>
      </c>
      <c r="AN326" t="s">
        <v>53</v>
      </c>
      <c r="AO326" t="s">
        <v>53</v>
      </c>
      <c r="AP326" t="s">
        <v>53</v>
      </c>
      <c r="AQ326" t="s">
        <v>53</v>
      </c>
      <c r="AR326" t="s">
        <v>53</v>
      </c>
    </row>
    <row r="327" spans="1:44" x14ac:dyDescent="0.25">
      <c r="A327" s="5">
        <f>319</f>
      </c>
      <c r="B327" s="5" t="s">
        <v>372</v>
      </c>
      <c r="C327" s="5" t="s">
        <v>53</v>
      </c>
      <c r="D327" s="5" t="s">
        <v>53</v>
      </c>
      <c r="E327" s="5" t="s">
        <v>53</v>
      </c>
      <c r="F327" s="5" t="s">
        <v>53</v>
      </c>
      <c r="G327" s="5" t="s">
        <v>53</v>
      </c>
      <c r="H327" s="5" t="s">
        <v>53</v>
      </c>
      <c r="I327" s="5" t="s">
        <v>53</v>
      </c>
      <c r="J327" s="5" t="s">
        <v>53</v>
      </c>
      <c r="K327" s="5" t="s">
        <v>53</v>
      </c>
      <c r="L327" s="5">
        <v>0</v>
      </c>
      <c r="M327" s="5">
        <v>0</v>
      </c>
      <c r="N327" s="5">
        <v>0</v>
      </c>
      <c r="O327" s="5" t="s">
        <v>53</v>
      </c>
      <c r="P327" s="5" t="s">
        <v>53</v>
      </c>
      <c r="Q327" s="5" t="s">
        <v>53</v>
      </c>
      <c r="R327" s="5" t="s">
        <v>53</v>
      </c>
      <c r="S327" s="5" t="s">
        <v>53</v>
      </c>
      <c r="T327" s="5" t="s">
        <v>53</v>
      </c>
      <c r="U327" s="5" t="s">
        <v>53</v>
      </c>
      <c r="V327" s="5" t="s">
        <v>53</v>
      </c>
      <c r="W327" s="5" t="s">
        <v>53</v>
      </c>
      <c r="X327" s="5" t="s">
        <v>53</v>
      </c>
      <c r="Y327" s="5">
        <v>80</v>
      </c>
      <c r="Z327" s="5" t="s">
        <v>53</v>
      </c>
      <c r="AA327" t="s">
        <v>53</v>
      </c>
      <c r="AB327" t="s">
        <v>53</v>
      </c>
      <c r="AC327" t="s">
        <v>53</v>
      </c>
      <c r="AD327" t="s">
        <v>53</v>
      </c>
      <c r="AE327" t="s">
        <v>54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  <c r="AK327" t="s">
        <v>53</v>
      </c>
      <c r="AL327" t="s">
        <v>53</v>
      </c>
      <c r="AM327" t="s">
        <v>53</v>
      </c>
      <c r="AN327" t="s">
        <v>53</v>
      </c>
      <c r="AO327" t="s">
        <v>53</v>
      </c>
      <c r="AP327" t="s">
        <v>53</v>
      </c>
      <c r="AQ327" t="s">
        <v>53</v>
      </c>
      <c r="AR327" t="s">
        <v>53</v>
      </c>
    </row>
    <row r="328" spans="1:44" x14ac:dyDescent="0.25">
      <c r="A328" s="5">
        <f>320</f>
      </c>
      <c r="B328" s="5" t="s">
        <v>373</v>
      </c>
      <c r="C328" s="5" t="s">
        <v>53</v>
      </c>
      <c r="D328" s="5" t="s">
        <v>53</v>
      </c>
      <c r="E328" s="5" t="s">
        <v>53</v>
      </c>
      <c r="F328" s="5" t="s">
        <v>53</v>
      </c>
      <c r="G328" s="5" t="s">
        <v>53</v>
      </c>
      <c r="H328" s="5" t="s">
        <v>53</v>
      </c>
      <c r="I328" s="5" t="s">
        <v>53</v>
      </c>
      <c r="J328" s="5" t="s">
        <v>53</v>
      </c>
      <c r="K328" s="5" t="s">
        <v>53</v>
      </c>
      <c r="L328" s="5">
        <v>0</v>
      </c>
      <c r="M328" s="5">
        <v>0</v>
      </c>
      <c r="N328" s="5">
        <v>0</v>
      </c>
      <c r="O328" s="5" t="s">
        <v>53</v>
      </c>
      <c r="P328" s="5" t="s">
        <v>53</v>
      </c>
      <c r="Q328" s="5" t="s">
        <v>53</v>
      </c>
      <c r="R328" s="5" t="s">
        <v>53</v>
      </c>
      <c r="S328" s="5" t="s">
        <v>53</v>
      </c>
      <c r="T328" s="5" t="s">
        <v>53</v>
      </c>
      <c r="U328" s="5" t="s">
        <v>53</v>
      </c>
      <c r="V328" s="5" t="s">
        <v>53</v>
      </c>
      <c r="W328" s="5" t="s">
        <v>53</v>
      </c>
      <c r="X328" s="5" t="s">
        <v>53</v>
      </c>
      <c r="Y328" s="5">
        <v>80</v>
      </c>
      <c r="Z328" s="5" t="s">
        <v>53</v>
      </c>
      <c r="AA328" t="s">
        <v>53</v>
      </c>
      <c r="AB328" t="s">
        <v>53</v>
      </c>
      <c r="AC328" t="s">
        <v>53</v>
      </c>
      <c r="AD328" t="s">
        <v>53</v>
      </c>
      <c r="AE328" t="s">
        <v>54</v>
      </c>
      <c r="AF328" t="s">
        <v>53</v>
      </c>
      <c r="AG328" t="s">
        <v>53</v>
      </c>
      <c r="AH328" t="s">
        <v>53</v>
      </c>
      <c r="AI328" t="s">
        <v>53</v>
      </c>
      <c r="AJ328" t="s">
        <v>53</v>
      </c>
      <c r="AK328" t="s">
        <v>53</v>
      </c>
      <c r="AL328" t="s">
        <v>53</v>
      </c>
      <c r="AM328" t="s">
        <v>53</v>
      </c>
      <c r="AN328" t="s">
        <v>53</v>
      </c>
      <c r="AO328" t="s">
        <v>53</v>
      </c>
      <c r="AP328" t="s">
        <v>53</v>
      </c>
      <c r="AQ328" t="s">
        <v>53</v>
      </c>
      <c r="AR328" t="s">
        <v>53</v>
      </c>
    </row>
    <row r="329" spans="1:44" x14ac:dyDescent="0.25">
      <c r="A329" s="5">
        <f>321</f>
      </c>
      <c r="B329" s="5" t="s">
        <v>374</v>
      </c>
      <c r="C329" s="5" t="s">
        <v>53</v>
      </c>
      <c r="D329" s="5" t="s">
        <v>53</v>
      </c>
      <c r="E329" s="5" t="s">
        <v>53</v>
      </c>
      <c r="F329" s="5" t="s">
        <v>53</v>
      </c>
      <c r="G329" s="5" t="s">
        <v>53</v>
      </c>
      <c r="H329" s="5" t="s">
        <v>53</v>
      </c>
      <c r="I329" s="5" t="s">
        <v>53</v>
      </c>
      <c r="J329" s="5" t="s">
        <v>53</v>
      </c>
      <c r="K329" s="5" t="s">
        <v>53</v>
      </c>
      <c r="L329" s="5">
        <v>0</v>
      </c>
      <c r="M329" s="5">
        <v>0</v>
      </c>
      <c r="N329" s="5">
        <v>0</v>
      </c>
      <c r="O329" s="5" t="s">
        <v>53</v>
      </c>
      <c r="P329" s="5" t="s">
        <v>53</v>
      </c>
      <c r="Q329" s="5" t="s">
        <v>53</v>
      </c>
      <c r="R329" s="5" t="s">
        <v>53</v>
      </c>
      <c r="S329" s="5" t="s">
        <v>53</v>
      </c>
      <c r="T329" s="5" t="s">
        <v>53</v>
      </c>
      <c r="U329" s="5" t="s">
        <v>53</v>
      </c>
      <c r="V329" s="5" t="s">
        <v>53</v>
      </c>
      <c r="W329" s="5" t="s">
        <v>53</v>
      </c>
      <c r="X329" s="5" t="s">
        <v>53</v>
      </c>
      <c r="Y329" s="5">
        <v>80</v>
      </c>
      <c r="Z329" s="5" t="s">
        <v>53</v>
      </c>
      <c r="AA329" t="s">
        <v>53</v>
      </c>
      <c r="AB329" t="s">
        <v>53</v>
      </c>
      <c r="AC329" t="s">
        <v>53</v>
      </c>
      <c r="AD329" t="s">
        <v>53</v>
      </c>
      <c r="AE329" t="s">
        <v>54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  <c r="AK329" t="s">
        <v>53</v>
      </c>
      <c r="AL329" t="s">
        <v>53</v>
      </c>
      <c r="AM329" t="s">
        <v>53</v>
      </c>
      <c r="AN329" t="s">
        <v>53</v>
      </c>
      <c r="AO329" t="s">
        <v>53</v>
      </c>
      <c r="AP329" t="s">
        <v>53</v>
      </c>
      <c r="AQ329" t="s">
        <v>53</v>
      </c>
      <c r="AR329" t="s">
        <v>53</v>
      </c>
    </row>
    <row r="330" spans="1:44" x14ac:dyDescent="0.25">
      <c r="A330" s="5">
        <f>322</f>
      </c>
      <c r="B330" s="5" t="s">
        <v>375</v>
      </c>
      <c r="C330" s="5" t="s">
        <v>53</v>
      </c>
      <c r="D330" s="5" t="s">
        <v>53</v>
      </c>
      <c r="E330" s="5" t="s">
        <v>53</v>
      </c>
      <c r="F330" s="5" t="s">
        <v>53</v>
      </c>
      <c r="G330" s="5" t="s">
        <v>53</v>
      </c>
      <c r="H330" s="5" t="s">
        <v>53</v>
      </c>
      <c r="I330" s="5" t="s">
        <v>53</v>
      </c>
      <c r="J330" s="5" t="s">
        <v>53</v>
      </c>
      <c r="K330" s="5" t="s">
        <v>53</v>
      </c>
      <c r="L330" s="5">
        <v>0</v>
      </c>
      <c r="M330" s="5">
        <v>0</v>
      </c>
      <c r="N330" s="5">
        <v>0</v>
      </c>
      <c r="O330" s="5" t="s">
        <v>53</v>
      </c>
      <c r="P330" s="5" t="s">
        <v>53</v>
      </c>
      <c r="Q330" s="5" t="s">
        <v>53</v>
      </c>
      <c r="R330" s="5" t="s">
        <v>53</v>
      </c>
      <c r="S330" s="5" t="s">
        <v>53</v>
      </c>
      <c r="T330" s="5" t="s">
        <v>53</v>
      </c>
      <c r="U330" s="5" t="s">
        <v>53</v>
      </c>
      <c r="V330" s="5" t="s">
        <v>53</v>
      </c>
      <c r="W330" s="5" t="s">
        <v>53</v>
      </c>
      <c r="X330" s="5" t="s">
        <v>53</v>
      </c>
      <c r="Y330" s="5">
        <v>80</v>
      </c>
      <c r="Z330" s="5" t="s">
        <v>53</v>
      </c>
      <c r="AA330" t="s">
        <v>53</v>
      </c>
      <c r="AB330" t="s">
        <v>53</v>
      </c>
      <c r="AC330" t="s">
        <v>53</v>
      </c>
      <c r="AD330" t="s">
        <v>53</v>
      </c>
      <c r="AE330" t="s">
        <v>54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  <c r="AK330" t="s">
        <v>53</v>
      </c>
      <c r="AL330" t="s">
        <v>53</v>
      </c>
      <c r="AM330" t="s">
        <v>53</v>
      </c>
      <c r="AN330" t="s">
        <v>53</v>
      </c>
      <c r="AO330" t="s">
        <v>53</v>
      </c>
      <c r="AP330" t="s">
        <v>53</v>
      </c>
      <c r="AQ330" t="s">
        <v>53</v>
      </c>
      <c r="AR330" t="s">
        <v>53</v>
      </c>
    </row>
    <row r="331" spans="1:44" x14ac:dyDescent="0.25">
      <c r="A331" s="5">
        <f>323</f>
      </c>
      <c r="B331" s="5" t="s">
        <v>376</v>
      </c>
      <c r="C331" s="5" t="s">
        <v>53</v>
      </c>
      <c r="D331" s="5" t="s">
        <v>53</v>
      </c>
      <c r="E331" s="5" t="s">
        <v>53</v>
      </c>
      <c r="F331" s="5" t="s">
        <v>53</v>
      </c>
      <c r="G331" s="5" t="s">
        <v>53</v>
      </c>
      <c r="H331" s="5" t="s">
        <v>53</v>
      </c>
      <c r="I331" s="5" t="s">
        <v>53</v>
      </c>
      <c r="J331" s="5" t="s">
        <v>53</v>
      </c>
      <c r="K331" s="5" t="s">
        <v>53</v>
      </c>
      <c r="L331" s="5">
        <v>0</v>
      </c>
      <c r="M331" s="5">
        <v>0</v>
      </c>
      <c r="N331" s="5">
        <v>0</v>
      </c>
      <c r="O331" s="5" t="s">
        <v>53</v>
      </c>
      <c r="P331" s="5" t="s">
        <v>53</v>
      </c>
      <c r="Q331" s="5" t="s">
        <v>53</v>
      </c>
      <c r="R331" s="5" t="s">
        <v>53</v>
      </c>
      <c r="S331" s="5" t="s">
        <v>53</v>
      </c>
      <c r="T331" s="5" t="s">
        <v>53</v>
      </c>
      <c r="U331" s="5" t="s">
        <v>53</v>
      </c>
      <c r="V331" s="5" t="s">
        <v>53</v>
      </c>
      <c r="W331" s="5" t="s">
        <v>53</v>
      </c>
      <c r="X331" s="5" t="s">
        <v>53</v>
      </c>
      <c r="Y331" s="5">
        <v>80</v>
      </c>
      <c r="Z331" s="5" t="s">
        <v>53</v>
      </c>
      <c r="AA331" t="s">
        <v>53</v>
      </c>
      <c r="AB331" t="s">
        <v>53</v>
      </c>
      <c r="AC331" t="s">
        <v>53</v>
      </c>
      <c r="AD331" t="s">
        <v>53</v>
      </c>
      <c r="AE331" t="s">
        <v>54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  <c r="AK331" t="s">
        <v>53</v>
      </c>
      <c r="AL331" t="s">
        <v>53</v>
      </c>
      <c r="AM331" t="s">
        <v>53</v>
      </c>
      <c r="AN331" t="s">
        <v>53</v>
      </c>
      <c r="AO331" t="s">
        <v>53</v>
      </c>
      <c r="AP331" t="s">
        <v>53</v>
      </c>
      <c r="AQ331" t="s">
        <v>53</v>
      </c>
      <c r="AR331" t="s">
        <v>53</v>
      </c>
    </row>
    <row r="332" spans="1:44" x14ac:dyDescent="0.25">
      <c r="A332" s="5">
        <f>324</f>
      </c>
      <c r="B332" s="5" t="s">
        <v>377</v>
      </c>
      <c r="C332" s="5" t="s">
        <v>53</v>
      </c>
      <c r="D332" s="5" t="s">
        <v>53</v>
      </c>
      <c r="E332" s="5" t="s">
        <v>53</v>
      </c>
      <c r="F332" s="5" t="s">
        <v>53</v>
      </c>
      <c r="G332" s="5" t="s">
        <v>53</v>
      </c>
      <c r="H332" s="5" t="s">
        <v>53</v>
      </c>
      <c r="I332" s="5" t="s">
        <v>53</v>
      </c>
      <c r="J332" s="5" t="s">
        <v>53</v>
      </c>
      <c r="K332" s="5" t="s">
        <v>53</v>
      </c>
      <c r="L332" s="5">
        <v>0</v>
      </c>
      <c r="M332" s="5">
        <v>0</v>
      </c>
      <c r="N332" s="5">
        <v>0</v>
      </c>
      <c r="O332" s="5" t="s">
        <v>53</v>
      </c>
      <c r="P332" s="5" t="s">
        <v>53</v>
      </c>
      <c r="Q332" s="5" t="s">
        <v>53</v>
      </c>
      <c r="R332" s="5" t="s">
        <v>53</v>
      </c>
      <c r="S332" s="5" t="s">
        <v>53</v>
      </c>
      <c r="T332" s="5" t="s">
        <v>53</v>
      </c>
      <c r="U332" s="5" t="s">
        <v>53</v>
      </c>
      <c r="V332" s="5" t="s">
        <v>53</v>
      </c>
      <c r="W332" s="5" t="s">
        <v>53</v>
      </c>
      <c r="X332" s="5" t="s">
        <v>53</v>
      </c>
      <c r="Y332" s="5">
        <v>80</v>
      </c>
      <c r="Z332" s="5" t="s">
        <v>53</v>
      </c>
      <c r="AA332" t="s">
        <v>53</v>
      </c>
      <c r="AB332" t="s">
        <v>53</v>
      </c>
      <c r="AC332" t="s">
        <v>53</v>
      </c>
      <c r="AD332" t="s">
        <v>53</v>
      </c>
      <c r="AE332" t="s">
        <v>54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  <c r="AK332" t="s">
        <v>53</v>
      </c>
      <c r="AL332" t="s">
        <v>53</v>
      </c>
      <c r="AM332" t="s">
        <v>53</v>
      </c>
      <c r="AN332" t="s">
        <v>53</v>
      </c>
      <c r="AO332" t="s">
        <v>53</v>
      </c>
      <c r="AP332" t="s">
        <v>53</v>
      </c>
      <c r="AQ332" t="s">
        <v>53</v>
      </c>
      <c r="AR332" t="s">
        <v>53</v>
      </c>
    </row>
    <row r="333" spans="1:44" x14ac:dyDescent="0.25">
      <c r="A333" s="5">
        <f>325</f>
      </c>
      <c r="B333" s="5" t="s">
        <v>378</v>
      </c>
      <c r="C333" s="5" t="s">
        <v>53</v>
      </c>
      <c r="D333" s="5" t="s">
        <v>53</v>
      </c>
      <c r="E333" s="5" t="s">
        <v>53</v>
      </c>
      <c r="F333" s="5" t="s">
        <v>53</v>
      </c>
      <c r="G333" s="5" t="s">
        <v>53</v>
      </c>
      <c r="H333" s="5" t="s">
        <v>53</v>
      </c>
      <c r="I333" s="5" t="s">
        <v>53</v>
      </c>
      <c r="J333" s="5" t="s">
        <v>53</v>
      </c>
      <c r="K333" s="5" t="s">
        <v>53</v>
      </c>
      <c r="L333" s="5">
        <v>0</v>
      </c>
      <c r="M333" s="5">
        <v>0</v>
      </c>
      <c r="N333" s="5">
        <v>0</v>
      </c>
      <c r="O333" s="5" t="s">
        <v>53</v>
      </c>
      <c r="P333" s="5" t="s">
        <v>53</v>
      </c>
      <c r="Q333" s="5" t="s">
        <v>53</v>
      </c>
      <c r="R333" s="5" t="s">
        <v>53</v>
      </c>
      <c r="S333" s="5" t="s">
        <v>53</v>
      </c>
      <c r="T333" s="5" t="s">
        <v>53</v>
      </c>
      <c r="U333" s="5" t="s">
        <v>53</v>
      </c>
      <c r="V333" s="5" t="s">
        <v>53</v>
      </c>
      <c r="W333" s="5" t="s">
        <v>53</v>
      </c>
      <c r="X333" s="5" t="s">
        <v>53</v>
      </c>
      <c r="Y333" s="5">
        <v>80</v>
      </c>
      <c r="Z333" s="5" t="s">
        <v>53</v>
      </c>
      <c r="AA333" t="s">
        <v>53</v>
      </c>
      <c r="AB333" t="s">
        <v>53</v>
      </c>
      <c r="AC333" t="s">
        <v>53</v>
      </c>
      <c r="AD333" t="s">
        <v>53</v>
      </c>
      <c r="AE333" t="s">
        <v>54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  <c r="AK333" t="s">
        <v>53</v>
      </c>
      <c r="AL333" t="s">
        <v>53</v>
      </c>
      <c r="AM333" t="s">
        <v>53</v>
      </c>
      <c r="AN333" t="s">
        <v>53</v>
      </c>
      <c r="AO333" t="s">
        <v>53</v>
      </c>
      <c r="AP333" t="s">
        <v>53</v>
      </c>
      <c r="AQ333" t="s">
        <v>53</v>
      </c>
      <c r="AR333" t="s">
        <v>53</v>
      </c>
    </row>
    <row r="334" spans="1:44" x14ac:dyDescent="0.25">
      <c r="A334" s="5">
        <f>326</f>
      </c>
      <c r="B334" s="5" t="s">
        <v>379</v>
      </c>
      <c r="C334" s="5" t="s">
        <v>53</v>
      </c>
      <c r="D334" s="5" t="s">
        <v>53</v>
      </c>
      <c r="E334" s="5" t="s">
        <v>53</v>
      </c>
      <c r="F334" s="5" t="s">
        <v>53</v>
      </c>
      <c r="G334" s="5" t="s">
        <v>53</v>
      </c>
      <c r="H334" s="5" t="s">
        <v>53</v>
      </c>
      <c r="I334" s="5" t="s">
        <v>53</v>
      </c>
      <c r="J334" s="5" t="s">
        <v>53</v>
      </c>
      <c r="K334" s="5" t="s">
        <v>53</v>
      </c>
      <c r="L334" s="5">
        <v>0</v>
      </c>
      <c r="M334" s="5">
        <v>0</v>
      </c>
      <c r="N334" s="5">
        <v>0</v>
      </c>
      <c r="O334" s="5" t="s">
        <v>53</v>
      </c>
      <c r="P334" s="5" t="s">
        <v>53</v>
      </c>
      <c r="Q334" s="5" t="s">
        <v>53</v>
      </c>
      <c r="R334" s="5" t="s">
        <v>53</v>
      </c>
      <c r="S334" s="5" t="s">
        <v>53</v>
      </c>
      <c r="T334" s="5" t="s">
        <v>53</v>
      </c>
      <c r="U334" s="5" t="s">
        <v>53</v>
      </c>
      <c r="V334" s="5" t="s">
        <v>53</v>
      </c>
      <c r="W334" s="5" t="s">
        <v>53</v>
      </c>
      <c r="X334" s="5" t="s">
        <v>53</v>
      </c>
      <c r="Y334" s="5">
        <v>80</v>
      </c>
      <c r="Z334" s="5" t="s">
        <v>53</v>
      </c>
      <c r="AA334" t="s">
        <v>53</v>
      </c>
      <c r="AB334" t="s">
        <v>53</v>
      </c>
      <c r="AC334" t="s">
        <v>53</v>
      </c>
      <c r="AD334" t="s">
        <v>53</v>
      </c>
      <c r="AE334" t="s">
        <v>54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  <c r="AK334" t="s">
        <v>53</v>
      </c>
      <c r="AL334" t="s">
        <v>53</v>
      </c>
      <c r="AM334" t="s">
        <v>53</v>
      </c>
      <c r="AN334" t="s">
        <v>53</v>
      </c>
      <c r="AO334" t="s">
        <v>53</v>
      </c>
      <c r="AP334" t="s">
        <v>53</v>
      </c>
      <c r="AQ334" t="s">
        <v>53</v>
      </c>
      <c r="AR334" t="s">
        <v>53</v>
      </c>
    </row>
    <row r="335" spans="1:44" x14ac:dyDescent="0.25">
      <c r="A335" s="5">
        <f>327</f>
      </c>
      <c r="B335" s="5" t="s">
        <v>380</v>
      </c>
      <c r="C335" s="5" t="s">
        <v>53</v>
      </c>
      <c r="D335" s="5" t="s">
        <v>53</v>
      </c>
      <c r="E335" s="5" t="s">
        <v>53</v>
      </c>
      <c r="F335" s="5" t="s">
        <v>53</v>
      </c>
      <c r="G335" s="5" t="s">
        <v>53</v>
      </c>
      <c r="H335" s="5" t="s">
        <v>53</v>
      </c>
      <c r="I335" s="5" t="s">
        <v>53</v>
      </c>
      <c r="J335" s="5" t="s">
        <v>53</v>
      </c>
      <c r="K335" s="5" t="s">
        <v>53</v>
      </c>
      <c r="L335" s="5">
        <v>0</v>
      </c>
      <c r="M335" s="5">
        <v>0</v>
      </c>
      <c r="N335" s="5">
        <v>0</v>
      </c>
      <c r="O335" s="5" t="s">
        <v>53</v>
      </c>
      <c r="P335" s="5" t="s">
        <v>53</v>
      </c>
      <c r="Q335" s="5" t="s">
        <v>53</v>
      </c>
      <c r="R335" s="5" t="s">
        <v>53</v>
      </c>
      <c r="S335" s="5" t="s">
        <v>53</v>
      </c>
      <c r="T335" s="5" t="s">
        <v>53</v>
      </c>
      <c r="U335" s="5" t="s">
        <v>53</v>
      </c>
      <c r="V335" s="5" t="s">
        <v>53</v>
      </c>
      <c r="W335" s="5" t="s">
        <v>53</v>
      </c>
      <c r="X335" s="5" t="s">
        <v>53</v>
      </c>
      <c r="Y335" s="5">
        <v>80</v>
      </c>
      <c r="Z335" s="5" t="s">
        <v>53</v>
      </c>
      <c r="AA335" t="s">
        <v>53</v>
      </c>
      <c r="AB335" t="s">
        <v>53</v>
      </c>
      <c r="AC335" t="s">
        <v>53</v>
      </c>
      <c r="AD335" t="s">
        <v>53</v>
      </c>
      <c r="AE335" t="s">
        <v>54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  <c r="AK335" t="s">
        <v>53</v>
      </c>
      <c r="AL335" t="s">
        <v>53</v>
      </c>
      <c r="AM335" t="s">
        <v>53</v>
      </c>
      <c r="AN335" t="s">
        <v>53</v>
      </c>
      <c r="AO335" t="s">
        <v>53</v>
      </c>
      <c r="AP335" t="s">
        <v>53</v>
      </c>
      <c r="AQ335" t="s">
        <v>53</v>
      </c>
      <c r="AR335" t="s">
        <v>53</v>
      </c>
    </row>
    <row r="336" spans="1:44" x14ac:dyDescent="0.25">
      <c r="A336" s="5">
        <f>328</f>
      </c>
      <c r="B336" s="5" t="s">
        <v>381</v>
      </c>
      <c r="C336" s="5" t="s">
        <v>53</v>
      </c>
      <c r="D336" s="5" t="s">
        <v>53</v>
      </c>
      <c r="E336" s="5" t="s">
        <v>53</v>
      </c>
      <c r="F336" s="5" t="s">
        <v>53</v>
      </c>
      <c r="G336" s="5" t="s">
        <v>53</v>
      </c>
      <c r="H336" s="5" t="s">
        <v>53</v>
      </c>
      <c r="I336" s="5" t="s">
        <v>53</v>
      </c>
      <c r="J336" s="5" t="s">
        <v>53</v>
      </c>
      <c r="K336" s="5" t="s">
        <v>53</v>
      </c>
      <c r="L336" s="5">
        <v>0</v>
      </c>
      <c r="M336" s="5">
        <v>0</v>
      </c>
      <c r="N336" s="5">
        <v>0</v>
      </c>
      <c r="O336" s="5" t="s">
        <v>53</v>
      </c>
      <c r="P336" s="5" t="s">
        <v>53</v>
      </c>
      <c r="Q336" s="5" t="s">
        <v>53</v>
      </c>
      <c r="R336" s="5" t="s">
        <v>53</v>
      </c>
      <c r="S336" s="5" t="s">
        <v>53</v>
      </c>
      <c r="T336" s="5" t="s">
        <v>53</v>
      </c>
      <c r="U336" s="5" t="s">
        <v>53</v>
      </c>
      <c r="V336" s="5" t="s">
        <v>53</v>
      </c>
      <c r="W336" s="5" t="s">
        <v>53</v>
      </c>
      <c r="X336" s="5" t="s">
        <v>53</v>
      </c>
      <c r="Y336" s="5">
        <v>80</v>
      </c>
      <c r="Z336" s="5" t="s">
        <v>53</v>
      </c>
      <c r="AA336" t="s">
        <v>53</v>
      </c>
      <c r="AB336" t="s">
        <v>53</v>
      </c>
      <c r="AC336" t="s">
        <v>53</v>
      </c>
      <c r="AD336" t="s">
        <v>53</v>
      </c>
      <c r="AE336" t="s">
        <v>54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  <c r="AK336" t="s">
        <v>53</v>
      </c>
      <c r="AL336" t="s">
        <v>53</v>
      </c>
      <c r="AM336" t="s">
        <v>53</v>
      </c>
      <c r="AN336" t="s">
        <v>53</v>
      </c>
      <c r="AO336" t="s">
        <v>53</v>
      </c>
      <c r="AP336" t="s">
        <v>53</v>
      </c>
      <c r="AQ336" t="s">
        <v>53</v>
      </c>
      <c r="AR336" t="s">
        <v>53</v>
      </c>
    </row>
    <row r="337" spans="1:44" x14ac:dyDescent="0.25">
      <c r="A337" s="5">
        <f>329</f>
      </c>
      <c r="B337" s="5" t="s">
        <v>382</v>
      </c>
      <c r="C337" s="5" t="s">
        <v>53</v>
      </c>
      <c r="D337" s="5" t="s">
        <v>53</v>
      </c>
      <c r="E337" s="5" t="s">
        <v>53</v>
      </c>
      <c r="F337" s="5" t="s">
        <v>53</v>
      </c>
      <c r="G337" s="5" t="s">
        <v>53</v>
      </c>
      <c r="H337" s="5" t="s">
        <v>53</v>
      </c>
      <c r="I337" s="5" t="s">
        <v>53</v>
      </c>
      <c r="J337" s="5" t="s">
        <v>53</v>
      </c>
      <c r="K337" s="5" t="s">
        <v>53</v>
      </c>
      <c r="L337" s="5">
        <v>0</v>
      </c>
      <c r="M337" s="5">
        <v>0</v>
      </c>
      <c r="N337" s="5">
        <v>0</v>
      </c>
      <c r="O337" s="5" t="s">
        <v>53</v>
      </c>
      <c r="P337" s="5" t="s">
        <v>53</v>
      </c>
      <c r="Q337" s="5" t="s">
        <v>53</v>
      </c>
      <c r="R337" s="5" t="s">
        <v>53</v>
      </c>
      <c r="S337" s="5" t="s">
        <v>53</v>
      </c>
      <c r="T337" s="5" t="s">
        <v>53</v>
      </c>
      <c r="U337" s="5" t="s">
        <v>53</v>
      </c>
      <c r="V337" s="5" t="s">
        <v>53</v>
      </c>
      <c r="W337" s="5" t="s">
        <v>53</v>
      </c>
      <c r="X337" s="5" t="s">
        <v>53</v>
      </c>
      <c r="Y337" s="5">
        <v>80</v>
      </c>
      <c r="Z337" s="5" t="s">
        <v>53</v>
      </c>
      <c r="AA337" t="s">
        <v>53</v>
      </c>
      <c r="AB337" t="s">
        <v>53</v>
      </c>
      <c r="AC337" t="s">
        <v>53</v>
      </c>
      <c r="AD337" t="s">
        <v>53</v>
      </c>
      <c r="AE337" t="s">
        <v>54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  <c r="AK337" t="s">
        <v>53</v>
      </c>
      <c r="AL337" t="s">
        <v>53</v>
      </c>
      <c r="AM337" t="s">
        <v>53</v>
      </c>
      <c r="AN337" t="s">
        <v>53</v>
      </c>
      <c r="AO337" t="s">
        <v>53</v>
      </c>
      <c r="AP337" t="s">
        <v>53</v>
      </c>
      <c r="AQ337" t="s">
        <v>53</v>
      </c>
      <c r="AR337" t="s">
        <v>53</v>
      </c>
    </row>
    <row r="338" spans="1:44" x14ac:dyDescent="0.25">
      <c r="A338" s="5">
        <f>330</f>
      </c>
      <c r="B338" s="5" t="s">
        <v>383</v>
      </c>
      <c r="C338" s="5" t="s">
        <v>53</v>
      </c>
      <c r="D338" s="5" t="s">
        <v>53</v>
      </c>
      <c r="E338" s="5" t="s">
        <v>53</v>
      </c>
      <c r="F338" s="5" t="s">
        <v>53</v>
      </c>
      <c r="G338" s="5" t="s">
        <v>53</v>
      </c>
      <c r="H338" s="5" t="s">
        <v>53</v>
      </c>
      <c r="I338" s="5" t="s">
        <v>53</v>
      </c>
      <c r="J338" s="5" t="s">
        <v>53</v>
      </c>
      <c r="K338" s="5" t="s">
        <v>53</v>
      </c>
      <c r="L338" s="5">
        <v>0</v>
      </c>
      <c r="M338" s="5">
        <v>0</v>
      </c>
      <c r="N338" s="5">
        <v>0</v>
      </c>
      <c r="O338" s="5" t="s">
        <v>53</v>
      </c>
      <c r="P338" s="5" t="s">
        <v>53</v>
      </c>
      <c r="Q338" s="5" t="s">
        <v>53</v>
      </c>
      <c r="R338" s="5" t="s">
        <v>53</v>
      </c>
      <c r="S338" s="5" t="s">
        <v>53</v>
      </c>
      <c r="T338" s="5" t="s">
        <v>53</v>
      </c>
      <c r="U338" s="5" t="s">
        <v>53</v>
      </c>
      <c r="V338" s="5" t="s">
        <v>53</v>
      </c>
      <c r="W338" s="5" t="s">
        <v>53</v>
      </c>
      <c r="X338" s="5" t="s">
        <v>53</v>
      </c>
      <c r="Y338" s="5">
        <v>80</v>
      </c>
      <c r="Z338" s="5" t="s">
        <v>53</v>
      </c>
      <c r="AA338" t="s">
        <v>53</v>
      </c>
      <c r="AB338" t="s">
        <v>53</v>
      </c>
      <c r="AC338" t="s">
        <v>53</v>
      </c>
      <c r="AD338" t="s">
        <v>53</v>
      </c>
      <c r="AE338" t="s">
        <v>54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  <c r="AK338" t="s">
        <v>53</v>
      </c>
      <c r="AL338" t="s">
        <v>53</v>
      </c>
      <c r="AM338" t="s">
        <v>53</v>
      </c>
      <c r="AN338" t="s">
        <v>53</v>
      </c>
      <c r="AO338" t="s">
        <v>53</v>
      </c>
      <c r="AP338" t="s">
        <v>53</v>
      </c>
      <c r="AQ338" t="s">
        <v>53</v>
      </c>
      <c r="AR338" t="s">
        <v>53</v>
      </c>
    </row>
    <row r="339" spans="1:44" x14ac:dyDescent="0.25">
      <c r="A339" s="5">
        <f>331</f>
      </c>
      <c r="B339" s="5" t="s">
        <v>384</v>
      </c>
      <c r="C339" s="5" t="s">
        <v>53</v>
      </c>
      <c r="D339" s="5" t="s">
        <v>53</v>
      </c>
      <c r="E339" s="5" t="s">
        <v>53</v>
      </c>
      <c r="F339" s="5" t="s">
        <v>53</v>
      </c>
      <c r="G339" s="5" t="s">
        <v>53</v>
      </c>
      <c r="H339" s="5" t="s">
        <v>53</v>
      </c>
      <c r="I339" s="5" t="s">
        <v>53</v>
      </c>
      <c r="J339" s="5" t="s">
        <v>53</v>
      </c>
      <c r="K339" s="5" t="s">
        <v>53</v>
      </c>
      <c r="L339" s="5">
        <v>0</v>
      </c>
      <c r="M339" s="5">
        <v>0</v>
      </c>
      <c r="N339" s="5">
        <v>0</v>
      </c>
      <c r="O339" s="5" t="s">
        <v>53</v>
      </c>
      <c r="P339" s="5" t="s">
        <v>53</v>
      </c>
      <c r="Q339" s="5" t="s">
        <v>53</v>
      </c>
      <c r="R339" s="5" t="s">
        <v>53</v>
      </c>
      <c r="S339" s="5" t="s">
        <v>53</v>
      </c>
      <c r="T339" s="5" t="s">
        <v>53</v>
      </c>
      <c r="U339" s="5" t="s">
        <v>53</v>
      </c>
      <c r="V339" s="5" t="s">
        <v>53</v>
      </c>
      <c r="W339" s="5" t="s">
        <v>53</v>
      </c>
      <c r="X339" s="5" t="s">
        <v>53</v>
      </c>
      <c r="Y339" s="5">
        <v>80</v>
      </c>
      <c r="Z339" s="5" t="s">
        <v>53</v>
      </c>
      <c r="AA339" t="s">
        <v>53</v>
      </c>
      <c r="AB339" t="s">
        <v>53</v>
      </c>
      <c r="AC339" t="s">
        <v>53</v>
      </c>
      <c r="AD339" t="s">
        <v>53</v>
      </c>
      <c r="AE339" t="s">
        <v>54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  <c r="AK339" t="s">
        <v>53</v>
      </c>
      <c r="AL339" t="s">
        <v>53</v>
      </c>
      <c r="AM339" t="s">
        <v>53</v>
      </c>
      <c r="AN339" t="s">
        <v>53</v>
      </c>
      <c r="AO339" t="s">
        <v>53</v>
      </c>
      <c r="AP339" t="s">
        <v>53</v>
      </c>
      <c r="AQ339" t="s">
        <v>53</v>
      </c>
      <c r="AR339" t="s">
        <v>53</v>
      </c>
    </row>
    <row r="340" spans="1:44" x14ac:dyDescent="0.25">
      <c r="A340" s="5">
        <f>332</f>
      </c>
      <c r="B340" s="5" t="s">
        <v>385</v>
      </c>
      <c r="C340" s="5" t="s">
        <v>53</v>
      </c>
      <c r="D340" s="5" t="s">
        <v>53</v>
      </c>
      <c r="E340" s="5" t="s">
        <v>53</v>
      </c>
      <c r="F340" s="5" t="s">
        <v>53</v>
      </c>
      <c r="G340" s="5" t="s">
        <v>53</v>
      </c>
      <c r="H340" s="5" t="s">
        <v>53</v>
      </c>
      <c r="I340" s="5" t="s">
        <v>53</v>
      </c>
      <c r="J340" s="5" t="s">
        <v>53</v>
      </c>
      <c r="K340" s="5" t="s">
        <v>53</v>
      </c>
      <c r="L340" s="5">
        <v>0</v>
      </c>
      <c r="M340" s="5">
        <v>0</v>
      </c>
      <c r="N340" s="5">
        <v>0</v>
      </c>
      <c r="O340" s="5" t="s">
        <v>53</v>
      </c>
      <c r="P340" s="5" t="s">
        <v>53</v>
      </c>
      <c r="Q340" s="5" t="s">
        <v>53</v>
      </c>
      <c r="R340" s="5" t="s">
        <v>53</v>
      </c>
      <c r="S340" s="5" t="s">
        <v>53</v>
      </c>
      <c r="T340" s="5" t="s">
        <v>53</v>
      </c>
      <c r="U340" s="5" t="s">
        <v>53</v>
      </c>
      <c r="V340" s="5" t="s">
        <v>53</v>
      </c>
      <c r="W340" s="5" t="s">
        <v>53</v>
      </c>
      <c r="X340" s="5" t="s">
        <v>53</v>
      </c>
      <c r="Y340" s="5">
        <v>80</v>
      </c>
      <c r="Z340" s="5" t="s">
        <v>53</v>
      </c>
      <c r="AA340" t="s">
        <v>53</v>
      </c>
      <c r="AB340" t="s">
        <v>53</v>
      </c>
      <c r="AC340" t="s">
        <v>53</v>
      </c>
      <c r="AD340" t="s">
        <v>53</v>
      </c>
      <c r="AE340" t="s">
        <v>54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  <c r="AK340" t="s">
        <v>53</v>
      </c>
      <c r="AL340" t="s">
        <v>53</v>
      </c>
      <c r="AM340" t="s">
        <v>53</v>
      </c>
      <c r="AN340" t="s">
        <v>53</v>
      </c>
      <c r="AO340" t="s">
        <v>53</v>
      </c>
      <c r="AP340" t="s">
        <v>53</v>
      </c>
      <c r="AQ340" t="s">
        <v>53</v>
      </c>
      <c r="AR340" t="s">
        <v>53</v>
      </c>
    </row>
    <row r="341" spans="1:44" x14ac:dyDescent="0.25">
      <c r="A341" s="5">
        <f>333</f>
      </c>
      <c r="B341" s="5" t="s">
        <v>386</v>
      </c>
      <c r="C341" s="5" t="s">
        <v>53</v>
      </c>
      <c r="D341" s="5" t="s">
        <v>53</v>
      </c>
      <c r="E341" s="5" t="s">
        <v>53</v>
      </c>
      <c r="F341" s="5" t="s">
        <v>53</v>
      </c>
      <c r="G341" s="5" t="s">
        <v>53</v>
      </c>
      <c r="H341" s="5" t="s">
        <v>53</v>
      </c>
      <c r="I341" s="5" t="s">
        <v>53</v>
      </c>
      <c r="J341" s="5" t="s">
        <v>53</v>
      </c>
      <c r="K341" s="5" t="s">
        <v>53</v>
      </c>
      <c r="L341" s="5">
        <v>0</v>
      </c>
      <c r="M341" s="5">
        <v>0</v>
      </c>
      <c r="N341" s="5">
        <v>0</v>
      </c>
      <c r="O341" s="5" t="s">
        <v>53</v>
      </c>
      <c r="P341" s="5" t="s">
        <v>53</v>
      </c>
      <c r="Q341" s="5" t="s">
        <v>53</v>
      </c>
      <c r="R341" s="5" t="s">
        <v>53</v>
      </c>
      <c r="S341" s="5" t="s">
        <v>53</v>
      </c>
      <c r="T341" s="5" t="s">
        <v>53</v>
      </c>
      <c r="U341" s="5" t="s">
        <v>53</v>
      </c>
      <c r="V341" s="5" t="s">
        <v>53</v>
      </c>
      <c r="W341" s="5" t="s">
        <v>53</v>
      </c>
      <c r="X341" s="5" t="s">
        <v>53</v>
      </c>
      <c r="Y341" s="5">
        <v>80</v>
      </c>
      <c r="Z341" s="5" t="s">
        <v>53</v>
      </c>
      <c r="AA341" t="s">
        <v>53</v>
      </c>
      <c r="AB341" t="s">
        <v>53</v>
      </c>
      <c r="AC341" t="s">
        <v>53</v>
      </c>
      <c r="AD341" t="s">
        <v>53</v>
      </c>
      <c r="AE341" t="s">
        <v>54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  <c r="AK341" t="s">
        <v>53</v>
      </c>
      <c r="AL341" t="s">
        <v>53</v>
      </c>
      <c r="AM341" t="s">
        <v>53</v>
      </c>
      <c r="AN341" t="s">
        <v>53</v>
      </c>
      <c r="AO341" t="s">
        <v>53</v>
      </c>
      <c r="AP341" t="s">
        <v>53</v>
      </c>
      <c r="AQ341" t="s">
        <v>53</v>
      </c>
      <c r="AR341" t="s">
        <v>53</v>
      </c>
    </row>
    <row r="342" spans="1:44" x14ac:dyDescent="0.25">
      <c r="A342" s="5">
        <f>334</f>
      </c>
      <c r="B342" s="5" t="s">
        <v>387</v>
      </c>
      <c r="C342" s="5" t="s">
        <v>53</v>
      </c>
      <c r="D342" s="5" t="s">
        <v>53</v>
      </c>
      <c r="E342" s="5" t="s">
        <v>53</v>
      </c>
      <c r="F342" s="5" t="s">
        <v>53</v>
      </c>
      <c r="G342" s="5" t="s">
        <v>53</v>
      </c>
      <c r="H342" s="5" t="s">
        <v>53</v>
      </c>
      <c r="I342" s="5" t="s">
        <v>53</v>
      </c>
      <c r="J342" s="5" t="s">
        <v>53</v>
      </c>
      <c r="K342" s="5" t="s">
        <v>53</v>
      </c>
      <c r="L342" s="5">
        <v>0</v>
      </c>
      <c r="M342" s="5">
        <v>0</v>
      </c>
      <c r="N342" s="5">
        <v>0</v>
      </c>
      <c r="O342" s="5" t="s">
        <v>53</v>
      </c>
      <c r="P342" s="5" t="s">
        <v>53</v>
      </c>
      <c r="Q342" s="5" t="s">
        <v>53</v>
      </c>
      <c r="R342" s="5" t="s">
        <v>53</v>
      </c>
      <c r="S342" s="5" t="s">
        <v>53</v>
      </c>
      <c r="T342" s="5" t="s">
        <v>53</v>
      </c>
      <c r="U342" s="5" t="s">
        <v>53</v>
      </c>
      <c r="V342" s="5" t="s">
        <v>53</v>
      </c>
      <c r="W342" s="5" t="s">
        <v>53</v>
      </c>
      <c r="X342" s="5" t="s">
        <v>53</v>
      </c>
      <c r="Y342" s="5">
        <v>80</v>
      </c>
      <c r="Z342" s="5" t="s">
        <v>53</v>
      </c>
      <c r="AA342" t="s">
        <v>53</v>
      </c>
      <c r="AB342" t="s">
        <v>53</v>
      </c>
      <c r="AC342" t="s">
        <v>53</v>
      </c>
      <c r="AD342" t="s">
        <v>53</v>
      </c>
      <c r="AE342" t="s">
        <v>54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  <c r="AK342" t="s">
        <v>53</v>
      </c>
      <c r="AL342" t="s">
        <v>53</v>
      </c>
      <c r="AM342" t="s">
        <v>53</v>
      </c>
      <c r="AN342" t="s">
        <v>53</v>
      </c>
      <c r="AO342" t="s">
        <v>53</v>
      </c>
      <c r="AP342" t="s">
        <v>53</v>
      </c>
      <c r="AQ342" t="s">
        <v>53</v>
      </c>
      <c r="AR342" t="s">
        <v>53</v>
      </c>
    </row>
    <row r="343" spans="1:44" x14ac:dyDescent="0.25">
      <c r="A343" s="5">
        <f>335</f>
      </c>
      <c r="B343" s="5" t="s">
        <v>388</v>
      </c>
      <c r="C343" s="5" t="s">
        <v>53</v>
      </c>
      <c r="D343" s="5" t="s">
        <v>53</v>
      </c>
      <c r="E343" s="5" t="s">
        <v>53</v>
      </c>
      <c r="F343" s="5" t="s">
        <v>53</v>
      </c>
      <c r="G343" s="5" t="s">
        <v>53</v>
      </c>
      <c r="H343" s="5" t="s">
        <v>53</v>
      </c>
      <c r="I343" s="5" t="s">
        <v>53</v>
      </c>
      <c r="J343" s="5" t="s">
        <v>53</v>
      </c>
      <c r="K343" s="5" t="s">
        <v>53</v>
      </c>
      <c r="L343" s="5">
        <v>0</v>
      </c>
      <c r="M343" s="5">
        <v>0</v>
      </c>
      <c r="N343" s="5">
        <v>0</v>
      </c>
      <c r="O343" s="5" t="s">
        <v>53</v>
      </c>
      <c r="P343" s="5" t="s">
        <v>53</v>
      </c>
      <c r="Q343" s="5" t="s">
        <v>53</v>
      </c>
      <c r="R343" s="5" t="s">
        <v>53</v>
      </c>
      <c r="S343" s="5" t="s">
        <v>53</v>
      </c>
      <c r="T343" s="5" t="s">
        <v>53</v>
      </c>
      <c r="U343" s="5" t="s">
        <v>53</v>
      </c>
      <c r="V343" s="5" t="s">
        <v>53</v>
      </c>
      <c r="W343" s="5" t="s">
        <v>53</v>
      </c>
      <c r="X343" s="5" t="s">
        <v>53</v>
      </c>
      <c r="Y343" s="5">
        <v>80</v>
      </c>
      <c r="Z343" s="5" t="s">
        <v>53</v>
      </c>
      <c r="AA343" t="s">
        <v>53</v>
      </c>
      <c r="AB343" t="s">
        <v>53</v>
      </c>
      <c r="AC343" t="s">
        <v>53</v>
      </c>
      <c r="AD343" t="s">
        <v>53</v>
      </c>
      <c r="AE343" t="s">
        <v>54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  <c r="AK343" t="s">
        <v>53</v>
      </c>
      <c r="AL343" t="s">
        <v>53</v>
      </c>
      <c r="AM343" t="s">
        <v>53</v>
      </c>
      <c r="AN343" t="s">
        <v>53</v>
      </c>
      <c r="AO343" t="s">
        <v>53</v>
      </c>
      <c r="AP343" t="s">
        <v>53</v>
      </c>
      <c r="AQ343" t="s">
        <v>53</v>
      </c>
      <c r="AR343" t="s">
        <v>53</v>
      </c>
    </row>
    <row r="344" spans="1:44" x14ac:dyDescent="0.25">
      <c r="A344" s="5">
        <f>336</f>
      </c>
      <c r="B344" s="5" t="s">
        <v>389</v>
      </c>
      <c r="C344" s="5" t="s">
        <v>53</v>
      </c>
      <c r="D344" s="5" t="s">
        <v>53</v>
      </c>
      <c r="E344" s="5" t="s">
        <v>53</v>
      </c>
      <c r="F344" s="5" t="s">
        <v>53</v>
      </c>
      <c r="G344" s="5" t="s">
        <v>53</v>
      </c>
      <c r="H344" s="5" t="s">
        <v>53</v>
      </c>
      <c r="I344" s="5" t="s">
        <v>53</v>
      </c>
      <c r="J344" s="5" t="s">
        <v>53</v>
      </c>
      <c r="K344" s="5" t="s">
        <v>53</v>
      </c>
      <c r="L344" s="5">
        <v>0</v>
      </c>
      <c r="M344" s="5">
        <v>0</v>
      </c>
      <c r="N344" s="5">
        <v>0</v>
      </c>
      <c r="O344" s="5" t="s">
        <v>53</v>
      </c>
      <c r="P344" s="5" t="s">
        <v>53</v>
      </c>
      <c r="Q344" s="5" t="s">
        <v>53</v>
      </c>
      <c r="R344" s="5" t="s">
        <v>53</v>
      </c>
      <c r="S344" s="5" t="s">
        <v>53</v>
      </c>
      <c r="T344" s="5" t="s">
        <v>53</v>
      </c>
      <c r="U344" s="5" t="s">
        <v>53</v>
      </c>
      <c r="V344" s="5" t="s">
        <v>53</v>
      </c>
      <c r="W344" s="5" t="s">
        <v>53</v>
      </c>
      <c r="X344" s="5" t="s">
        <v>53</v>
      </c>
      <c r="Y344" s="5">
        <v>80</v>
      </c>
      <c r="Z344" s="5" t="s">
        <v>53</v>
      </c>
      <c r="AA344" t="s">
        <v>53</v>
      </c>
      <c r="AB344" t="s">
        <v>53</v>
      </c>
      <c r="AC344" t="s">
        <v>53</v>
      </c>
      <c r="AD344" t="s">
        <v>53</v>
      </c>
      <c r="AE344" t="s">
        <v>54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  <c r="AK344" t="s">
        <v>53</v>
      </c>
      <c r="AL344" t="s">
        <v>53</v>
      </c>
      <c r="AM344" t="s">
        <v>53</v>
      </c>
      <c r="AN344" t="s">
        <v>53</v>
      </c>
      <c r="AO344" t="s">
        <v>53</v>
      </c>
      <c r="AP344" t="s">
        <v>53</v>
      </c>
      <c r="AQ344" t="s">
        <v>53</v>
      </c>
      <c r="AR344" t="s">
        <v>53</v>
      </c>
    </row>
    <row r="345" spans="1:44" x14ac:dyDescent="0.25">
      <c r="A345" s="5">
        <f>337</f>
      </c>
      <c r="B345" s="5" t="s">
        <v>390</v>
      </c>
      <c r="C345" s="5" t="s">
        <v>53</v>
      </c>
      <c r="D345" s="5" t="s">
        <v>53</v>
      </c>
      <c r="E345" s="5" t="s">
        <v>53</v>
      </c>
      <c r="F345" s="5" t="s">
        <v>53</v>
      </c>
      <c r="G345" s="5" t="s">
        <v>53</v>
      </c>
      <c r="H345" s="5" t="s">
        <v>53</v>
      </c>
      <c r="I345" s="5" t="s">
        <v>53</v>
      </c>
      <c r="J345" s="5" t="s">
        <v>53</v>
      </c>
      <c r="K345" s="5" t="s">
        <v>53</v>
      </c>
      <c r="L345" s="5">
        <v>0</v>
      </c>
      <c r="M345" s="5">
        <v>0</v>
      </c>
      <c r="N345" s="5">
        <v>0</v>
      </c>
      <c r="O345" s="5" t="s">
        <v>53</v>
      </c>
      <c r="P345" s="5" t="s">
        <v>53</v>
      </c>
      <c r="Q345" s="5" t="s">
        <v>53</v>
      </c>
      <c r="R345" s="5" t="s">
        <v>53</v>
      </c>
      <c r="S345" s="5" t="s">
        <v>53</v>
      </c>
      <c r="T345" s="5" t="s">
        <v>53</v>
      </c>
      <c r="U345" s="5" t="s">
        <v>53</v>
      </c>
      <c r="V345" s="5" t="s">
        <v>53</v>
      </c>
      <c r="W345" s="5" t="s">
        <v>53</v>
      </c>
      <c r="X345" s="5" t="s">
        <v>53</v>
      </c>
      <c r="Y345" s="5">
        <v>80</v>
      </c>
      <c r="Z345" s="5" t="s">
        <v>53</v>
      </c>
      <c r="AA345" t="s">
        <v>53</v>
      </c>
      <c r="AB345" t="s">
        <v>53</v>
      </c>
      <c r="AC345" t="s">
        <v>53</v>
      </c>
      <c r="AD345" t="s">
        <v>53</v>
      </c>
      <c r="AE345" t="s">
        <v>54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  <c r="AK345" t="s">
        <v>53</v>
      </c>
      <c r="AL345" t="s">
        <v>53</v>
      </c>
      <c r="AM345" t="s">
        <v>53</v>
      </c>
      <c r="AN345" t="s">
        <v>53</v>
      </c>
      <c r="AO345" t="s">
        <v>53</v>
      </c>
      <c r="AP345" t="s">
        <v>53</v>
      </c>
      <c r="AQ345" t="s">
        <v>53</v>
      </c>
      <c r="AR345" t="s">
        <v>53</v>
      </c>
    </row>
    <row r="346" spans="1:44" x14ac:dyDescent="0.25">
      <c r="A346" s="5">
        <f>338</f>
      </c>
      <c r="B346" s="5" t="s">
        <v>391</v>
      </c>
      <c r="C346" s="5" t="s">
        <v>53</v>
      </c>
      <c r="D346" s="5" t="s">
        <v>53</v>
      </c>
      <c r="E346" s="5" t="s">
        <v>53</v>
      </c>
      <c r="F346" s="5" t="s">
        <v>53</v>
      </c>
      <c r="G346" s="5" t="s">
        <v>53</v>
      </c>
      <c r="H346" s="5" t="s">
        <v>53</v>
      </c>
      <c r="I346" s="5" t="s">
        <v>53</v>
      </c>
      <c r="J346" s="5" t="s">
        <v>53</v>
      </c>
      <c r="K346" s="5" t="s">
        <v>53</v>
      </c>
      <c r="L346" s="5">
        <v>0</v>
      </c>
      <c r="M346" s="5">
        <v>0</v>
      </c>
      <c r="N346" s="5">
        <v>0</v>
      </c>
      <c r="O346" s="5" t="s">
        <v>53</v>
      </c>
      <c r="P346" s="5" t="s">
        <v>53</v>
      </c>
      <c r="Q346" s="5" t="s">
        <v>53</v>
      </c>
      <c r="R346" s="5" t="s">
        <v>53</v>
      </c>
      <c r="S346" s="5" t="s">
        <v>53</v>
      </c>
      <c r="T346" s="5" t="s">
        <v>53</v>
      </c>
      <c r="U346" s="5" t="s">
        <v>53</v>
      </c>
      <c r="V346" s="5" t="s">
        <v>53</v>
      </c>
      <c r="W346" s="5" t="s">
        <v>53</v>
      </c>
      <c r="X346" s="5" t="s">
        <v>53</v>
      </c>
      <c r="Y346" s="5">
        <v>80</v>
      </c>
      <c r="Z346" s="5" t="s">
        <v>53</v>
      </c>
      <c r="AA346" t="s">
        <v>53</v>
      </c>
      <c r="AB346" t="s">
        <v>53</v>
      </c>
      <c r="AC346" t="s">
        <v>53</v>
      </c>
      <c r="AD346" t="s">
        <v>53</v>
      </c>
      <c r="AE346" t="s">
        <v>54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  <c r="AK346" t="s">
        <v>53</v>
      </c>
      <c r="AL346" t="s">
        <v>53</v>
      </c>
      <c r="AM346" t="s">
        <v>53</v>
      </c>
      <c r="AN346" t="s">
        <v>53</v>
      </c>
      <c r="AO346" t="s">
        <v>53</v>
      </c>
      <c r="AP346" t="s">
        <v>53</v>
      </c>
      <c r="AQ346" t="s">
        <v>53</v>
      </c>
      <c r="AR346" t="s">
        <v>53</v>
      </c>
    </row>
    <row r="347" spans="1:44" x14ac:dyDescent="0.25">
      <c r="A347" s="5">
        <f>339</f>
      </c>
      <c r="B347" s="5" t="s">
        <v>392</v>
      </c>
      <c r="C347" s="5" t="s">
        <v>53</v>
      </c>
      <c r="D347" s="5" t="s">
        <v>53</v>
      </c>
      <c r="E347" s="5" t="s">
        <v>53</v>
      </c>
      <c r="F347" s="5" t="s">
        <v>53</v>
      </c>
      <c r="G347" s="5" t="s">
        <v>53</v>
      </c>
      <c r="H347" s="5" t="s">
        <v>53</v>
      </c>
      <c r="I347" s="5" t="s">
        <v>53</v>
      </c>
      <c r="J347" s="5" t="s">
        <v>53</v>
      </c>
      <c r="K347" s="5" t="s">
        <v>53</v>
      </c>
      <c r="L347" s="5">
        <v>0</v>
      </c>
      <c r="M347" s="5">
        <v>0</v>
      </c>
      <c r="N347" s="5">
        <v>0</v>
      </c>
      <c r="O347" s="5" t="s">
        <v>53</v>
      </c>
      <c r="P347" s="5" t="s">
        <v>53</v>
      </c>
      <c r="Q347" s="5" t="s">
        <v>53</v>
      </c>
      <c r="R347" s="5" t="s">
        <v>53</v>
      </c>
      <c r="S347" s="5" t="s">
        <v>53</v>
      </c>
      <c r="T347" s="5" t="s">
        <v>53</v>
      </c>
      <c r="U347" s="5" t="s">
        <v>53</v>
      </c>
      <c r="V347" s="5" t="s">
        <v>53</v>
      </c>
      <c r="W347" s="5" t="s">
        <v>53</v>
      </c>
      <c r="X347" s="5" t="s">
        <v>53</v>
      </c>
      <c r="Y347" s="5">
        <v>80</v>
      </c>
      <c r="Z347" s="5" t="s">
        <v>53</v>
      </c>
      <c r="AA347" t="s">
        <v>53</v>
      </c>
      <c r="AB347" t="s">
        <v>53</v>
      </c>
      <c r="AC347" t="s">
        <v>53</v>
      </c>
      <c r="AD347" t="s">
        <v>53</v>
      </c>
      <c r="AE347" t="s">
        <v>54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  <c r="AK347" t="s">
        <v>53</v>
      </c>
      <c r="AL347" t="s">
        <v>53</v>
      </c>
      <c r="AM347" t="s">
        <v>53</v>
      </c>
      <c r="AN347" t="s">
        <v>53</v>
      </c>
      <c r="AO347" t="s">
        <v>53</v>
      </c>
      <c r="AP347" t="s">
        <v>53</v>
      </c>
      <c r="AQ347" t="s">
        <v>53</v>
      </c>
      <c r="AR347" t="s">
        <v>53</v>
      </c>
    </row>
    <row r="348" spans="1:44" x14ac:dyDescent="0.25">
      <c r="A348" s="5">
        <f>340</f>
      </c>
      <c r="B348" s="5" t="s">
        <v>393</v>
      </c>
      <c r="C348" s="5" t="s">
        <v>53</v>
      </c>
      <c r="D348" s="5" t="s">
        <v>53</v>
      </c>
      <c r="E348" s="5" t="s">
        <v>53</v>
      </c>
      <c r="F348" s="5" t="s">
        <v>53</v>
      </c>
      <c r="G348" s="5" t="s">
        <v>53</v>
      </c>
      <c r="H348" s="5" t="s">
        <v>53</v>
      </c>
      <c r="I348" s="5" t="s">
        <v>53</v>
      </c>
      <c r="J348" s="5" t="s">
        <v>53</v>
      </c>
      <c r="K348" s="5" t="s">
        <v>53</v>
      </c>
      <c r="L348" s="5">
        <v>0</v>
      </c>
      <c r="M348" s="5">
        <v>0</v>
      </c>
      <c r="N348" s="5">
        <v>0</v>
      </c>
      <c r="O348" s="5" t="s">
        <v>53</v>
      </c>
      <c r="P348" s="5" t="s">
        <v>53</v>
      </c>
      <c r="Q348" s="5" t="s">
        <v>53</v>
      </c>
      <c r="R348" s="5" t="s">
        <v>53</v>
      </c>
      <c r="S348" s="5" t="s">
        <v>53</v>
      </c>
      <c r="T348" s="5" t="s">
        <v>53</v>
      </c>
      <c r="U348" s="5" t="s">
        <v>53</v>
      </c>
      <c r="V348" s="5" t="s">
        <v>53</v>
      </c>
      <c r="W348" s="5" t="s">
        <v>53</v>
      </c>
      <c r="X348" s="5" t="s">
        <v>53</v>
      </c>
      <c r="Y348" s="5">
        <v>80</v>
      </c>
      <c r="Z348" s="5" t="s">
        <v>53</v>
      </c>
      <c r="AA348" t="s">
        <v>53</v>
      </c>
      <c r="AB348" t="s">
        <v>53</v>
      </c>
      <c r="AC348" t="s">
        <v>53</v>
      </c>
      <c r="AD348" t="s">
        <v>53</v>
      </c>
      <c r="AE348" t="s">
        <v>54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  <c r="AK348" t="s">
        <v>53</v>
      </c>
      <c r="AL348" t="s">
        <v>53</v>
      </c>
      <c r="AM348" t="s">
        <v>53</v>
      </c>
      <c r="AN348" t="s">
        <v>53</v>
      </c>
      <c r="AO348" t="s">
        <v>53</v>
      </c>
      <c r="AP348" t="s">
        <v>53</v>
      </c>
      <c r="AQ348" t="s">
        <v>53</v>
      </c>
      <c r="AR348" t="s">
        <v>53</v>
      </c>
    </row>
    <row r="349" spans="1:44" x14ac:dyDescent="0.25">
      <c r="A349" s="5">
        <f>341</f>
      </c>
      <c r="B349" s="5" t="s">
        <v>394</v>
      </c>
      <c r="C349" s="5" t="s">
        <v>53</v>
      </c>
      <c r="D349" s="5" t="s">
        <v>53</v>
      </c>
      <c r="E349" s="5" t="s">
        <v>53</v>
      </c>
      <c r="F349" s="5" t="s">
        <v>53</v>
      </c>
      <c r="G349" s="5" t="s">
        <v>53</v>
      </c>
      <c r="H349" s="5" t="s">
        <v>53</v>
      </c>
      <c r="I349" s="5" t="s">
        <v>53</v>
      </c>
      <c r="J349" s="5" t="s">
        <v>53</v>
      </c>
      <c r="K349" s="5" t="s">
        <v>53</v>
      </c>
      <c r="L349" s="5">
        <v>0</v>
      </c>
      <c r="M349" s="5">
        <v>0</v>
      </c>
      <c r="N349" s="5">
        <v>0</v>
      </c>
      <c r="O349" s="5" t="s">
        <v>53</v>
      </c>
      <c r="P349" s="5" t="s">
        <v>53</v>
      </c>
      <c r="Q349" s="5" t="s">
        <v>53</v>
      </c>
      <c r="R349" s="5" t="s">
        <v>53</v>
      </c>
      <c r="S349" s="5" t="s">
        <v>53</v>
      </c>
      <c r="T349" s="5" t="s">
        <v>53</v>
      </c>
      <c r="U349" s="5" t="s">
        <v>53</v>
      </c>
      <c r="V349" s="5" t="s">
        <v>53</v>
      </c>
      <c r="W349" s="5" t="s">
        <v>53</v>
      </c>
      <c r="X349" s="5" t="s">
        <v>53</v>
      </c>
      <c r="Y349" s="5">
        <v>80</v>
      </c>
      <c r="Z349" s="5" t="s">
        <v>53</v>
      </c>
      <c r="AA349" t="s">
        <v>53</v>
      </c>
      <c r="AB349" t="s">
        <v>53</v>
      </c>
      <c r="AC349" t="s">
        <v>53</v>
      </c>
      <c r="AD349" t="s">
        <v>53</v>
      </c>
      <c r="AE349" t="s">
        <v>54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  <c r="AK349" t="s">
        <v>53</v>
      </c>
      <c r="AL349" t="s">
        <v>53</v>
      </c>
      <c r="AM349" t="s">
        <v>53</v>
      </c>
      <c r="AN349" t="s">
        <v>53</v>
      </c>
      <c r="AO349" t="s">
        <v>53</v>
      </c>
      <c r="AP349" t="s">
        <v>53</v>
      </c>
      <c r="AQ349" t="s">
        <v>53</v>
      </c>
      <c r="AR349" t="s">
        <v>53</v>
      </c>
    </row>
    <row r="350" spans="1:44" x14ac:dyDescent="0.25">
      <c r="A350" s="5">
        <f>342</f>
      </c>
      <c r="B350" s="5" t="s">
        <v>395</v>
      </c>
      <c r="C350" s="5" t="s">
        <v>53</v>
      </c>
      <c r="D350" s="5" t="s">
        <v>53</v>
      </c>
      <c r="E350" s="5" t="s">
        <v>53</v>
      </c>
      <c r="F350" s="5" t="s">
        <v>53</v>
      </c>
      <c r="G350" s="5" t="s">
        <v>53</v>
      </c>
      <c r="H350" s="5" t="s">
        <v>53</v>
      </c>
      <c r="I350" s="5" t="s">
        <v>53</v>
      </c>
      <c r="J350" s="5" t="s">
        <v>53</v>
      </c>
      <c r="K350" s="5" t="s">
        <v>53</v>
      </c>
      <c r="L350" s="5">
        <v>0</v>
      </c>
      <c r="M350" s="5">
        <v>0</v>
      </c>
      <c r="N350" s="5">
        <v>0</v>
      </c>
      <c r="O350" s="5" t="s">
        <v>53</v>
      </c>
      <c r="P350" s="5" t="s">
        <v>53</v>
      </c>
      <c r="Q350" s="5" t="s">
        <v>53</v>
      </c>
      <c r="R350" s="5" t="s">
        <v>53</v>
      </c>
      <c r="S350" s="5" t="s">
        <v>53</v>
      </c>
      <c r="T350" s="5" t="s">
        <v>53</v>
      </c>
      <c r="U350" s="5" t="s">
        <v>53</v>
      </c>
      <c r="V350" s="5" t="s">
        <v>53</v>
      </c>
      <c r="W350" s="5" t="s">
        <v>53</v>
      </c>
      <c r="X350" s="5" t="s">
        <v>53</v>
      </c>
      <c r="Y350" s="5">
        <v>80</v>
      </c>
      <c r="Z350" s="5" t="s">
        <v>53</v>
      </c>
      <c r="AA350" t="s">
        <v>53</v>
      </c>
      <c r="AB350" t="s">
        <v>53</v>
      </c>
      <c r="AC350" t="s">
        <v>53</v>
      </c>
      <c r="AD350" t="s">
        <v>53</v>
      </c>
      <c r="AE350" t="s">
        <v>54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  <c r="AK350" t="s">
        <v>53</v>
      </c>
      <c r="AL350" t="s">
        <v>53</v>
      </c>
      <c r="AM350" t="s">
        <v>53</v>
      </c>
      <c r="AN350" t="s">
        <v>53</v>
      </c>
      <c r="AO350" t="s">
        <v>53</v>
      </c>
      <c r="AP350" t="s">
        <v>53</v>
      </c>
      <c r="AQ350" t="s">
        <v>53</v>
      </c>
      <c r="AR350" t="s">
        <v>53</v>
      </c>
    </row>
    <row r="351" spans="1:44" x14ac:dyDescent="0.25">
      <c r="A351" s="5">
        <f>343</f>
      </c>
      <c r="B351" s="5" t="s">
        <v>396</v>
      </c>
      <c r="C351" s="5" t="s">
        <v>53</v>
      </c>
      <c r="D351" s="5" t="s">
        <v>53</v>
      </c>
      <c r="E351" s="5" t="s">
        <v>53</v>
      </c>
      <c r="F351" s="5" t="s">
        <v>53</v>
      </c>
      <c r="G351" s="5" t="s">
        <v>53</v>
      </c>
      <c r="H351" s="5" t="s">
        <v>53</v>
      </c>
      <c r="I351" s="5" t="s">
        <v>53</v>
      </c>
      <c r="J351" s="5" t="s">
        <v>53</v>
      </c>
      <c r="K351" s="5" t="s">
        <v>53</v>
      </c>
      <c r="L351" s="5">
        <v>0</v>
      </c>
      <c r="M351" s="5">
        <v>0</v>
      </c>
      <c r="N351" s="5">
        <v>0</v>
      </c>
      <c r="O351" s="5" t="s">
        <v>53</v>
      </c>
      <c r="P351" s="5" t="s">
        <v>53</v>
      </c>
      <c r="Q351" s="5" t="s">
        <v>53</v>
      </c>
      <c r="R351" s="5" t="s">
        <v>53</v>
      </c>
      <c r="S351" s="5" t="s">
        <v>53</v>
      </c>
      <c r="T351" s="5" t="s">
        <v>53</v>
      </c>
      <c r="U351" s="5" t="s">
        <v>53</v>
      </c>
      <c r="V351" s="5" t="s">
        <v>53</v>
      </c>
      <c r="W351" s="5" t="s">
        <v>53</v>
      </c>
      <c r="X351" s="5" t="s">
        <v>53</v>
      </c>
      <c r="Y351" s="5">
        <v>80</v>
      </c>
      <c r="Z351" s="5" t="s">
        <v>53</v>
      </c>
      <c r="AA351" t="s">
        <v>53</v>
      </c>
      <c r="AB351" t="s">
        <v>53</v>
      </c>
      <c r="AC351" t="s">
        <v>53</v>
      </c>
      <c r="AD351" t="s">
        <v>53</v>
      </c>
      <c r="AE351" t="s">
        <v>54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  <c r="AK351" t="s">
        <v>53</v>
      </c>
      <c r="AL351" t="s">
        <v>53</v>
      </c>
      <c r="AM351" t="s">
        <v>53</v>
      </c>
      <c r="AN351" t="s">
        <v>53</v>
      </c>
      <c r="AO351" t="s">
        <v>53</v>
      </c>
      <c r="AP351" t="s">
        <v>53</v>
      </c>
      <c r="AQ351" t="s">
        <v>53</v>
      </c>
      <c r="AR351" t="s">
        <v>53</v>
      </c>
    </row>
    <row r="352" spans="1:44" x14ac:dyDescent="0.25">
      <c r="A352" s="5">
        <f>344</f>
      </c>
      <c r="B352" s="5" t="s">
        <v>397</v>
      </c>
      <c r="C352" s="5" t="s">
        <v>53</v>
      </c>
      <c r="D352" s="5" t="s">
        <v>53</v>
      </c>
      <c r="E352" s="5" t="s">
        <v>53</v>
      </c>
      <c r="F352" s="5" t="s">
        <v>53</v>
      </c>
      <c r="G352" s="5" t="s">
        <v>53</v>
      </c>
      <c r="H352" s="5" t="s">
        <v>53</v>
      </c>
      <c r="I352" s="5" t="s">
        <v>53</v>
      </c>
      <c r="J352" s="5" t="s">
        <v>53</v>
      </c>
      <c r="K352" s="5" t="s">
        <v>53</v>
      </c>
      <c r="L352" s="5">
        <v>0</v>
      </c>
      <c r="M352" s="5">
        <v>0</v>
      </c>
      <c r="N352" s="5">
        <v>0</v>
      </c>
      <c r="O352" s="5" t="s">
        <v>53</v>
      </c>
      <c r="P352" s="5" t="s">
        <v>53</v>
      </c>
      <c r="Q352" s="5" t="s">
        <v>53</v>
      </c>
      <c r="R352" s="5" t="s">
        <v>53</v>
      </c>
      <c r="S352" s="5" t="s">
        <v>53</v>
      </c>
      <c r="T352" s="5" t="s">
        <v>53</v>
      </c>
      <c r="U352" s="5" t="s">
        <v>53</v>
      </c>
      <c r="V352" s="5" t="s">
        <v>53</v>
      </c>
      <c r="W352" s="5" t="s">
        <v>53</v>
      </c>
      <c r="X352" s="5" t="s">
        <v>53</v>
      </c>
      <c r="Y352" s="5">
        <v>80</v>
      </c>
      <c r="Z352" s="5" t="s">
        <v>53</v>
      </c>
      <c r="AA352" t="s">
        <v>53</v>
      </c>
      <c r="AB352" t="s">
        <v>53</v>
      </c>
      <c r="AC352" t="s">
        <v>53</v>
      </c>
      <c r="AD352" t="s">
        <v>53</v>
      </c>
      <c r="AE352" t="s">
        <v>54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  <c r="AK352" t="s">
        <v>53</v>
      </c>
      <c r="AL352" t="s">
        <v>53</v>
      </c>
      <c r="AM352" t="s">
        <v>53</v>
      </c>
      <c r="AN352" t="s">
        <v>53</v>
      </c>
      <c r="AO352" t="s">
        <v>53</v>
      </c>
      <c r="AP352" t="s">
        <v>53</v>
      </c>
      <c r="AQ352" t="s">
        <v>53</v>
      </c>
      <c r="AR352" t="s">
        <v>53</v>
      </c>
    </row>
    <row r="353" spans="1:44" x14ac:dyDescent="0.25">
      <c r="A353" s="5">
        <f>345</f>
      </c>
      <c r="B353" s="5" t="s">
        <v>398</v>
      </c>
      <c r="C353" s="5" t="s">
        <v>53</v>
      </c>
      <c r="D353" s="5" t="s">
        <v>53</v>
      </c>
      <c r="E353" s="5" t="s">
        <v>53</v>
      </c>
      <c r="F353" s="5" t="s">
        <v>53</v>
      </c>
      <c r="G353" s="5" t="s">
        <v>53</v>
      </c>
      <c r="H353" s="5" t="s">
        <v>53</v>
      </c>
      <c r="I353" s="5" t="s">
        <v>53</v>
      </c>
      <c r="J353" s="5" t="s">
        <v>53</v>
      </c>
      <c r="K353" s="5" t="s">
        <v>53</v>
      </c>
      <c r="L353" s="5">
        <v>0</v>
      </c>
      <c r="M353" s="5">
        <v>0</v>
      </c>
      <c r="N353" s="5">
        <v>0</v>
      </c>
      <c r="O353" s="5" t="s">
        <v>53</v>
      </c>
      <c r="P353" s="5" t="s">
        <v>53</v>
      </c>
      <c r="Q353" s="5" t="s">
        <v>53</v>
      </c>
      <c r="R353" s="5" t="s">
        <v>53</v>
      </c>
      <c r="S353" s="5" t="s">
        <v>53</v>
      </c>
      <c r="T353" s="5" t="s">
        <v>53</v>
      </c>
      <c r="U353" s="5" t="s">
        <v>53</v>
      </c>
      <c r="V353" s="5" t="s">
        <v>53</v>
      </c>
      <c r="W353" s="5" t="s">
        <v>53</v>
      </c>
      <c r="X353" s="5" t="s">
        <v>53</v>
      </c>
      <c r="Y353" s="5">
        <v>80</v>
      </c>
      <c r="Z353" s="5" t="s">
        <v>53</v>
      </c>
      <c r="AA353" t="s">
        <v>53</v>
      </c>
      <c r="AB353" t="s">
        <v>53</v>
      </c>
      <c r="AC353" t="s">
        <v>53</v>
      </c>
      <c r="AD353" t="s">
        <v>53</v>
      </c>
      <c r="AE353" t="s">
        <v>54</v>
      </c>
      <c r="AF353" t="s">
        <v>53</v>
      </c>
      <c r="AG353" t="s">
        <v>53</v>
      </c>
      <c r="AH353" t="s">
        <v>53</v>
      </c>
      <c r="AI353" t="s">
        <v>53</v>
      </c>
      <c r="AJ353" t="s">
        <v>53</v>
      </c>
      <c r="AK353" t="s">
        <v>53</v>
      </c>
      <c r="AL353" t="s">
        <v>53</v>
      </c>
      <c r="AM353" t="s">
        <v>53</v>
      </c>
      <c r="AN353" t="s">
        <v>53</v>
      </c>
      <c r="AO353" t="s">
        <v>53</v>
      </c>
      <c r="AP353" t="s">
        <v>53</v>
      </c>
      <c r="AQ353" t="s">
        <v>53</v>
      </c>
      <c r="AR353" t="s">
        <v>53</v>
      </c>
    </row>
    <row r="354" spans="1:44" x14ac:dyDescent="0.25">
      <c r="A354" s="5">
        <f>346</f>
      </c>
      <c r="B354" s="5" t="s">
        <v>399</v>
      </c>
      <c r="C354" s="5" t="s">
        <v>53</v>
      </c>
      <c r="D354" s="5" t="s">
        <v>53</v>
      </c>
      <c r="E354" s="5" t="s">
        <v>53</v>
      </c>
      <c r="F354" s="5" t="s">
        <v>53</v>
      </c>
      <c r="G354" s="5" t="s">
        <v>53</v>
      </c>
      <c r="H354" s="5" t="s">
        <v>53</v>
      </c>
      <c r="I354" s="5" t="s">
        <v>53</v>
      </c>
      <c r="J354" s="5" t="s">
        <v>53</v>
      </c>
      <c r="K354" s="5" t="s">
        <v>53</v>
      </c>
      <c r="L354" s="5">
        <v>0</v>
      </c>
      <c r="M354" s="5">
        <v>0</v>
      </c>
      <c r="N354" s="5">
        <v>0</v>
      </c>
      <c r="O354" s="5" t="s">
        <v>53</v>
      </c>
      <c r="P354" s="5" t="s">
        <v>53</v>
      </c>
      <c r="Q354" s="5" t="s">
        <v>53</v>
      </c>
      <c r="R354" s="5" t="s">
        <v>53</v>
      </c>
      <c r="S354" s="5" t="s">
        <v>53</v>
      </c>
      <c r="T354" s="5" t="s">
        <v>53</v>
      </c>
      <c r="U354" s="5" t="s">
        <v>53</v>
      </c>
      <c r="V354" s="5" t="s">
        <v>53</v>
      </c>
      <c r="W354" s="5" t="s">
        <v>53</v>
      </c>
      <c r="X354" s="5" t="s">
        <v>53</v>
      </c>
      <c r="Y354" s="5">
        <v>80</v>
      </c>
      <c r="Z354" s="5" t="s">
        <v>53</v>
      </c>
      <c r="AA354" t="s">
        <v>53</v>
      </c>
      <c r="AB354" t="s">
        <v>53</v>
      </c>
      <c r="AC354" t="s">
        <v>53</v>
      </c>
      <c r="AD354" t="s">
        <v>53</v>
      </c>
      <c r="AE354" t="s">
        <v>54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  <c r="AK354" t="s">
        <v>53</v>
      </c>
      <c r="AL354" t="s">
        <v>53</v>
      </c>
      <c r="AM354" t="s">
        <v>53</v>
      </c>
      <c r="AN354" t="s">
        <v>53</v>
      </c>
      <c r="AO354" t="s">
        <v>53</v>
      </c>
      <c r="AP354" t="s">
        <v>53</v>
      </c>
      <c r="AQ354" t="s">
        <v>53</v>
      </c>
      <c r="AR354" t="s">
        <v>53</v>
      </c>
    </row>
    <row r="355" spans="1:44" x14ac:dyDescent="0.25">
      <c r="A355" s="5">
        <f>347</f>
      </c>
      <c r="B355" s="5" t="s">
        <v>400</v>
      </c>
      <c r="C355" s="5" t="s">
        <v>53</v>
      </c>
      <c r="D355" s="5" t="s">
        <v>53</v>
      </c>
      <c r="E355" s="5" t="s">
        <v>53</v>
      </c>
      <c r="F355" s="5" t="s">
        <v>53</v>
      </c>
      <c r="G355" s="5" t="s">
        <v>53</v>
      </c>
      <c r="H355" s="5" t="s">
        <v>53</v>
      </c>
      <c r="I355" s="5" t="s">
        <v>53</v>
      </c>
      <c r="J355" s="5" t="s">
        <v>53</v>
      </c>
      <c r="K355" s="5" t="s">
        <v>53</v>
      </c>
      <c r="L355" s="5">
        <v>0</v>
      </c>
      <c r="M355" s="5">
        <v>0</v>
      </c>
      <c r="N355" s="5">
        <v>0</v>
      </c>
      <c r="O355" s="5" t="s">
        <v>53</v>
      </c>
      <c r="P355" s="5" t="s">
        <v>53</v>
      </c>
      <c r="Q355" s="5" t="s">
        <v>53</v>
      </c>
      <c r="R355" s="5" t="s">
        <v>53</v>
      </c>
      <c r="S355" s="5" t="s">
        <v>53</v>
      </c>
      <c r="T355" s="5" t="s">
        <v>53</v>
      </c>
      <c r="U355" s="5" t="s">
        <v>53</v>
      </c>
      <c r="V355" s="5" t="s">
        <v>53</v>
      </c>
      <c r="W355" s="5" t="s">
        <v>53</v>
      </c>
      <c r="X355" s="5" t="s">
        <v>53</v>
      </c>
      <c r="Y355" s="5">
        <v>80</v>
      </c>
      <c r="Z355" s="5" t="s">
        <v>53</v>
      </c>
      <c r="AA355" t="s">
        <v>53</v>
      </c>
      <c r="AB355" t="s">
        <v>53</v>
      </c>
      <c r="AC355" t="s">
        <v>53</v>
      </c>
      <c r="AD355" t="s">
        <v>53</v>
      </c>
      <c r="AE355" t="s">
        <v>54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  <c r="AK355" t="s">
        <v>53</v>
      </c>
      <c r="AL355" t="s">
        <v>53</v>
      </c>
      <c r="AM355" t="s">
        <v>53</v>
      </c>
      <c r="AN355" t="s">
        <v>53</v>
      </c>
      <c r="AO355" t="s">
        <v>53</v>
      </c>
      <c r="AP355" t="s">
        <v>53</v>
      </c>
      <c r="AQ355" t="s">
        <v>53</v>
      </c>
      <c r="AR355" t="s">
        <v>53</v>
      </c>
    </row>
    <row r="356" spans="1:44" x14ac:dyDescent="0.25">
      <c r="A356" s="5">
        <f>348</f>
      </c>
      <c r="B356" s="5" t="s">
        <v>401</v>
      </c>
      <c r="C356" s="5" t="s">
        <v>53</v>
      </c>
      <c r="D356" s="5" t="s">
        <v>53</v>
      </c>
      <c r="E356" s="5" t="s">
        <v>53</v>
      </c>
      <c r="F356" s="5" t="s">
        <v>53</v>
      </c>
      <c r="G356" s="5" t="s">
        <v>53</v>
      </c>
      <c r="H356" s="5" t="s">
        <v>53</v>
      </c>
      <c r="I356" s="5" t="s">
        <v>53</v>
      </c>
      <c r="J356" s="5" t="s">
        <v>53</v>
      </c>
      <c r="K356" s="5" t="s">
        <v>53</v>
      </c>
      <c r="L356" s="5">
        <v>0</v>
      </c>
      <c r="M356" s="5">
        <v>0</v>
      </c>
      <c r="N356" s="5">
        <v>0</v>
      </c>
      <c r="O356" s="5" t="s">
        <v>53</v>
      </c>
      <c r="P356" s="5" t="s">
        <v>53</v>
      </c>
      <c r="Q356" s="5" t="s">
        <v>53</v>
      </c>
      <c r="R356" s="5" t="s">
        <v>53</v>
      </c>
      <c r="S356" s="5" t="s">
        <v>53</v>
      </c>
      <c r="T356" s="5" t="s">
        <v>53</v>
      </c>
      <c r="U356" s="5" t="s">
        <v>53</v>
      </c>
      <c r="V356" s="5" t="s">
        <v>53</v>
      </c>
      <c r="W356" s="5" t="s">
        <v>53</v>
      </c>
      <c r="X356" s="5" t="s">
        <v>53</v>
      </c>
      <c r="Y356" s="5">
        <v>80</v>
      </c>
      <c r="Z356" s="5" t="s">
        <v>53</v>
      </c>
      <c r="AA356" t="s">
        <v>53</v>
      </c>
      <c r="AB356" t="s">
        <v>53</v>
      </c>
      <c r="AC356" t="s">
        <v>53</v>
      </c>
      <c r="AD356" t="s">
        <v>53</v>
      </c>
      <c r="AE356" t="s">
        <v>54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  <c r="AK356" t="s">
        <v>53</v>
      </c>
      <c r="AL356" t="s">
        <v>53</v>
      </c>
      <c r="AM356" t="s">
        <v>53</v>
      </c>
      <c r="AN356" t="s">
        <v>53</v>
      </c>
      <c r="AO356" t="s">
        <v>53</v>
      </c>
      <c r="AP356" t="s">
        <v>53</v>
      </c>
      <c r="AQ356" t="s">
        <v>53</v>
      </c>
      <c r="AR356" t="s">
        <v>53</v>
      </c>
    </row>
    <row r="357" spans="1:44" x14ac:dyDescent="0.25">
      <c r="A357" s="5">
        <f>349</f>
      </c>
      <c r="B357" s="5" t="s">
        <v>402</v>
      </c>
      <c r="C357" s="5" t="s">
        <v>53</v>
      </c>
      <c r="D357" s="5" t="s">
        <v>53</v>
      </c>
      <c r="E357" s="5" t="s">
        <v>53</v>
      </c>
      <c r="F357" s="5" t="s">
        <v>53</v>
      </c>
      <c r="G357" s="5" t="s">
        <v>53</v>
      </c>
      <c r="H357" s="5" t="s">
        <v>53</v>
      </c>
      <c r="I357" s="5" t="s">
        <v>53</v>
      </c>
      <c r="J357" s="5" t="s">
        <v>53</v>
      </c>
      <c r="K357" s="5" t="s">
        <v>53</v>
      </c>
      <c r="L357" s="5">
        <v>0</v>
      </c>
      <c r="M357" s="5">
        <v>0</v>
      </c>
      <c r="N357" s="5">
        <v>0</v>
      </c>
      <c r="O357" s="5" t="s">
        <v>53</v>
      </c>
      <c r="P357" s="5" t="s">
        <v>53</v>
      </c>
      <c r="Q357" s="5" t="s">
        <v>53</v>
      </c>
      <c r="R357" s="5" t="s">
        <v>53</v>
      </c>
      <c r="S357" s="5" t="s">
        <v>53</v>
      </c>
      <c r="T357" s="5" t="s">
        <v>53</v>
      </c>
      <c r="U357" s="5" t="s">
        <v>53</v>
      </c>
      <c r="V357" s="5" t="s">
        <v>53</v>
      </c>
      <c r="W357" s="5" t="s">
        <v>53</v>
      </c>
      <c r="X357" s="5" t="s">
        <v>53</v>
      </c>
      <c r="Y357" s="5">
        <v>80</v>
      </c>
      <c r="Z357" s="5" t="s">
        <v>53</v>
      </c>
      <c r="AA357" t="s">
        <v>53</v>
      </c>
      <c r="AB357" t="s">
        <v>53</v>
      </c>
      <c r="AC357" t="s">
        <v>53</v>
      </c>
      <c r="AD357" t="s">
        <v>53</v>
      </c>
      <c r="AE357" t="s">
        <v>54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  <c r="AK357" t="s">
        <v>53</v>
      </c>
      <c r="AL357" t="s">
        <v>53</v>
      </c>
      <c r="AM357" t="s">
        <v>53</v>
      </c>
      <c r="AN357" t="s">
        <v>53</v>
      </c>
      <c r="AO357" t="s">
        <v>53</v>
      </c>
      <c r="AP357" t="s">
        <v>53</v>
      </c>
      <c r="AQ357" t="s">
        <v>53</v>
      </c>
      <c r="AR357" t="s">
        <v>53</v>
      </c>
    </row>
    <row r="358" spans="1:44" x14ac:dyDescent="0.25">
      <c r="A358" s="5">
        <f>350</f>
      </c>
      <c r="B358" s="5" t="s">
        <v>403</v>
      </c>
      <c r="C358" s="5" t="s">
        <v>53</v>
      </c>
      <c r="D358" s="5" t="s">
        <v>53</v>
      </c>
      <c r="E358" s="5" t="s">
        <v>53</v>
      </c>
      <c r="F358" s="5" t="s">
        <v>53</v>
      </c>
      <c r="G358" s="5" t="s">
        <v>53</v>
      </c>
      <c r="H358" s="5" t="s">
        <v>53</v>
      </c>
      <c r="I358" s="5" t="s">
        <v>53</v>
      </c>
      <c r="J358" s="5" t="s">
        <v>53</v>
      </c>
      <c r="K358" s="5" t="s">
        <v>53</v>
      </c>
      <c r="L358" s="5">
        <v>0</v>
      </c>
      <c r="M358" s="5">
        <v>0</v>
      </c>
      <c r="N358" s="5">
        <v>0</v>
      </c>
      <c r="O358" s="5" t="s">
        <v>53</v>
      </c>
      <c r="P358" s="5" t="s">
        <v>53</v>
      </c>
      <c r="Q358" s="5" t="s">
        <v>53</v>
      </c>
      <c r="R358" s="5" t="s">
        <v>53</v>
      </c>
      <c r="S358" s="5" t="s">
        <v>53</v>
      </c>
      <c r="T358" s="5" t="s">
        <v>53</v>
      </c>
      <c r="U358" s="5" t="s">
        <v>53</v>
      </c>
      <c r="V358" s="5" t="s">
        <v>53</v>
      </c>
      <c r="W358" s="5" t="s">
        <v>53</v>
      </c>
      <c r="X358" s="5" t="s">
        <v>53</v>
      </c>
      <c r="Y358" s="5">
        <v>80</v>
      </c>
      <c r="Z358" s="5" t="s">
        <v>53</v>
      </c>
      <c r="AA358" t="s">
        <v>53</v>
      </c>
      <c r="AB358" t="s">
        <v>53</v>
      </c>
      <c r="AC358" t="s">
        <v>53</v>
      </c>
      <c r="AD358" t="s">
        <v>53</v>
      </c>
      <c r="AE358" t="s">
        <v>54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  <c r="AK358" t="s">
        <v>53</v>
      </c>
      <c r="AL358" t="s">
        <v>53</v>
      </c>
      <c r="AM358" t="s">
        <v>53</v>
      </c>
      <c r="AN358" t="s">
        <v>53</v>
      </c>
      <c r="AO358" t="s">
        <v>53</v>
      </c>
      <c r="AP358" t="s">
        <v>53</v>
      </c>
      <c r="AQ358" t="s">
        <v>53</v>
      </c>
      <c r="AR358" t="s">
        <v>53</v>
      </c>
    </row>
    <row r="359" spans="1:44" x14ac:dyDescent="0.25">
      <c r="A359" s="5">
        <f>351</f>
      </c>
      <c r="B359" s="5" t="s">
        <v>404</v>
      </c>
      <c r="C359" s="5" t="s">
        <v>53</v>
      </c>
      <c r="D359" s="5" t="s">
        <v>53</v>
      </c>
      <c r="E359" s="5" t="s">
        <v>53</v>
      </c>
      <c r="F359" s="5" t="s">
        <v>53</v>
      </c>
      <c r="G359" s="5" t="s">
        <v>53</v>
      </c>
      <c r="H359" s="5" t="s">
        <v>53</v>
      </c>
      <c r="I359" s="5" t="s">
        <v>53</v>
      </c>
      <c r="J359" s="5" t="s">
        <v>53</v>
      </c>
      <c r="K359" s="5" t="s">
        <v>53</v>
      </c>
      <c r="L359" s="5">
        <v>0</v>
      </c>
      <c r="M359" s="5">
        <v>0</v>
      </c>
      <c r="N359" s="5">
        <v>0</v>
      </c>
      <c r="O359" s="5" t="s">
        <v>53</v>
      </c>
      <c r="P359" s="5" t="s">
        <v>53</v>
      </c>
      <c r="Q359" s="5" t="s">
        <v>53</v>
      </c>
      <c r="R359" s="5" t="s">
        <v>53</v>
      </c>
      <c r="S359" s="5" t="s">
        <v>53</v>
      </c>
      <c r="T359" s="5" t="s">
        <v>53</v>
      </c>
      <c r="U359" s="5" t="s">
        <v>53</v>
      </c>
      <c r="V359" s="5" t="s">
        <v>53</v>
      </c>
      <c r="W359" s="5" t="s">
        <v>53</v>
      </c>
      <c r="X359" s="5" t="s">
        <v>53</v>
      </c>
      <c r="Y359" s="5">
        <v>80</v>
      </c>
      <c r="Z359" s="5" t="s">
        <v>53</v>
      </c>
      <c r="AA359" t="s">
        <v>53</v>
      </c>
      <c r="AB359" t="s">
        <v>53</v>
      </c>
      <c r="AC359" t="s">
        <v>53</v>
      </c>
      <c r="AD359" t="s">
        <v>53</v>
      </c>
      <c r="AE359" t="s">
        <v>54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  <c r="AK359" t="s">
        <v>53</v>
      </c>
      <c r="AL359" t="s">
        <v>53</v>
      </c>
      <c r="AM359" t="s">
        <v>53</v>
      </c>
      <c r="AN359" t="s">
        <v>53</v>
      </c>
      <c r="AO359" t="s">
        <v>53</v>
      </c>
      <c r="AP359" t="s">
        <v>53</v>
      </c>
      <c r="AQ359" t="s">
        <v>53</v>
      </c>
      <c r="AR359" t="s">
        <v>53</v>
      </c>
    </row>
    <row r="360" spans="1:44" x14ac:dyDescent="0.25">
      <c r="A360" s="5">
        <f>352</f>
      </c>
      <c r="B360" s="5" t="s">
        <v>405</v>
      </c>
      <c r="C360" s="5" t="s">
        <v>53</v>
      </c>
      <c r="D360" s="5" t="s">
        <v>53</v>
      </c>
      <c r="E360" s="5" t="s">
        <v>53</v>
      </c>
      <c r="F360" s="5" t="s">
        <v>53</v>
      </c>
      <c r="G360" s="5" t="s">
        <v>53</v>
      </c>
      <c r="H360" s="5" t="s">
        <v>53</v>
      </c>
      <c r="I360" s="5" t="s">
        <v>53</v>
      </c>
      <c r="J360" s="5" t="s">
        <v>53</v>
      </c>
      <c r="K360" s="5" t="s">
        <v>53</v>
      </c>
      <c r="L360" s="5">
        <v>0</v>
      </c>
      <c r="M360" s="5">
        <v>0</v>
      </c>
      <c r="N360" s="5">
        <v>0</v>
      </c>
      <c r="O360" s="5" t="s">
        <v>53</v>
      </c>
      <c r="P360" s="5" t="s">
        <v>53</v>
      </c>
      <c r="Q360" s="5" t="s">
        <v>53</v>
      </c>
      <c r="R360" s="5" t="s">
        <v>53</v>
      </c>
      <c r="S360" s="5" t="s">
        <v>53</v>
      </c>
      <c r="T360" s="5" t="s">
        <v>53</v>
      </c>
      <c r="U360" s="5" t="s">
        <v>53</v>
      </c>
      <c r="V360" s="5" t="s">
        <v>53</v>
      </c>
      <c r="W360" s="5" t="s">
        <v>53</v>
      </c>
      <c r="X360" s="5" t="s">
        <v>53</v>
      </c>
      <c r="Y360" s="5">
        <v>80</v>
      </c>
      <c r="Z360" s="5" t="s">
        <v>53</v>
      </c>
      <c r="AA360" t="s">
        <v>53</v>
      </c>
      <c r="AB360" t="s">
        <v>53</v>
      </c>
      <c r="AC360" t="s">
        <v>53</v>
      </c>
      <c r="AD360" t="s">
        <v>53</v>
      </c>
      <c r="AE360" t="s">
        <v>54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  <c r="AK360" t="s">
        <v>53</v>
      </c>
      <c r="AL360" t="s">
        <v>53</v>
      </c>
      <c r="AM360" t="s">
        <v>53</v>
      </c>
      <c r="AN360" t="s">
        <v>53</v>
      </c>
      <c r="AO360" t="s">
        <v>53</v>
      </c>
      <c r="AP360" t="s">
        <v>53</v>
      </c>
      <c r="AQ360" t="s">
        <v>53</v>
      </c>
      <c r="AR360" t="s">
        <v>53</v>
      </c>
    </row>
    <row r="361" spans="1:44" x14ac:dyDescent="0.25">
      <c r="A361" s="5">
        <f>353</f>
      </c>
      <c r="B361" s="5" t="s">
        <v>406</v>
      </c>
      <c r="C361" s="5" t="s">
        <v>53</v>
      </c>
      <c r="D361" s="5" t="s">
        <v>53</v>
      </c>
      <c r="E361" s="5" t="s">
        <v>53</v>
      </c>
      <c r="F361" s="5" t="s">
        <v>53</v>
      </c>
      <c r="G361" s="5" t="s">
        <v>53</v>
      </c>
      <c r="H361" s="5" t="s">
        <v>53</v>
      </c>
      <c r="I361" s="5" t="s">
        <v>53</v>
      </c>
      <c r="J361" s="5" t="s">
        <v>53</v>
      </c>
      <c r="K361" s="5" t="s">
        <v>53</v>
      </c>
      <c r="L361" s="5">
        <v>0</v>
      </c>
      <c r="M361" s="5">
        <v>0</v>
      </c>
      <c r="N361" s="5">
        <v>0</v>
      </c>
      <c r="O361" s="5" t="s">
        <v>53</v>
      </c>
      <c r="P361" s="5" t="s">
        <v>53</v>
      </c>
      <c r="Q361" s="5" t="s">
        <v>53</v>
      </c>
      <c r="R361" s="5" t="s">
        <v>53</v>
      </c>
      <c r="S361" s="5" t="s">
        <v>53</v>
      </c>
      <c r="T361" s="5" t="s">
        <v>53</v>
      </c>
      <c r="U361" s="5" t="s">
        <v>53</v>
      </c>
      <c r="V361" s="5" t="s">
        <v>53</v>
      </c>
      <c r="W361" s="5" t="s">
        <v>53</v>
      </c>
      <c r="X361" s="5" t="s">
        <v>53</v>
      </c>
      <c r="Y361" s="5">
        <v>80</v>
      </c>
      <c r="Z361" s="5" t="s">
        <v>53</v>
      </c>
      <c r="AA361" t="s">
        <v>53</v>
      </c>
      <c r="AB361" t="s">
        <v>53</v>
      </c>
      <c r="AC361" t="s">
        <v>53</v>
      </c>
      <c r="AD361" t="s">
        <v>53</v>
      </c>
      <c r="AE361" t="s">
        <v>54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  <c r="AK361" t="s">
        <v>53</v>
      </c>
      <c r="AL361" t="s">
        <v>53</v>
      </c>
      <c r="AM361" t="s">
        <v>53</v>
      </c>
      <c r="AN361" t="s">
        <v>53</v>
      </c>
      <c r="AO361" t="s">
        <v>53</v>
      </c>
      <c r="AP361" t="s">
        <v>53</v>
      </c>
      <c r="AQ361" t="s">
        <v>53</v>
      </c>
      <c r="AR361" t="s">
        <v>53</v>
      </c>
    </row>
    <row r="362" spans="1:44" x14ac:dyDescent="0.25">
      <c r="A362" s="5">
        <f>354</f>
      </c>
      <c r="B362" s="5" t="s">
        <v>407</v>
      </c>
      <c r="C362" s="5" t="s">
        <v>53</v>
      </c>
      <c r="D362" s="5" t="s">
        <v>53</v>
      </c>
      <c r="E362" s="5" t="s">
        <v>53</v>
      </c>
      <c r="F362" s="5" t="s">
        <v>53</v>
      </c>
      <c r="G362" s="5" t="s">
        <v>53</v>
      </c>
      <c r="H362" s="5" t="s">
        <v>53</v>
      </c>
      <c r="I362" s="5" t="s">
        <v>53</v>
      </c>
      <c r="J362" s="5" t="s">
        <v>53</v>
      </c>
      <c r="K362" s="5" t="s">
        <v>53</v>
      </c>
      <c r="L362" s="5">
        <v>0</v>
      </c>
      <c r="M362" s="5">
        <v>0</v>
      </c>
      <c r="N362" s="5">
        <v>0</v>
      </c>
      <c r="O362" s="5" t="s">
        <v>53</v>
      </c>
      <c r="P362" s="5" t="s">
        <v>53</v>
      </c>
      <c r="Q362" s="5" t="s">
        <v>53</v>
      </c>
      <c r="R362" s="5" t="s">
        <v>53</v>
      </c>
      <c r="S362" s="5" t="s">
        <v>53</v>
      </c>
      <c r="T362" s="5" t="s">
        <v>53</v>
      </c>
      <c r="U362" s="5" t="s">
        <v>53</v>
      </c>
      <c r="V362" s="5" t="s">
        <v>53</v>
      </c>
      <c r="W362" s="5" t="s">
        <v>53</v>
      </c>
      <c r="X362" s="5" t="s">
        <v>53</v>
      </c>
      <c r="Y362" s="5">
        <v>80</v>
      </c>
      <c r="Z362" s="5" t="s">
        <v>53</v>
      </c>
      <c r="AA362" t="s">
        <v>53</v>
      </c>
      <c r="AB362" t="s">
        <v>53</v>
      </c>
      <c r="AC362" t="s">
        <v>53</v>
      </c>
      <c r="AD362" t="s">
        <v>53</v>
      </c>
      <c r="AE362" t="s">
        <v>54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  <c r="AK362" t="s">
        <v>53</v>
      </c>
      <c r="AL362" t="s">
        <v>53</v>
      </c>
      <c r="AM362" t="s">
        <v>53</v>
      </c>
      <c r="AN362" t="s">
        <v>53</v>
      </c>
      <c r="AO362" t="s">
        <v>53</v>
      </c>
      <c r="AP362" t="s">
        <v>53</v>
      </c>
      <c r="AQ362" t="s">
        <v>53</v>
      </c>
      <c r="AR362" t="s">
        <v>53</v>
      </c>
    </row>
    <row r="363" spans="1:44" x14ac:dyDescent="0.25">
      <c r="A363" s="5">
        <f>355</f>
      </c>
      <c r="B363" s="5" t="s">
        <v>408</v>
      </c>
      <c r="C363" s="5" t="s">
        <v>53</v>
      </c>
      <c r="D363" s="5" t="s">
        <v>53</v>
      </c>
      <c r="E363" s="5" t="s">
        <v>53</v>
      </c>
      <c r="F363" s="5" t="s">
        <v>53</v>
      </c>
      <c r="G363" s="5" t="s">
        <v>53</v>
      </c>
      <c r="H363" s="5" t="s">
        <v>53</v>
      </c>
      <c r="I363" s="5" t="s">
        <v>53</v>
      </c>
      <c r="J363" s="5" t="s">
        <v>53</v>
      </c>
      <c r="K363" s="5" t="s">
        <v>53</v>
      </c>
      <c r="L363" s="5">
        <v>0</v>
      </c>
      <c r="M363" s="5">
        <v>0</v>
      </c>
      <c r="N363" s="5">
        <v>0</v>
      </c>
      <c r="O363" s="5" t="s">
        <v>53</v>
      </c>
      <c r="P363" s="5" t="s">
        <v>53</v>
      </c>
      <c r="Q363" s="5" t="s">
        <v>53</v>
      </c>
      <c r="R363" s="5" t="s">
        <v>53</v>
      </c>
      <c r="S363" s="5" t="s">
        <v>53</v>
      </c>
      <c r="T363" s="5" t="s">
        <v>53</v>
      </c>
      <c r="U363" s="5" t="s">
        <v>53</v>
      </c>
      <c r="V363" s="5" t="s">
        <v>53</v>
      </c>
      <c r="W363" s="5" t="s">
        <v>53</v>
      </c>
      <c r="X363" s="5" t="s">
        <v>53</v>
      </c>
      <c r="Y363" s="5">
        <v>80</v>
      </c>
      <c r="Z363" s="5" t="s">
        <v>53</v>
      </c>
      <c r="AA363" t="s">
        <v>53</v>
      </c>
      <c r="AB363" t="s">
        <v>53</v>
      </c>
      <c r="AC363" t="s">
        <v>53</v>
      </c>
      <c r="AD363" t="s">
        <v>53</v>
      </c>
      <c r="AE363" t="s">
        <v>54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  <c r="AK363" t="s">
        <v>53</v>
      </c>
      <c r="AL363" t="s">
        <v>53</v>
      </c>
      <c r="AM363" t="s">
        <v>53</v>
      </c>
      <c r="AN363" t="s">
        <v>53</v>
      </c>
      <c r="AO363" t="s">
        <v>53</v>
      </c>
      <c r="AP363" t="s">
        <v>53</v>
      </c>
      <c r="AQ363" t="s">
        <v>53</v>
      </c>
      <c r="AR363" t="s">
        <v>53</v>
      </c>
    </row>
    <row r="364" spans="1:44" x14ac:dyDescent="0.25">
      <c r="A364" s="5">
        <f>356</f>
      </c>
      <c r="B364" s="5" t="s">
        <v>409</v>
      </c>
      <c r="C364" s="5" t="s">
        <v>53</v>
      </c>
      <c r="D364" s="5" t="s">
        <v>53</v>
      </c>
      <c r="E364" s="5" t="s">
        <v>53</v>
      </c>
      <c r="F364" s="5" t="s">
        <v>53</v>
      </c>
      <c r="G364" s="5" t="s">
        <v>53</v>
      </c>
      <c r="H364" s="5" t="s">
        <v>53</v>
      </c>
      <c r="I364" s="5" t="s">
        <v>53</v>
      </c>
      <c r="J364" s="5" t="s">
        <v>53</v>
      </c>
      <c r="K364" s="5" t="s">
        <v>53</v>
      </c>
      <c r="L364" s="5">
        <v>0</v>
      </c>
      <c r="M364" s="5">
        <v>0</v>
      </c>
      <c r="N364" s="5">
        <v>0</v>
      </c>
      <c r="O364" s="5" t="s">
        <v>53</v>
      </c>
      <c r="P364" s="5" t="s">
        <v>53</v>
      </c>
      <c r="Q364" s="5" t="s">
        <v>53</v>
      </c>
      <c r="R364" s="5" t="s">
        <v>53</v>
      </c>
      <c r="S364" s="5" t="s">
        <v>53</v>
      </c>
      <c r="T364" s="5" t="s">
        <v>53</v>
      </c>
      <c r="U364" s="5" t="s">
        <v>53</v>
      </c>
      <c r="V364" s="5" t="s">
        <v>53</v>
      </c>
      <c r="W364" s="5" t="s">
        <v>53</v>
      </c>
      <c r="X364" s="5" t="s">
        <v>53</v>
      </c>
      <c r="Y364" s="5">
        <v>80</v>
      </c>
      <c r="Z364" s="5" t="s">
        <v>53</v>
      </c>
      <c r="AA364" t="s">
        <v>53</v>
      </c>
      <c r="AB364" t="s">
        <v>53</v>
      </c>
      <c r="AC364" t="s">
        <v>53</v>
      </c>
      <c r="AD364" t="s">
        <v>53</v>
      </c>
      <c r="AE364" t="s">
        <v>54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  <c r="AK364" t="s">
        <v>53</v>
      </c>
      <c r="AL364" t="s">
        <v>53</v>
      </c>
      <c r="AM364" t="s">
        <v>53</v>
      </c>
      <c r="AN364" t="s">
        <v>53</v>
      </c>
      <c r="AO364" t="s">
        <v>53</v>
      </c>
      <c r="AP364" t="s">
        <v>53</v>
      </c>
      <c r="AQ364" t="s">
        <v>53</v>
      </c>
      <c r="AR364" t="s">
        <v>53</v>
      </c>
    </row>
    <row r="365" spans="1:44" x14ac:dyDescent="0.25">
      <c r="A365" s="5">
        <f>357</f>
      </c>
      <c r="B365" s="5" t="s">
        <v>410</v>
      </c>
      <c r="C365" s="5" t="s">
        <v>53</v>
      </c>
      <c r="D365" s="5" t="s">
        <v>53</v>
      </c>
      <c r="E365" s="5" t="s">
        <v>53</v>
      </c>
      <c r="F365" s="5" t="s">
        <v>53</v>
      </c>
      <c r="G365" s="5" t="s">
        <v>53</v>
      </c>
      <c r="H365" s="5" t="s">
        <v>53</v>
      </c>
      <c r="I365" s="5" t="s">
        <v>53</v>
      </c>
      <c r="J365" s="5" t="s">
        <v>53</v>
      </c>
      <c r="K365" s="5" t="s">
        <v>53</v>
      </c>
      <c r="L365" s="5">
        <v>0</v>
      </c>
      <c r="M365" s="5">
        <v>0</v>
      </c>
      <c r="N365" s="5">
        <v>0</v>
      </c>
      <c r="O365" s="5" t="s">
        <v>53</v>
      </c>
      <c r="P365" s="5" t="s">
        <v>53</v>
      </c>
      <c r="Q365" s="5" t="s">
        <v>53</v>
      </c>
      <c r="R365" s="5" t="s">
        <v>53</v>
      </c>
      <c r="S365" s="5" t="s">
        <v>53</v>
      </c>
      <c r="T365" s="5" t="s">
        <v>53</v>
      </c>
      <c r="U365" s="5" t="s">
        <v>53</v>
      </c>
      <c r="V365" s="5" t="s">
        <v>53</v>
      </c>
      <c r="W365" s="5" t="s">
        <v>53</v>
      </c>
      <c r="X365" s="5" t="s">
        <v>53</v>
      </c>
      <c r="Y365" s="5">
        <v>80</v>
      </c>
      <c r="Z365" s="5" t="s">
        <v>53</v>
      </c>
      <c r="AA365" t="s">
        <v>53</v>
      </c>
      <c r="AB365" t="s">
        <v>53</v>
      </c>
      <c r="AC365" t="s">
        <v>53</v>
      </c>
      <c r="AD365" t="s">
        <v>53</v>
      </c>
      <c r="AE365" t="s">
        <v>54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  <c r="AK365" t="s">
        <v>53</v>
      </c>
      <c r="AL365" t="s">
        <v>53</v>
      </c>
      <c r="AM365" t="s">
        <v>53</v>
      </c>
      <c r="AN365" t="s">
        <v>53</v>
      </c>
      <c r="AO365" t="s">
        <v>53</v>
      </c>
      <c r="AP365" t="s">
        <v>53</v>
      </c>
      <c r="AQ365" t="s">
        <v>53</v>
      </c>
      <c r="AR365" t="s">
        <v>53</v>
      </c>
    </row>
    <row r="366" spans="1:44" x14ac:dyDescent="0.25">
      <c r="A366" s="5">
        <f>358</f>
      </c>
      <c r="B366" s="5" t="s">
        <v>411</v>
      </c>
      <c r="C366" s="5" t="s">
        <v>53</v>
      </c>
      <c r="D366" s="5" t="s">
        <v>53</v>
      </c>
      <c r="E366" s="5" t="s">
        <v>53</v>
      </c>
      <c r="F366" s="5" t="s">
        <v>53</v>
      </c>
      <c r="G366" s="5" t="s">
        <v>53</v>
      </c>
      <c r="H366" s="5" t="s">
        <v>53</v>
      </c>
      <c r="I366" s="5" t="s">
        <v>53</v>
      </c>
      <c r="J366" s="5" t="s">
        <v>53</v>
      </c>
      <c r="K366" s="5" t="s">
        <v>53</v>
      </c>
      <c r="L366" s="5">
        <v>0</v>
      </c>
      <c r="M366" s="5">
        <v>0</v>
      </c>
      <c r="N366" s="5">
        <v>0</v>
      </c>
      <c r="O366" s="5" t="s">
        <v>53</v>
      </c>
      <c r="P366" s="5" t="s">
        <v>53</v>
      </c>
      <c r="Q366" s="5" t="s">
        <v>53</v>
      </c>
      <c r="R366" s="5" t="s">
        <v>53</v>
      </c>
      <c r="S366" s="5" t="s">
        <v>53</v>
      </c>
      <c r="T366" s="5" t="s">
        <v>53</v>
      </c>
      <c r="U366" s="5" t="s">
        <v>53</v>
      </c>
      <c r="V366" s="5" t="s">
        <v>53</v>
      </c>
      <c r="W366" s="5" t="s">
        <v>53</v>
      </c>
      <c r="X366" s="5" t="s">
        <v>53</v>
      </c>
      <c r="Y366" s="5">
        <v>80</v>
      </c>
      <c r="Z366" s="5" t="s">
        <v>53</v>
      </c>
      <c r="AA366" t="s">
        <v>53</v>
      </c>
      <c r="AB366" t="s">
        <v>53</v>
      </c>
      <c r="AC366" t="s">
        <v>53</v>
      </c>
      <c r="AD366" t="s">
        <v>53</v>
      </c>
      <c r="AE366" t="s">
        <v>54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  <c r="AK366" t="s">
        <v>53</v>
      </c>
      <c r="AL366" t="s">
        <v>53</v>
      </c>
      <c r="AM366" t="s">
        <v>53</v>
      </c>
      <c r="AN366" t="s">
        <v>53</v>
      </c>
      <c r="AO366" t="s">
        <v>53</v>
      </c>
      <c r="AP366" t="s">
        <v>53</v>
      </c>
      <c r="AQ366" t="s">
        <v>53</v>
      </c>
      <c r="AR366" t="s">
        <v>53</v>
      </c>
    </row>
    <row r="367" spans="1:44" x14ac:dyDescent="0.25">
      <c r="A367" s="5">
        <f>359</f>
      </c>
      <c r="B367" s="5" t="s">
        <v>412</v>
      </c>
      <c r="C367" s="5" t="s">
        <v>53</v>
      </c>
      <c r="D367" s="5" t="s">
        <v>53</v>
      </c>
      <c r="E367" s="5" t="s">
        <v>53</v>
      </c>
      <c r="F367" s="5" t="s">
        <v>53</v>
      </c>
      <c r="G367" s="5" t="s">
        <v>53</v>
      </c>
      <c r="H367" s="5" t="s">
        <v>53</v>
      </c>
      <c r="I367" s="5" t="s">
        <v>53</v>
      </c>
      <c r="J367" s="5" t="s">
        <v>53</v>
      </c>
      <c r="K367" s="5" t="s">
        <v>53</v>
      </c>
      <c r="L367" s="5">
        <v>0</v>
      </c>
      <c r="M367" s="5">
        <v>0</v>
      </c>
      <c r="N367" s="5">
        <v>0</v>
      </c>
      <c r="O367" s="5" t="s">
        <v>53</v>
      </c>
      <c r="P367" s="5" t="s">
        <v>53</v>
      </c>
      <c r="Q367" s="5" t="s">
        <v>53</v>
      </c>
      <c r="R367" s="5" t="s">
        <v>53</v>
      </c>
      <c r="S367" s="5" t="s">
        <v>53</v>
      </c>
      <c r="T367" s="5" t="s">
        <v>53</v>
      </c>
      <c r="U367" s="5" t="s">
        <v>53</v>
      </c>
      <c r="V367" s="5" t="s">
        <v>53</v>
      </c>
      <c r="W367" s="5" t="s">
        <v>53</v>
      </c>
      <c r="X367" s="5" t="s">
        <v>53</v>
      </c>
      <c r="Y367" s="5">
        <v>80</v>
      </c>
      <c r="Z367" s="5" t="s">
        <v>53</v>
      </c>
      <c r="AA367" t="s">
        <v>53</v>
      </c>
      <c r="AB367" t="s">
        <v>53</v>
      </c>
      <c r="AC367" t="s">
        <v>53</v>
      </c>
      <c r="AD367" t="s">
        <v>53</v>
      </c>
      <c r="AE367" t="s">
        <v>54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  <c r="AK367" t="s">
        <v>53</v>
      </c>
      <c r="AL367" t="s">
        <v>53</v>
      </c>
      <c r="AM367" t="s">
        <v>53</v>
      </c>
      <c r="AN367" t="s">
        <v>53</v>
      </c>
      <c r="AO367" t="s">
        <v>53</v>
      </c>
      <c r="AP367" t="s">
        <v>53</v>
      </c>
      <c r="AQ367" t="s">
        <v>53</v>
      </c>
      <c r="AR367" t="s">
        <v>53</v>
      </c>
    </row>
    <row r="368" spans="1:44" x14ac:dyDescent="0.25">
      <c r="A368" s="5">
        <f>360</f>
      </c>
      <c r="B368" s="5" t="s">
        <v>413</v>
      </c>
      <c r="C368" s="5" t="s">
        <v>53</v>
      </c>
      <c r="D368" s="5" t="s">
        <v>53</v>
      </c>
      <c r="E368" s="5" t="s">
        <v>53</v>
      </c>
      <c r="F368" s="5" t="s">
        <v>53</v>
      </c>
      <c r="G368" s="5" t="s">
        <v>53</v>
      </c>
      <c r="H368" s="5" t="s">
        <v>53</v>
      </c>
      <c r="I368" s="5" t="s">
        <v>53</v>
      </c>
      <c r="J368" s="5" t="s">
        <v>53</v>
      </c>
      <c r="K368" s="5" t="s">
        <v>53</v>
      </c>
      <c r="L368" s="5">
        <v>0</v>
      </c>
      <c r="M368" s="5">
        <v>0</v>
      </c>
      <c r="N368" s="5">
        <v>0</v>
      </c>
      <c r="O368" s="5" t="s">
        <v>53</v>
      </c>
      <c r="P368" s="5" t="s">
        <v>53</v>
      </c>
      <c r="Q368" s="5" t="s">
        <v>53</v>
      </c>
      <c r="R368" s="5" t="s">
        <v>53</v>
      </c>
      <c r="S368" s="5" t="s">
        <v>53</v>
      </c>
      <c r="T368" s="5" t="s">
        <v>53</v>
      </c>
      <c r="U368" s="5" t="s">
        <v>53</v>
      </c>
      <c r="V368" s="5" t="s">
        <v>53</v>
      </c>
      <c r="W368" s="5" t="s">
        <v>53</v>
      </c>
      <c r="X368" s="5" t="s">
        <v>53</v>
      </c>
      <c r="Y368" s="5">
        <v>80</v>
      </c>
      <c r="Z368" s="5" t="s">
        <v>53</v>
      </c>
      <c r="AA368" t="s">
        <v>53</v>
      </c>
      <c r="AB368" t="s">
        <v>53</v>
      </c>
      <c r="AC368" t="s">
        <v>53</v>
      </c>
      <c r="AD368" t="s">
        <v>53</v>
      </c>
      <c r="AE368" t="s">
        <v>54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  <c r="AK368" t="s">
        <v>53</v>
      </c>
      <c r="AL368" t="s">
        <v>53</v>
      </c>
      <c r="AM368" t="s">
        <v>53</v>
      </c>
      <c r="AN368" t="s">
        <v>53</v>
      </c>
      <c r="AO368" t="s">
        <v>53</v>
      </c>
      <c r="AP368" t="s">
        <v>53</v>
      </c>
      <c r="AQ368" t="s">
        <v>53</v>
      </c>
      <c r="AR368" t="s">
        <v>53</v>
      </c>
    </row>
    <row r="369" spans="1:44" x14ac:dyDescent="0.25">
      <c r="A369" s="5">
        <f>361</f>
      </c>
      <c r="B369" s="5" t="s">
        <v>414</v>
      </c>
      <c r="C369" s="5" t="s">
        <v>53</v>
      </c>
      <c r="D369" s="5" t="s">
        <v>53</v>
      </c>
      <c r="E369" s="5" t="s">
        <v>53</v>
      </c>
      <c r="F369" s="5" t="s">
        <v>53</v>
      </c>
      <c r="G369" s="5" t="s">
        <v>53</v>
      </c>
      <c r="H369" s="5" t="s">
        <v>53</v>
      </c>
      <c r="I369" s="5" t="s">
        <v>53</v>
      </c>
      <c r="J369" s="5" t="s">
        <v>53</v>
      </c>
      <c r="K369" s="5" t="s">
        <v>53</v>
      </c>
      <c r="L369" s="5">
        <v>0</v>
      </c>
      <c r="M369" s="5">
        <v>0</v>
      </c>
      <c r="N369" s="5">
        <v>0</v>
      </c>
      <c r="O369" s="5" t="s">
        <v>53</v>
      </c>
      <c r="P369" s="5" t="s">
        <v>53</v>
      </c>
      <c r="Q369" s="5" t="s">
        <v>53</v>
      </c>
      <c r="R369" s="5" t="s">
        <v>53</v>
      </c>
      <c r="S369" s="5" t="s">
        <v>53</v>
      </c>
      <c r="T369" s="5" t="s">
        <v>53</v>
      </c>
      <c r="U369" s="5" t="s">
        <v>53</v>
      </c>
      <c r="V369" s="5" t="s">
        <v>53</v>
      </c>
      <c r="W369" s="5" t="s">
        <v>53</v>
      </c>
      <c r="X369" s="5" t="s">
        <v>53</v>
      </c>
      <c r="Y369" s="5">
        <v>80</v>
      </c>
      <c r="Z369" s="5" t="s">
        <v>53</v>
      </c>
      <c r="AA369" t="s">
        <v>53</v>
      </c>
      <c r="AB369" t="s">
        <v>53</v>
      </c>
      <c r="AC369" t="s">
        <v>53</v>
      </c>
      <c r="AD369" t="s">
        <v>53</v>
      </c>
      <c r="AE369" t="s">
        <v>54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  <c r="AK369" t="s">
        <v>53</v>
      </c>
      <c r="AL369" t="s">
        <v>53</v>
      </c>
      <c r="AM369" t="s">
        <v>53</v>
      </c>
      <c r="AN369" t="s">
        <v>53</v>
      </c>
      <c r="AO369" t="s">
        <v>53</v>
      </c>
      <c r="AP369" t="s">
        <v>53</v>
      </c>
      <c r="AQ369" t="s">
        <v>53</v>
      </c>
      <c r="AR369" t="s">
        <v>53</v>
      </c>
    </row>
    <row r="370" spans="1:44" x14ac:dyDescent="0.25">
      <c r="A370" s="5">
        <f>362</f>
      </c>
      <c r="B370" s="5" t="s">
        <v>415</v>
      </c>
      <c r="C370" s="5" t="s">
        <v>53</v>
      </c>
      <c r="D370" s="5" t="s">
        <v>53</v>
      </c>
      <c r="E370" s="5" t="s">
        <v>53</v>
      </c>
      <c r="F370" s="5" t="s">
        <v>53</v>
      </c>
      <c r="G370" s="5" t="s">
        <v>53</v>
      </c>
      <c r="H370" s="5" t="s">
        <v>53</v>
      </c>
      <c r="I370" s="5" t="s">
        <v>53</v>
      </c>
      <c r="J370" s="5" t="s">
        <v>53</v>
      </c>
      <c r="K370" s="5" t="s">
        <v>53</v>
      </c>
      <c r="L370" s="5">
        <v>0</v>
      </c>
      <c r="M370" s="5">
        <v>0</v>
      </c>
      <c r="N370" s="5">
        <v>0</v>
      </c>
      <c r="O370" s="5" t="s">
        <v>53</v>
      </c>
      <c r="P370" s="5" t="s">
        <v>53</v>
      </c>
      <c r="Q370" s="5" t="s">
        <v>53</v>
      </c>
      <c r="R370" s="5" t="s">
        <v>53</v>
      </c>
      <c r="S370" s="5" t="s">
        <v>53</v>
      </c>
      <c r="T370" s="5" t="s">
        <v>53</v>
      </c>
      <c r="U370" s="5" t="s">
        <v>53</v>
      </c>
      <c r="V370" s="5" t="s">
        <v>53</v>
      </c>
      <c r="W370" s="5" t="s">
        <v>53</v>
      </c>
      <c r="X370" s="5" t="s">
        <v>53</v>
      </c>
      <c r="Y370" s="5">
        <v>80</v>
      </c>
      <c r="Z370" s="5" t="s">
        <v>53</v>
      </c>
      <c r="AA370" t="s">
        <v>53</v>
      </c>
      <c r="AB370" t="s">
        <v>53</v>
      </c>
      <c r="AC370" t="s">
        <v>53</v>
      </c>
      <c r="AD370" t="s">
        <v>53</v>
      </c>
      <c r="AE370" t="s">
        <v>54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  <c r="AK370" t="s">
        <v>53</v>
      </c>
      <c r="AL370" t="s">
        <v>53</v>
      </c>
      <c r="AM370" t="s">
        <v>53</v>
      </c>
      <c r="AN370" t="s">
        <v>53</v>
      </c>
      <c r="AO370" t="s">
        <v>53</v>
      </c>
      <c r="AP370" t="s">
        <v>53</v>
      </c>
      <c r="AQ370" t="s">
        <v>53</v>
      </c>
      <c r="AR370" t="s">
        <v>53</v>
      </c>
    </row>
    <row r="371" spans="1:44" x14ac:dyDescent="0.25">
      <c r="A371" s="5">
        <f>363</f>
      </c>
      <c r="B371" s="5" t="s">
        <v>416</v>
      </c>
      <c r="C371" s="5" t="s">
        <v>53</v>
      </c>
      <c r="D371" s="5" t="s">
        <v>53</v>
      </c>
      <c r="E371" s="5" t="s">
        <v>53</v>
      </c>
      <c r="F371" s="5" t="s">
        <v>53</v>
      </c>
      <c r="G371" s="5" t="s">
        <v>53</v>
      </c>
      <c r="H371" s="5" t="s">
        <v>53</v>
      </c>
      <c r="I371" s="5" t="s">
        <v>53</v>
      </c>
      <c r="J371" s="5" t="s">
        <v>53</v>
      </c>
      <c r="K371" s="5" t="s">
        <v>53</v>
      </c>
      <c r="L371" s="5">
        <v>0</v>
      </c>
      <c r="M371" s="5">
        <v>0</v>
      </c>
      <c r="N371" s="5">
        <v>0</v>
      </c>
      <c r="O371" s="5" t="s">
        <v>53</v>
      </c>
      <c r="P371" s="5" t="s">
        <v>53</v>
      </c>
      <c r="Q371" s="5" t="s">
        <v>53</v>
      </c>
      <c r="R371" s="5" t="s">
        <v>53</v>
      </c>
      <c r="S371" s="5" t="s">
        <v>53</v>
      </c>
      <c r="T371" s="5" t="s">
        <v>53</v>
      </c>
      <c r="U371" s="5" t="s">
        <v>53</v>
      </c>
      <c r="V371" s="5" t="s">
        <v>53</v>
      </c>
      <c r="W371" s="5" t="s">
        <v>53</v>
      </c>
      <c r="X371" s="5" t="s">
        <v>53</v>
      </c>
      <c r="Y371" s="5">
        <v>80</v>
      </c>
      <c r="Z371" s="5" t="s">
        <v>53</v>
      </c>
      <c r="AA371" t="s">
        <v>53</v>
      </c>
      <c r="AB371" t="s">
        <v>53</v>
      </c>
      <c r="AC371" t="s">
        <v>53</v>
      </c>
      <c r="AD371" t="s">
        <v>53</v>
      </c>
      <c r="AE371" t="s">
        <v>54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  <c r="AK371" t="s">
        <v>53</v>
      </c>
      <c r="AL371" t="s">
        <v>53</v>
      </c>
      <c r="AM371" t="s">
        <v>53</v>
      </c>
      <c r="AN371" t="s">
        <v>53</v>
      </c>
      <c r="AO371" t="s">
        <v>53</v>
      </c>
      <c r="AP371" t="s">
        <v>53</v>
      </c>
      <c r="AQ371" t="s">
        <v>53</v>
      </c>
      <c r="AR371" t="s">
        <v>53</v>
      </c>
    </row>
    <row r="372" spans="1:44" x14ac:dyDescent="0.25">
      <c r="A372" s="5">
        <f>364</f>
      </c>
      <c r="B372" s="5" t="s">
        <v>417</v>
      </c>
      <c r="C372" s="5" t="s">
        <v>53</v>
      </c>
      <c r="D372" s="5" t="s">
        <v>53</v>
      </c>
      <c r="E372" s="5" t="s">
        <v>53</v>
      </c>
      <c r="F372" s="5" t="s">
        <v>53</v>
      </c>
      <c r="G372" s="5" t="s">
        <v>53</v>
      </c>
      <c r="H372" s="5" t="s">
        <v>53</v>
      </c>
      <c r="I372" s="5" t="s">
        <v>53</v>
      </c>
      <c r="J372" s="5" t="s">
        <v>53</v>
      </c>
      <c r="K372" s="5" t="s">
        <v>53</v>
      </c>
      <c r="L372" s="5">
        <v>0</v>
      </c>
      <c r="M372" s="5">
        <v>0</v>
      </c>
      <c r="N372" s="5">
        <v>0</v>
      </c>
      <c r="O372" s="5" t="s">
        <v>53</v>
      </c>
      <c r="P372" s="5" t="s">
        <v>53</v>
      </c>
      <c r="Q372" s="5" t="s">
        <v>53</v>
      </c>
      <c r="R372" s="5" t="s">
        <v>53</v>
      </c>
      <c r="S372" s="5" t="s">
        <v>53</v>
      </c>
      <c r="T372" s="5" t="s">
        <v>53</v>
      </c>
      <c r="U372" s="5" t="s">
        <v>53</v>
      </c>
      <c r="V372" s="5" t="s">
        <v>53</v>
      </c>
      <c r="W372" s="5" t="s">
        <v>53</v>
      </c>
      <c r="X372" s="5" t="s">
        <v>53</v>
      </c>
      <c r="Y372" s="5">
        <v>80</v>
      </c>
      <c r="Z372" s="5" t="s">
        <v>53</v>
      </c>
      <c r="AA372" t="s">
        <v>53</v>
      </c>
      <c r="AB372" t="s">
        <v>53</v>
      </c>
      <c r="AC372" t="s">
        <v>53</v>
      </c>
      <c r="AD372" t="s">
        <v>53</v>
      </c>
      <c r="AE372" t="s">
        <v>54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  <c r="AK372" t="s">
        <v>53</v>
      </c>
      <c r="AL372" t="s">
        <v>53</v>
      </c>
      <c r="AM372" t="s">
        <v>53</v>
      </c>
      <c r="AN372" t="s">
        <v>53</v>
      </c>
      <c r="AO372" t="s">
        <v>53</v>
      </c>
      <c r="AP372" t="s">
        <v>53</v>
      </c>
      <c r="AQ372" t="s">
        <v>53</v>
      </c>
      <c r="AR372" t="s">
        <v>53</v>
      </c>
    </row>
    <row r="373" spans="1:44" x14ac:dyDescent="0.25">
      <c r="A373" s="5">
        <f>365</f>
      </c>
      <c r="B373" s="5" t="s">
        <v>418</v>
      </c>
      <c r="C373" s="5" t="s">
        <v>53</v>
      </c>
      <c r="D373" s="5" t="s">
        <v>53</v>
      </c>
      <c r="E373" s="5" t="s">
        <v>53</v>
      </c>
      <c r="F373" s="5" t="s">
        <v>53</v>
      </c>
      <c r="G373" s="5" t="s">
        <v>53</v>
      </c>
      <c r="H373" s="5" t="s">
        <v>53</v>
      </c>
      <c r="I373" s="5" t="s">
        <v>53</v>
      </c>
      <c r="J373" s="5" t="s">
        <v>53</v>
      </c>
      <c r="K373" s="5" t="s">
        <v>53</v>
      </c>
      <c r="L373" s="5">
        <v>0</v>
      </c>
      <c r="M373" s="5">
        <v>0</v>
      </c>
      <c r="N373" s="5">
        <v>0</v>
      </c>
      <c r="O373" s="5" t="s">
        <v>53</v>
      </c>
      <c r="P373" s="5" t="s">
        <v>53</v>
      </c>
      <c r="Q373" s="5" t="s">
        <v>53</v>
      </c>
      <c r="R373" s="5" t="s">
        <v>53</v>
      </c>
      <c r="S373" s="5" t="s">
        <v>53</v>
      </c>
      <c r="T373" s="5" t="s">
        <v>53</v>
      </c>
      <c r="U373" s="5" t="s">
        <v>53</v>
      </c>
      <c r="V373" s="5" t="s">
        <v>53</v>
      </c>
      <c r="W373" s="5" t="s">
        <v>53</v>
      </c>
      <c r="X373" s="5" t="s">
        <v>53</v>
      </c>
      <c r="Y373" s="5">
        <v>80</v>
      </c>
      <c r="Z373" s="5" t="s">
        <v>53</v>
      </c>
      <c r="AA373" t="s">
        <v>53</v>
      </c>
      <c r="AB373" t="s">
        <v>53</v>
      </c>
      <c r="AC373" t="s">
        <v>53</v>
      </c>
      <c r="AD373" t="s">
        <v>53</v>
      </c>
      <c r="AE373" t="s">
        <v>54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  <c r="AK373" t="s">
        <v>53</v>
      </c>
      <c r="AL373" t="s">
        <v>53</v>
      </c>
      <c r="AM373" t="s">
        <v>53</v>
      </c>
      <c r="AN373" t="s">
        <v>53</v>
      </c>
      <c r="AO373" t="s">
        <v>53</v>
      </c>
      <c r="AP373" t="s">
        <v>53</v>
      </c>
      <c r="AQ373" t="s">
        <v>53</v>
      </c>
      <c r="AR373" t="s">
        <v>53</v>
      </c>
    </row>
    <row r="374" spans="1:44" x14ac:dyDescent="0.25">
      <c r="A374" s="5">
        <f>366</f>
      </c>
      <c r="B374" s="5" t="s">
        <v>419</v>
      </c>
      <c r="C374" s="5" t="s">
        <v>53</v>
      </c>
      <c r="D374" s="5" t="s">
        <v>53</v>
      </c>
      <c r="E374" s="5" t="s">
        <v>53</v>
      </c>
      <c r="F374" s="5" t="s">
        <v>53</v>
      </c>
      <c r="G374" s="5" t="s">
        <v>53</v>
      </c>
      <c r="H374" s="5" t="s">
        <v>53</v>
      </c>
      <c r="I374" s="5" t="s">
        <v>53</v>
      </c>
      <c r="J374" s="5" t="s">
        <v>53</v>
      </c>
      <c r="K374" s="5" t="s">
        <v>53</v>
      </c>
      <c r="L374" s="5">
        <v>0</v>
      </c>
      <c r="M374" s="5">
        <v>0</v>
      </c>
      <c r="N374" s="5">
        <v>0</v>
      </c>
      <c r="O374" s="5" t="s">
        <v>53</v>
      </c>
      <c r="P374" s="5" t="s">
        <v>53</v>
      </c>
      <c r="Q374" s="5" t="s">
        <v>53</v>
      </c>
      <c r="R374" s="5" t="s">
        <v>53</v>
      </c>
      <c r="S374" s="5" t="s">
        <v>53</v>
      </c>
      <c r="T374" s="5" t="s">
        <v>53</v>
      </c>
      <c r="U374" s="5" t="s">
        <v>53</v>
      </c>
      <c r="V374" s="5" t="s">
        <v>53</v>
      </c>
      <c r="W374" s="5" t="s">
        <v>53</v>
      </c>
      <c r="X374" s="5" t="s">
        <v>53</v>
      </c>
      <c r="Y374" s="5">
        <v>80</v>
      </c>
      <c r="Z374" s="5" t="s">
        <v>53</v>
      </c>
      <c r="AA374" t="s">
        <v>53</v>
      </c>
      <c r="AB374" t="s">
        <v>53</v>
      </c>
      <c r="AC374" t="s">
        <v>53</v>
      </c>
      <c r="AD374" t="s">
        <v>53</v>
      </c>
      <c r="AE374" t="s">
        <v>54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  <c r="AK374" t="s">
        <v>53</v>
      </c>
      <c r="AL374" t="s">
        <v>53</v>
      </c>
      <c r="AM374" t="s">
        <v>53</v>
      </c>
      <c r="AN374" t="s">
        <v>53</v>
      </c>
      <c r="AO374" t="s">
        <v>53</v>
      </c>
      <c r="AP374" t="s">
        <v>53</v>
      </c>
      <c r="AQ374" t="s">
        <v>53</v>
      </c>
      <c r="AR374" t="s">
        <v>53</v>
      </c>
    </row>
    <row r="375" spans="1:44" x14ac:dyDescent="0.25">
      <c r="A375" s="5">
        <f>367</f>
      </c>
      <c r="B375" s="5" t="s">
        <v>420</v>
      </c>
      <c r="C375" s="5" t="s">
        <v>53</v>
      </c>
      <c r="D375" s="5" t="s">
        <v>53</v>
      </c>
      <c r="E375" s="5" t="s">
        <v>53</v>
      </c>
      <c r="F375" s="5" t="s">
        <v>53</v>
      </c>
      <c r="G375" s="5" t="s">
        <v>53</v>
      </c>
      <c r="H375" s="5" t="s">
        <v>53</v>
      </c>
      <c r="I375" s="5" t="s">
        <v>53</v>
      </c>
      <c r="J375" s="5" t="s">
        <v>53</v>
      </c>
      <c r="K375" s="5" t="s">
        <v>53</v>
      </c>
      <c r="L375" s="5">
        <v>0</v>
      </c>
      <c r="M375" s="5">
        <v>0</v>
      </c>
      <c r="N375" s="5">
        <v>0</v>
      </c>
      <c r="O375" s="5" t="s">
        <v>53</v>
      </c>
      <c r="P375" s="5" t="s">
        <v>53</v>
      </c>
      <c r="Q375" s="5" t="s">
        <v>53</v>
      </c>
      <c r="R375" s="5" t="s">
        <v>53</v>
      </c>
      <c r="S375" s="5" t="s">
        <v>53</v>
      </c>
      <c r="T375" s="5" t="s">
        <v>53</v>
      </c>
      <c r="U375" s="5" t="s">
        <v>53</v>
      </c>
      <c r="V375" s="5" t="s">
        <v>53</v>
      </c>
      <c r="W375" s="5" t="s">
        <v>53</v>
      </c>
      <c r="X375" s="5" t="s">
        <v>53</v>
      </c>
      <c r="Y375" s="5">
        <v>80</v>
      </c>
      <c r="Z375" s="5" t="s">
        <v>53</v>
      </c>
      <c r="AA375" t="s">
        <v>53</v>
      </c>
      <c r="AB375" t="s">
        <v>53</v>
      </c>
      <c r="AC375" t="s">
        <v>53</v>
      </c>
      <c r="AD375" t="s">
        <v>53</v>
      </c>
      <c r="AE375" t="s">
        <v>54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  <c r="AK375" t="s">
        <v>53</v>
      </c>
      <c r="AL375" t="s">
        <v>53</v>
      </c>
      <c r="AM375" t="s">
        <v>53</v>
      </c>
      <c r="AN375" t="s">
        <v>53</v>
      </c>
      <c r="AO375" t="s">
        <v>53</v>
      </c>
      <c r="AP375" t="s">
        <v>53</v>
      </c>
      <c r="AQ375" t="s">
        <v>53</v>
      </c>
      <c r="AR375" t="s">
        <v>53</v>
      </c>
    </row>
    <row r="376" spans="1:44" x14ac:dyDescent="0.25">
      <c r="A376" s="5">
        <f>368</f>
      </c>
      <c r="B376" s="5" t="s">
        <v>421</v>
      </c>
      <c r="C376" s="5" t="s">
        <v>53</v>
      </c>
      <c r="D376" s="5" t="s">
        <v>53</v>
      </c>
      <c r="E376" s="5" t="s">
        <v>53</v>
      </c>
      <c r="F376" s="5" t="s">
        <v>53</v>
      </c>
      <c r="G376" s="5" t="s">
        <v>53</v>
      </c>
      <c r="H376" s="5" t="s">
        <v>53</v>
      </c>
      <c r="I376" s="5" t="s">
        <v>53</v>
      </c>
      <c r="J376" s="5" t="s">
        <v>53</v>
      </c>
      <c r="K376" s="5" t="s">
        <v>53</v>
      </c>
      <c r="L376" s="5">
        <v>0</v>
      </c>
      <c r="M376" s="5">
        <v>0</v>
      </c>
      <c r="N376" s="5">
        <v>0</v>
      </c>
      <c r="O376" s="5" t="s">
        <v>53</v>
      </c>
      <c r="P376" s="5" t="s">
        <v>53</v>
      </c>
      <c r="Q376" s="5" t="s">
        <v>53</v>
      </c>
      <c r="R376" s="5" t="s">
        <v>53</v>
      </c>
      <c r="S376" s="5" t="s">
        <v>53</v>
      </c>
      <c r="T376" s="5" t="s">
        <v>53</v>
      </c>
      <c r="U376" s="5" t="s">
        <v>53</v>
      </c>
      <c r="V376" s="5" t="s">
        <v>53</v>
      </c>
      <c r="W376" s="5" t="s">
        <v>53</v>
      </c>
      <c r="X376" s="5" t="s">
        <v>53</v>
      </c>
      <c r="Y376" s="5">
        <v>80</v>
      </c>
      <c r="Z376" s="5" t="s">
        <v>53</v>
      </c>
      <c r="AA376" t="s">
        <v>53</v>
      </c>
      <c r="AB376" t="s">
        <v>53</v>
      </c>
      <c r="AC376" t="s">
        <v>53</v>
      </c>
      <c r="AD376" t="s">
        <v>53</v>
      </c>
      <c r="AE376" t="s">
        <v>54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  <c r="AK376" t="s">
        <v>53</v>
      </c>
      <c r="AL376" t="s">
        <v>53</v>
      </c>
      <c r="AM376" t="s">
        <v>53</v>
      </c>
      <c r="AN376" t="s">
        <v>53</v>
      </c>
      <c r="AO376" t="s">
        <v>53</v>
      </c>
      <c r="AP376" t="s">
        <v>53</v>
      </c>
      <c r="AQ376" t="s">
        <v>53</v>
      </c>
      <c r="AR376" t="s">
        <v>53</v>
      </c>
    </row>
    <row r="377" spans="1:44" x14ac:dyDescent="0.25">
      <c r="A377" s="5">
        <f>369</f>
      </c>
      <c r="B377" s="5" t="s">
        <v>422</v>
      </c>
      <c r="C377" s="5" t="s">
        <v>53</v>
      </c>
      <c r="D377" s="5" t="s">
        <v>53</v>
      </c>
      <c r="E377" s="5" t="s">
        <v>53</v>
      </c>
      <c r="F377" s="5" t="s">
        <v>53</v>
      </c>
      <c r="G377" s="5" t="s">
        <v>53</v>
      </c>
      <c r="H377" s="5" t="s">
        <v>53</v>
      </c>
      <c r="I377" s="5" t="s">
        <v>53</v>
      </c>
      <c r="J377" s="5" t="s">
        <v>53</v>
      </c>
      <c r="K377" s="5" t="s">
        <v>53</v>
      </c>
      <c r="L377" s="5">
        <v>0</v>
      </c>
      <c r="M377" s="5">
        <v>0</v>
      </c>
      <c r="N377" s="5">
        <v>0</v>
      </c>
      <c r="O377" s="5" t="s">
        <v>53</v>
      </c>
      <c r="P377" s="5" t="s">
        <v>53</v>
      </c>
      <c r="Q377" s="5" t="s">
        <v>53</v>
      </c>
      <c r="R377" s="5" t="s">
        <v>53</v>
      </c>
      <c r="S377" s="5" t="s">
        <v>53</v>
      </c>
      <c r="T377" s="5" t="s">
        <v>53</v>
      </c>
      <c r="U377" s="5" t="s">
        <v>53</v>
      </c>
      <c r="V377" s="5" t="s">
        <v>53</v>
      </c>
      <c r="W377" s="5" t="s">
        <v>53</v>
      </c>
      <c r="X377" s="5" t="s">
        <v>53</v>
      </c>
      <c r="Y377" s="5">
        <v>80</v>
      </c>
      <c r="Z377" s="5" t="s">
        <v>53</v>
      </c>
      <c r="AA377" t="s">
        <v>53</v>
      </c>
      <c r="AB377" t="s">
        <v>53</v>
      </c>
      <c r="AC377" t="s">
        <v>53</v>
      </c>
      <c r="AD377" t="s">
        <v>53</v>
      </c>
      <c r="AE377" t="s">
        <v>54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  <c r="AK377" t="s">
        <v>53</v>
      </c>
      <c r="AL377" t="s">
        <v>53</v>
      </c>
      <c r="AM377" t="s">
        <v>53</v>
      </c>
      <c r="AN377" t="s">
        <v>53</v>
      </c>
      <c r="AO377" t="s">
        <v>53</v>
      </c>
      <c r="AP377" t="s">
        <v>53</v>
      </c>
      <c r="AQ377" t="s">
        <v>53</v>
      </c>
      <c r="AR377" t="s">
        <v>53</v>
      </c>
    </row>
    <row r="378" spans="1:44" x14ac:dyDescent="0.25">
      <c r="A378" s="5">
        <f>370</f>
      </c>
      <c r="B378" s="5" t="s">
        <v>423</v>
      </c>
      <c r="C378" s="5" t="s">
        <v>53</v>
      </c>
      <c r="D378" s="5" t="s">
        <v>53</v>
      </c>
      <c r="E378" s="5" t="s">
        <v>53</v>
      </c>
      <c r="F378" s="5" t="s">
        <v>53</v>
      </c>
      <c r="G378" s="5" t="s">
        <v>53</v>
      </c>
      <c r="H378" s="5" t="s">
        <v>53</v>
      </c>
      <c r="I378" s="5" t="s">
        <v>53</v>
      </c>
      <c r="J378" s="5" t="s">
        <v>53</v>
      </c>
      <c r="K378" s="5" t="s">
        <v>53</v>
      </c>
      <c r="L378" s="5">
        <v>0</v>
      </c>
      <c r="M378" s="5">
        <v>0</v>
      </c>
      <c r="N378" s="5">
        <v>0</v>
      </c>
      <c r="O378" s="5" t="s">
        <v>53</v>
      </c>
      <c r="P378" s="5" t="s">
        <v>53</v>
      </c>
      <c r="Q378" s="5" t="s">
        <v>53</v>
      </c>
      <c r="R378" s="5" t="s">
        <v>53</v>
      </c>
      <c r="S378" s="5" t="s">
        <v>53</v>
      </c>
      <c r="T378" s="5" t="s">
        <v>53</v>
      </c>
      <c r="U378" s="5" t="s">
        <v>53</v>
      </c>
      <c r="V378" s="5" t="s">
        <v>53</v>
      </c>
      <c r="W378" s="5" t="s">
        <v>53</v>
      </c>
      <c r="X378" s="5" t="s">
        <v>53</v>
      </c>
      <c r="Y378" s="5">
        <v>80</v>
      </c>
      <c r="Z378" s="5" t="s">
        <v>53</v>
      </c>
      <c r="AA378" t="s">
        <v>53</v>
      </c>
      <c r="AB378" t="s">
        <v>53</v>
      </c>
      <c r="AC378" t="s">
        <v>53</v>
      </c>
      <c r="AD378" t="s">
        <v>53</v>
      </c>
      <c r="AE378" t="s">
        <v>54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  <c r="AK378" t="s">
        <v>53</v>
      </c>
      <c r="AL378" t="s">
        <v>53</v>
      </c>
      <c r="AM378" t="s">
        <v>53</v>
      </c>
      <c r="AN378" t="s">
        <v>53</v>
      </c>
      <c r="AO378" t="s">
        <v>53</v>
      </c>
      <c r="AP378" t="s">
        <v>53</v>
      </c>
      <c r="AQ378" t="s">
        <v>53</v>
      </c>
      <c r="AR378" t="s">
        <v>53</v>
      </c>
    </row>
    <row r="379" spans="1:44" x14ac:dyDescent="0.25">
      <c r="A379" s="5">
        <f>371</f>
      </c>
      <c r="B379" s="5" t="s">
        <v>424</v>
      </c>
      <c r="C379" s="5" t="s">
        <v>53</v>
      </c>
      <c r="D379" s="5" t="s">
        <v>53</v>
      </c>
      <c r="E379" s="5" t="s">
        <v>53</v>
      </c>
      <c r="F379" s="5" t="s">
        <v>53</v>
      </c>
      <c r="G379" s="5" t="s">
        <v>53</v>
      </c>
      <c r="H379" s="5" t="s">
        <v>53</v>
      </c>
      <c r="I379" s="5" t="s">
        <v>53</v>
      </c>
      <c r="J379" s="5" t="s">
        <v>53</v>
      </c>
      <c r="K379" s="5" t="s">
        <v>53</v>
      </c>
      <c r="L379" s="5">
        <v>0</v>
      </c>
      <c r="M379" s="5">
        <v>0</v>
      </c>
      <c r="N379" s="5">
        <v>0</v>
      </c>
      <c r="O379" s="5" t="s">
        <v>53</v>
      </c>
      <c r="P379" s="5" t="s">
        <v>53</v>
      </c>
      <c r="Q379" s="5" t="s">
        <v>53</v>
      </c>
      <c r="R379" s="5" t="s">
        <v>53</v>
      </c>
      <c r="S379" s="5" t="s">
        <v>53</v>
      </c>
      <c r="T379" s="5" t="s">
        <v>53</v>
      </c>
      <c r="U379" s="5" t="s">
        <v>53</v>
      </c>
      <c r="V379" s="5" t="s">
        <v>53</v>
      </c>
      <c r="W379" s="5" t="s">
        <v>53</v>
      </c>
      <c r="X379" s="5" t="s">
        <v>53</v>
      </c>
      <c r="Y379" s="5">
        <v>80</v>
      </c>
      <c r="Z379" s="5" t="s">
        <v>53</v>
      </c>
      <c r="AA379" t="s">
        <v>53</v>
      </c>
      <c r="AB379" t="s">
        <v>53</v>
      </c>
      <c r="AC379" t="s">
        <v>53</v>
      </c>
      <c r="AD379" t="s">
        <v>53</v>
      </c>
      <c r="AE379" t="s">
        <v>54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  <c r="AK379" t="s">
        <v>53</v>
      </c>
      <c r="AL379" t="s">
        <v>53</v>
      </c>
      <c r="AM379" t="s">
        <v>53</v>
      </c>
      <c r="AN379" t="s">
        <v>53</v>
      </c>
      <c r="AO379" t="s">
        <v>53</v>
      </c>
      <c r="AP379" t="s">
        <v>53</v>
      </c>
      <c r="AQ379" t="s">
        <v>53</v>
      </c>
      <c r="AR379" t="s">
        <v>53</v>
      </c>
    </row>
    <row r="380" spans="1:44" x14ac:dyDescent="0.25">
      <c r="A380" s="5">
        <f>372</f>
      </c>
      <c r="B380" s="5" t="s">
        <v>425</v>
      </c>
      <c r="C380" s="5" t="s">
        <v>53</v>
      </c>
      <c r="D380" s="5" t="s">
        <v>53</v>
      </c>
      <c r="E380" s="5" t="s">
        <v>53</v>
      </c>
      <c r="F380" s="5" t="s">
        <v>53</v>
      </c>
      <c r="G380" s="5" t="s">
        <v>53</v>
      </c>
      <c r="H380" s="5" t="s">
        <v>53</v>
      </c>
      <c r="I380" s="5" t="s">
        <v>53</v>
      </c>
      <c r="J380" s="5" t="s">
        <v>53</v>
      </c>
      <c r="K380" s="5" t="s">
        <v>53</v>
      </c>
      <c r="L380" s="5">
        <v>0</v>
      </c>
      <c r="M380" s="5">
        <v>0</v>
      </c>
      <c r="N380" s="5">
        <v>0</v>
      </c>
      <c r="O380" s="5" t="s">
        <v>53</v>
      </c>
      <c r="P380" s="5" t="s">
        <v>53</v>
      </c>
      <c r="Q380" s="5" t="s">
        <v>53</v>
      </c>
      <c r="R380" s="5" t="s">
        <v>53</v>
      </c>
      <c r="S380" s="5" t="s">
        <v>53</v>
      </c>
      <c r="T380" s="5" t="s">
        <v>53</v>
      </c>
      <c r="U380" s="5" t="s">
        <v>53</v>
      </c>
      <c r="V380" s="5" t="s">
        <v>53</v>
      </c>
      <c r="W380" s="5" t="s">
        <v>53</v>
      </c>
      <c r="X380" s="5" t="s">
        <v>53</v>
      </c>
      <c r="Y380" s="5">
        <v>80</v>
      </c>
      <c r="Z380" s="5" t="s">
        <v>53</v>
      </c>
      <c r="AA380" t="s">
        <v>53</v>
      </c>
      <c r="AB380" t="s">
        <v>53</v>
      </c>
      <c r="AC380" t="s">
        <v>53</v>
      </c>
      <c r="AD380" t="s">
        <v>53</v>
      </c>
      <c r="AE380" t="s">
        <v>54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  <c r="AK380" t="s">
        <v>53</v>
      </c>
      <c r="AL380" t="s">
        <v>53</v>
      </c>
      <c r="AM380" t="s">
        <v>53</v>
      </c>
      <c r="AN380" t="s">
        <v>53</v>
      </c>
      <c r="AO380" t="s">
        <v>53</v>
      </c>
      <c r="AP380" t="s">
        <v>53</v>
      </c>
      <c r="AQ380" t="s">
        <v>53</v>
      </c>
      <c r="AR380" t="s">
        <v>53</v>
      </c>
    </row>
    <row r="381" spans="1:44" x14ac:dyDescent="0.25">
      <c r="A381" s="5">
        <f>373</f>
      </c>
      <c r="B381" s="5" t="s">
        <v>426</v>
      </c>
      <c r="C381" s="5" t="s">
        <v>53</v>
      </c>
      <c r="D381" s="5" t="s">
        <v>53</v>
      </c>
      <c r="E381" s="5" t="s">
        <v>53</v>
      </c>
      <c r="F381" s="5" t="s">
        <v>53</v>
      </c>
      <c r="G381" s="5" t="s">
        <v>53</v>
      </c>
      <c r="H381" s="5" t="s">
        <v>53</v>
      </c>
      <c r="I381" s="5" t="s">
        <v>53</v>
      </c>
      <c r="J381" s="5" t="s">
        <v>53</v>
      </c>
      <c r="K381" s="5" t="s">
        <v>53</v>
      </c>
      <c r="L381" s="5">
        <v>0</v>
      </c>
      <c r="M381" s="5">
        <v>0</v>
      </c>
      <c r="N381" s="5">
        <v>0</v>
      </c>
      <c r="O381" s="5" t="s">
        <v>53</v>
      </c>
      <c r="P381" s="5" t="s">
        <v>53</v>
      </c>
      <c r="Q381" s="5" t="s">
        <v>53</v>
      </c>
      <c r="R381" s="5" t="s">
        <v>53</v>
      </c>
      <c r="S381" s="5" t="s">
        <v>53</v>
      </c>
      <c r="T381" s="5" t="s">
        <v>53</v>
      </c>
      <c r="U381" s="5" t="s">
        <v>53</v>
      </c>
      <c r="V381" s="5" t="s">
        <v>53</v>
      </c>
      <c r="W381" s="5" t="s">
        <v>53</v>
      </c>
      <c r="X381" s="5" t="s">
        <v>53</v>
      </c>
      <c r="Y381" s="5">
        <v>80</v>
      </c>
      <c r="Z381" s="5" t="s">
        <v>53</v>
      </c>
      <c r="AA381" t="s">
        <v>53</v>
      </c>
      <c r="AB381" t="s">
        <v>53</v>
      </c>
      <c r="AC381" t="s">
        <v>53</v>
      </c>
      <c r="AD381" t="s">
        <v>53</v>
      </c>
      <c r="AE381" t="s">
        <v>54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  <c r="AK381" t="s">
        <v>53</v>
      </c>
      <c r="AL381" t="s">
        <v>53</v>
      </c>
      <c r="AM381" t="s">
        <v>53</v>
      </c>
      <c r="AN381" t="s">
        <v>53</v>
      </c>
      <c r="AO381" t="s">
        <v>53</v>
      </c>
      <c r="AP381" t="s">
        <v>53</v>
      </c>
      <c r="AQ381" t="s">
        <v>53</v>
      </c>
      <c r="AR381" t="s">
        <v>53</v>
      </c>
    </row>
    <row r="382" spans="1:44" x14ac:dyDescent="0.25">
      <c r="A382" s="5">
        <f>374</f>
      </c>
      <c r="B382" s="5" t="s">
        <v>427</v>
      </c>
      <c r="C382" s="5" t="s">
        <v>53</v>
      </c>
      <c r="D382" s="5" t="s">
        <v>53</v>
      </c>
      <c r="E382" s="5" t="s">
        <v>53</v>
      </c>
      <c r="F382" s="5" t="s">
        <v>53</v>
      </c>
      <c r="G382" s="5" t="s">
        <v>53</v>
      </c>
      <c r="H382" s="5" t="s">
        <v>53</v>
      </c>
      <c r="I382" s="5" t="s">
        <v>53</v>
      </c>
      <c r="J382" s="5" t="s">
        <v>53</v>
      </c>
      <c r="K382" s="5" t="s">
        <v>53</v>
      </c>
      <c r="L382" s="5">
        <v>0</v>
      </c>
      <c r="M382" s="5">
        <v>0</v>
      </c>
      <c r="N382" s="5">
        <v>0</v>
      </c>
      <c r="O382" s="5" t="s">
        <v>53</v>
      </c>
      <c r="P382" s="5" t="s">
        <v>53</v>
      </c>
      <c r="Q382" s="5" t="s">
        <v>53</v>
      </c>
      <c r="R382" s="5" t="s">
        <v>53</v>
      </c>
      <c r="S382" s="5" t="s">
        <v>53</v>
      </c>
      <c r="T382" s="5" t="s">
        <v>53</v>
      </c>
      <c r="U382" s="5" t="s">
        <v>53</v>
      </c>
      <c r="V382" s="5" t="s">
        <v>53</v>
      </c>
      <c r="W382" s="5" t="s">
        <v>53</v>
      </c>
      <c r="X382" s="5" t="s">
        <v>53</v>
      </c>
      <c r="Y382" s="5">
        <v>80</v>
      </c>
      <c r="Z382" s="5" t="s">
        <v>53</v>
      </c>
      <c r="AA382" t="s">
        <v>53</v>
      </c>
      <c r="AB382" t="s">
        <v>53</v>
      </c>
      <c r="AC382" t="s">
        <v>53</v>
      </c>
      <c r="AD382" t="s">
        <v>53</v>
      </c>
      <c r="AE382" t="s">
        <v>54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  <c r="AK382" t="s">
        <v>53</v>
      </c>
      <c r="AL382" t="s">
        <v>53</v>
      </c>
      <c r="AM382" t="s">
        <v>53</v>
      </c>
      <c r="AN382" t="s">
        <v>53</v>
      </c>
      <c r="AO382" t="s">
        <v>53</v>
      </c>
      <c r="AP382" t="s">
        <v>53</v>
      </c>
      <c r="AQ382" t="s">
        <v>53</v>
      </c>
      <c r="AR382" t="s">
        <v>53</v>
      </c>
    </row>
    <row r="383" spans="1:44" x14ac:dyDescent="0.25">
      <c r="A383" s="5">
        <f>375</f>
      </c>
      <c r="B383" s="5" t="s">
        <v>428</v>
      </c>
      <c r="C383" s="5" t="s">
        <v>53</v>
      </c>
      <c r="D383" s="5" t="s">
        <v>53</v>
      </c>
      <c r="E383" s="5" t="s">
        <v>53</v>
      </c>
      <c r="F383" s="5" t="s">
        <v>53</v>
      </c>
      <c r="G383" s="5" t="s">
        <v>53</v>
      </c>
      <c r="H383" s="5" t="s">
        <v>53</v>
      </c>
      <c r="I383" s="5" t="s">
        <v>53</v>
      </c>
      <c r="J383" s="5" t="s">
        <v>53</v>
      </c>
      <c r="K383" s="5" t="s">
        <v>53</v>
      </c>
      <c r="L383" s="5">
        <v>0</v>
      </c>
      <c r="M383" s="5">
        <v>0</v>
      </c>
      <c r="N383" s="5">
        <v>0</v>
      </c>
      <c r="O383" s="5" t="s">
        <v>53</v>
      </c>
      <c r="P383" s="5" t="s">
        <v>53</v>
      </c>
      <c r="Q383" s="5" t="s">
        <v>53</v>
      </c>
      <c r="R383" s="5" t="s">
        <v>53</v>
      </c>
      <c r="S383" s="5" t="s">
        <v>53</v>
      </c>
      <c r="T383" s="5" t="s">
        <v>53</v>
      </c>
      <c r="U383" s="5" t="s">
        <v>53</v>
      </c>
      <c r="V383" s="5" t="s">
        <v>53</v>
      </c>
      <c r="W383" s="5" t="s">
        <v>53</v>
      </c>
      <c r="X383" s="5" t="s">
        <v>53</v>
      </c>
      <c r="Y383" s="5">
        <v>80</v>
      </c>
      <c r="Z383" s="5" t="s">
        <v>53</v>
      </c>
      <c r="AA383" t="s">
        <v>53</v>
      </c>
      <c r="AB383" t="s">
        <v>53</v>
      </c>
      <c r="AC383" t="s">
        <v>53</v>
      </c>
      <c r="AD383" t="s">
        <v>53</v>
      </c>
      <c r="AE383" t="s">
        <v>54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  <c r="AK383" t="s">
        <v>53</v>
      </c>
      <c r="AL383" t="s">
        <v>53</v>
      </c>
      <c r="AM383" t="s">
        <v>53</v>
      </c>
      <c r="AN383" t="s">
        <v>53</v>
      </c>
      <c r="AO383" t="s">
        <v>53</v>
      </c>
      <c r="AP383" t="s">
        <v>53</v>
      </c>
      <c r="AQ383" t="s">
        <v>53</v>
      </c>
      <c r="AR383" t="s">
        <v>53</v>
      </c>
    </row>
    <row r="384" spans="1:44" x14ac:dyDescent="0.25">
      <c r="A384" s="5">
        <f>376</f>
      </c>
      <c r="B384" s="5" t="s">
        <v>429</v>
      </c>
      <c r="C384" s="5" t="s">
        <v>53</v>
      </c>
      <c r="D384" s="5" t="s">
        <v>53</v>
      </c>
      <c r="E384" s="5" t="s">
        <v>53</v>
      </c>
      <c r="F384" s="5" t="s">
        <v>53</v>
      </c>
      <c r="G384" s="5" t="s">
        <v>53</v>
      </c>
      <c r="H384" s="5" t="s">
        <v>53</v>
      </c>
      <c r="I384" s="5" t="s">
        <v>53</v>
      </c>
      <c r="J384" s="5" t="s">
        <v>53</v>
      </c>
      <c r="K384" s="5" t="s">
        <v>53</v>
      </c>
      <c r="L384" s="5">
        <v>0</v>
      </c>
      <c r="M384" s="5">
        <v>0</v>
      </c>
      <c r="N384" s="5">
        <v>0</v>
      </c>
      <c r="O384" s="5" t="s">
        <v>53</v>
      </c>
      <c r="P384" s="5" t="s">
        <v>53</v>
      </c>
      <c r="Q384" s="5" t="s">
        <v>53</v>
      </c>
      <c r="R384" s="5" t="s">
        <v>53</v>
      </c>
      <c r="S384" s="5" t="s">
        <v>53</v>
      </c>
      <c r="T384" s="5" t="s">
        <v>53</v>
      </c>
      <c r="U384" s="5" t="s">
        <v>53</v>
      </c>
      <c r="V384" s="5" t="s">
        <v>53</v>
      </c>
      <c r="W384" s="5" t="s">
        <v>53</v>
      </c>
      <c r="X384" s="5" t="s">
        <v>53</v>
      </c>
      <c r="Y384" s="5">
        <v>80</v>
      </c>
      <c r="Z384" s="5" t="s">
        <v>53</v>
      </c>
      <c r="AA384" t="s">
        <v>53</v>
      </c>
      <c r="AB384" t="s">
        <v>53</v>
      </c>
      <c r="AC384" t="s">
        <v>53</v>
      </c>
      <c r="AD384" t="s">
        <v>53</v>
      </c>
      <c r="AE384" t="s">
        <v>54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  <c r="AK384" t="s">
        <v>53</v>
      </c>
      <c r="AL384" t="s">
        <v>53</v>
      </c>
      <c r="AM384" t="s">
        <v>53</v>
      </c>
      <c r="AN384" t="s">
        <v>53</v>
      </c>
      <c r="AO384" t="s">
        <v>53</v>
      </c>
      <c r="AP384" t="s">
        <v>53</v>
      </c>
      <c r="AQ384" t="s">
        <v>53</v>
      </c>
      <c r="AR384" t="s">
        <v>53</v>
      </c>
    </row>
    <row r="385" spans="1:44" x14ac:dyDescent="0.25">
      <c r="A385" s="5">
        <f>377</f>
      </c>
      <c r="B385" s="5" t="s">
        <v>430</v>
      </c>
      <c r="C385" s="5" t="s">
        <v>53</v>
      </c>
      <c r="D385" s="5" t="s">
        <v>53</v>
      </c>
      <c r="E385" s="5" t="s">
        <v>53</v>
      </c>
      <c r="F385" s="5" t="s">
        <v>53</v>
      </c>
      <c r="G385" s="5" t="s">
        <v>53</v>
      </c>
      <c r="H385" s="5" t="s">
        <v>53</v>
      </c>
      <c r="I385" s="5" t="s">
        <v>53</v>
      </c>
      <c r="J385" s="5" t="s">
        <v>53</v>
      </c>
      <c r="K385" s="5" t="s">
        <v>53</v>
      </c>
      <c r="L385" s="5">
        <v>0</v>
      </c>
      <c r="M385" s="5">
        <v>0</v>
      </c>
      <c r="N385" s="5">
        <v>0</v>
      </c>
      <c r="O385" s="5" t="s">
        <v>53</v>
      </c>
      <c r="P385" s="5" t="s">
        <v>53</v>
      </c>
      <c r="Q385" s="5" t="s">
        <v>53</v>
      </c>
      <c r="R385" s="5" t="s">
        <v>53</v>
      </c>
      <c r="S385" s="5" t="s">
        <v>53</v>
      </c>
      <c r="T385" s="5" t="s">
        <v>53</v>
      </c>
      <c r="U385" s="5" t="s">
        <v>53</v>
      </c>
      <c r="V385" s="5" t="s">
        <v>53</v>
      </c>
      <c r="W385" s="5" t="s">
        <v>53</v>
      </c>
      <c r="X385" s="5" t="s">
        <v>53</v>
      </c>
      <c r="Y385" s="5">
        <v>80</v>
      </c>
      <c r="Z385" s="5" t="s">
        <v>53</v>
      </c>
      <c r="AA385" t="s">
        <v>53</v>
      </c>
      <c r="AB385" t="s">
        <v>53</v>
      </c>
      <c r="AC385" t="s">
        <v>53</v>
      </c>
      <c r="AD385" t="s">
        <v>53</v>
      </c>
      <c r="AE385" t="s">
        <v>54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  <c r="AK385" t="s">
        <v>53</v>
      </c>
      <c r="AL385" t="s">
        <v>53</v>
      </c>
      <c r="AM385" t="s">
        <v>53</v>
      </c>
      <c r="AN385" t="s">
        <v>53</v>
      </c>
      <c r="AO385" t="s">
        <v>53</v>
      </c>
      <c r="AP385" t="s">
        <v>53</v>
      </c>
      <c r="AQ385" t="s">
        <v>53</v>
      </c>
      <c r="AR385" t="s">
        <v>53</v>
      </c>
    </row>
    <row r="386" spans="1:44" x14ac:dyDescent="0.25">
      <c r="A386" s="5">
        <f>378</f>
      </c>
      <c r="B386" s="5" t="s">
        <v>431</v>
      </c>
      <c r="C386" s="5" t="s">
        <v>53</v>
      </c>
      <c r="D386" s="5" t="s">
        <v>53</v>
      </c>
      <c r="E386" s="5" t="s">
        <v>53</v>
      </c>
      <c r="F386" s="5" t="s">
        <v>53</v>
      </c>
      <c r="G386" s="5" t="s">
        <v>53</v>
      </c>
      <c r="H386" s="5" t="s">
        <v>53</v>
      </c>
      <c r="I386" s="5" t="s">
        <v>53</v>
      </c>
      <c r="J386" s="5" t="s">
        <v>53</v>
      </c>
      <c r="K386" s="5" t="s">
        <v>53</v>
      </c>
      <c r="L386" s="5">
        <v>0</v>
      </c>
      <c r="M386" s="5">
        <v>0</v>
      </c>
      <c r="N386" s="5">
        <v>0</v>
      </c>
      <c r="O386" s="5" t="s">
        <v>53</v>
      </c>
      <c r="P386" s="5" t="s">
        <v>53</v>
      </c>
      <c r="Q386" s="5" t="s">
        <v>53</v>
      </c>
      <c r="R386" s="5" t="s">
        <v>53</v>
      </c>
      <c r="S386" s="5" t="s">
        <v>53</v>
      </c>
      <c r="T386" s="5" t="s">
        <v>53</v>
      </c>
      <c r="U386" s="5" t="s">
        <v>53</v>
      </c>
      <c r="V386" s="5" t="s">
        <v>53</v>
      </c>
      <c r="W386" s="5" t="s">
        <v>53</v>
      </c>
      <c r="X386" s="5" t="s">
        <v>53</v>
      </c>
      <c r="Y386" s="5">
        <v>80</v>
      </c>
      <c r="Z386" s="5" t="s">
        <v>53</v>
      </c>
      <c r="AA386" t="s">
        <v>53</v>
      </c>
      <c r="AB386" t="s">
        <v>53</v>
      </c>
      <c r="AC386" t="s">
        <v>53</v>
      </c>
      <c r="AD386" t="s">
        <v>53</v>
      </c>
      <c r="AE386" t="s">
        <v>54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  <c r="AK386" t="s">
        <v>53</v>
      </c>
      <c r="AL386" t="s">
        <v>53</v>
      </c>
      <c r="AM386" t="s">
        <v>53</v>
      </c>
      <c r="AN386" t="s">
        <v>53</v>
      </c>
      <c r="AO386" t="s">
        <v>53</v>
      </c>
      <c r="AP386" t="s">
        <v>53</v>
      </c>
      <c r="AQ386" t="s">
        <v>53</v>
      </c>
      <c r="AR386" t="s">
        <v>53</v>
      </c>
    </row>
    <row r="387" spans="1:44" x14ac:dyDescent="0.25">
      <c r="A387" s="5">
        <f>379</f>
      </c>
      <c r="B387" s="5" t="s">
        <v>432</v>
      </c>
      <c r="C387" s="5" t="s">
        <v>53</v>
      </c>
      <c r="D387" s="5" t="s">
        <v>53</v>
      </c>
      <c r="E387" s="5" t="s">
        <v>53</v>
      </c>
      <c r="F387" s="5" t="s">
        <v>53</v>
      </c>
      <c r="G387" s="5" t="s">
        <v>53</v>
      </c>
      <c r="H387" s="5" t="s">
        <v>53</v>
      </c>
      <c r="I387" s="5" t="s">
        <v>53</v>
      </c>
      <c r="J387" s="5" t="s">
        <v>53</v>
      </c>
      <c r="K387" s="5" t="s">
        <v>53</v>
      </c>
      <c r="L387" s="5">
        <v>0</v>
      </c>
      <c r="M387" s="5">
        <v>0</v>
      </c>
      <c r="N387" s="5">
        <v>0</v>
      </c>
      <c r="O387" s="5" t="s">
        <v>53</v>
      </c>
      <c r="P387" s="5" t="s">
        <v>53</v>
      </c>
      <c r="Q387" s="5" t="s">
        <v>53</v>
      </c>
      <c r="R387" s="5" t="s">
        <v>53</v>
      </c>
      <c r="S387" s="5" t="s">
        <v>53</v>
      </c>
      <c r="T387" s="5" t="s">
        <v>53</v>
      </c>
      <c r="U387" s="5" t="s">
        <v>53</v>
      </c>
      <c r="V387" s="5" t="s">
        <v>53</v>
      </c>
      <c r="W387" s="5" t="s">
        <v>53</v>
      </c>
      <c r="X387" s="5" t="s">
        <v>53</v>
      </c>
      <c r="Y387" s="5">
        <v>80</v>
      </c>
      <c r="Z387" s="5" t="s">
        <v>53</v>
      </c>
      <c r="AA387" t="s">
        <v>53</v>
      </c>
      <c r="AB387" t="s">
        <v>53</v>
      </c>
      <c r="AC387" t="s">
        <v>53</v>
      </c>
      <c r="AD387" t="s">
        <v>53</v>
      </c>
      <c r="AE387" t="s">
        <v>54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  <c r="AK387" t="s">
        <v>53</v>
      </c>
      <c r="AL387" t="s">
        <v>53</v>
      </c>
      <c r="AM387" t="s">
        <v>53</v>
      </c>
      <c r="AN387" t="s">
        <v>53</v>
      </c>
      <c r="AO387" t="s">
        <v>53</v>
      </c>
      <c r="AP387" t="s">
        <v>53</v>
      </c>
      <c r="AQ387" t="s">
        <v>53</v>
      </c>
      <c r="AR387" t="s">
        <v>53</v>
      </c>
    </row>
    <row r="388" spans="1:44" x14ac:dyDescent="0.25">
      <c r="A388" s="5">
        <f>380</f>
      </c>
      <c r="B388" s="5" t="s">
        <v>433</v>
      </c>
      <c r="C388" s="5" t="s">
        <v>53</v>
      </c>
      <c r="D388" s="5" t="s">
        <v>53</v>
      </c>
      <c r="E388" s="5" t="s">
        <v>53</v>
      </c>
      <c r="F388" s="5" t="s">
        <v>53</v>
      </c>
      <c r="G388" s="5" t="s">
        <v>53</v>
      </c>
      <c r="H388" s="5" t="s">
        <v>53</v>
      </c>
      <c r="I388" s="5" t="s">
        <v>53</v>
      </c>
      <c r="J388" s="5" t="s">
        <v>53</v>
      </c>
      <c r="K388" s="5" t="s">
        <v>53</v>
      </c>
      <c r="L388" s="5">
        <v>0</v>
      </c>
      <c r="M388" s="5">
        <v>0</v>
      </c>
      <c r="N388" s="5">
        <v>0</v>
      </c>
      <c r="O388" s="5" t="s">
        <v>53</v>
      </c>
      <c r="P388" s="5" t="s">
        <v>53</v>
      </c>
      <c r="Q388" s="5" t="s">
        <v>53</v>
      </c>
      <c r="R388" s="5" t="s">
        <v>53</v>
      </c>
      <c r="S388" s="5" t="s">
        <v>53</v>
      </c>
      <c r="T388" s="5" t="s">
        <v>53</v>
      </c>
      <c r="U388" s="5" t="s">
        <v>53</v>
      </c>
      <c r="V388" s="5" t="s">
        <v>53</v>
      </c>
      <c r="W388" s="5" t="s">
        <v>53</v>
      </c>
      <c r="X388" s="5" t="s">
        <v>53</v>
      </c>
      <c r="Y388" s="5">
        <v>80</v>
      </c>
      <c r="Z388" s="5" t="s">
        <v>53</v>
      </c>
      <c r="AA388" t="s">
        <v>53</v>
      </c>
      <c r="AB388" t="s">
        <v>53</v>
      </c>
      <c r="AC388" t="s">
        <v>53</v>
      </c>
      <c r="AD388" t="s">
        <v>53</v>
      </c>
      <c r="AE388" t="s">
        <v>54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  <c r="AK388" t="s">
        <v>53</v>
      </c>
      <c r="AL388" t="s">
        <v>53</v>
      </c>
      <c r="AM388" t="s">
        <v>53</v>
      </c>
      <c r="AN388" t="s">
        <v>53</v>
      </c>
      <c r="AO388" t="s">
        <v>53</v>
      </c>
      <c r="AP388" t="s">
        <v>53</v>
      </c>
      <c r="AQ388" t="s">
        <v>53</v>
      </c>
      <c r="AR388" t="s">
        <v>53</v>
      </c>
    </row>
    <row r="389" spans="1:44" x14ac:dyDescent="0.25">
      <c r="A389" s="5">
        <f>381</f>
      </c>
      <c r="B389" s="5" t="s">
        <v>434</v>
      </c>
      <c r="C389" s="5" t="s">
        <v>53</v>
      </c>
      <c r="D389" s="5" t="s">
        <v>53</v>
      </c>
      <c r="E389" s="5" t="s">
        <v>53</v>
      </c>
      <c r="F389" s="5" t="s">
        <v>53</v>
      </c>
      <c r="G389" s="5" t="s">
        <v>53</v>
      </c>
      <c r="H389" s="5" t="s">
        <v>53</v>
      </c>
      <c r="I389" s="5" t="s">
        <v>53</v>
      </c>
      <c r="J389" s="5" t="s">
        <v>53</v>
      </c>
      <c r="K389" s="5" t="s">
        <v>53</v>
      </c>
      <c r="L389" s="5">
        <v>0</v>
      </c>
      <c r="M389" s="5">
        <v>0</v>
      </c>
      <c r="N389" s="5">
        <v>0</v>
      </c>
      <c r="O389" s="5" t="s">
        <v>53</v>
      </c>
      <c r="P389" s="5" t="s">
        <v>53</v>
      </c>
      <c r="Q389" s="5" t="s">
        <v>53</v>
      </c>
      <c r="R389" s="5" t="s">
        <v>53</v>
      </c>
      <c r="S389" s="5" t="s">
        <v>53</v>
      </c>
      <c r="T389" s="5" t="s">
        <v>53</v>
      </c>
      <c r="U389" s="5" t="s">
        <v>53</v>
      </c>
      <c r="V389" s="5" t="s">
        <v>53</v>
      </c>
      <c r="W389" s="5" t="s">
        <v>53</v>
      </c>
      <c r="X389" s="5" t="s">
        <v>53</v>
      </c>
      <c r="Y389" s="5">
        <v>80</v>
      </c>
      <c r="Z389" s="5" t="s">
        <v>53</v>
      </c>
      <c r="AA389" t="s">
        <v>53</v>
      </c>
      <c r="AB389" t="s">
        <v>53</v>
      </c>
      <c r="AC389" t="s">
        <v>53</v>
      </c>
      <c r="AD389" t="s">
        <v>53</v>
      </c>
      <c r="AE389" t="s">
        <v>54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  <c r="AK389" t="s">
        <v>53</v>
      </c>
      <c r="AL389" t="s">
        <v>53</v>
      </c>
      <c r="AM389" t="s">
        <v>53</v>
      </c>
      <c r="AN389" t="s">
        <v>53</v>
      </c>
      <c r="AO389" t="s">
        <v>53</v>
      </c>
      <c r="AP389" t="s">
        <v>53</v>
      </c>
      <c r="AQ389" t="s">
        <v>53</v>
      </c>
      <c r="AR389" t="s">
        <v>53</v>
      </c>
    </row>
    <row r="390" spans="1:44" x14ac:dyDescent="0.25">
      <c r="A390" s="5">
        <f>382</f>
      </c>
      <c r="B390" s="5" t="s">
        <v>435</v>
      </c>
      <c r="C390" s="5" t="s">
        <v>53</v>
      </c>
      <c r="D390" s="5" t="s">
        <v>53</v>
      </c>
      <c r="E390" s="5" t="s">
        <v>53</v>
      </c>
      <c r="F390" s="5" t="s">
        <v>53</v>
      </c>
      <c r="G390" s="5" t="s">
        <v>53</v>
      </c>
      <c r="H390" s="5" t="s">
        <v>53</v>
      </c>
      <c r="I390" s="5" t="s">
        <v>53</v>
      </c>
      <c r="J390" s="5" t="s">
        <v>53</v>
      </c>
      <c r="K390" s="5" t="s">
        <v>53</v>
      </c>
      <c r="L390" s="5">
        <v>0</v>
      </c>
      <c r="M390" s="5">
        <v>0</v>
      </c>
      <c r="N390" s="5">
        <v>0</v>
      </c>
      <c r="O390" s="5" t="s">
        <v>53</v>
      </c>
      <c r="P390" s="5" t="s">
        <v>53</v>
      </c>
      <c r="Q390" s="5" t="s">
        <v>53</v>
      </c>
      <c r="R390" s="5" t="s">
        <v>53</v>
      </c>
      <c r="S390" s="5" t="s">
        <v>53</v>
      </c>
      <c r="T390" s="5" t="s">
        <v>53</v>
      </c>
      <c r="U390" s="5" t="s">
        <v>53</v>
      </c>
      <c r="V390" s="5" t="s">
        <v>53</v>
      </c>
      <c r="W390" s="5" t="s">
        <v>53</v>
      </c>
      <c r="X390" s="5" t="s">
        <v>53</v>
      </c>
      <c r="Y390" s="5">
        <v>80</v>
      </c>
      <c r="Z390" s="5" t="s">
        <v>53</v>
      </c>
      <c r="AA390" t="s">
        <v>53</v>
      </c>
      <c r="AB390" t="s">
        <v>53</v>
      </c>
      <c r="AC390" t="s">
        <v>53</v>
      </c>
      <c r="AD390" t="s">
        <v>53</v>
      </c>
      <c r="AE390" t="s">
        <v>54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  <c r="AK390" t="s">
        <v>53</v>
      </c>
      <c r="AL390" t="s">
        <v>53</v>
      </c>
      <c r="AM390" t="s">
        <v>53</v>
      </c>
      <c r="AN390" t="s">
        <v>53</v>
      </c>
      <c r="AO390" t="s">
        <v>53</v>
      </c>
      <c r="AP390" t="s">
        <v>53</v>
      </c>
      <c r="AQ390" t="s">
        <v>53</v>
      </c>
      <c r="AR390" t="s">
        <v>53</v>
      </c>
    </row>
    <row r="391" spans="1:44" x14ac:dyDescent="0.25">
      <c r="A391" s="5">
        <f>383</f>
      </c>
      <c r="B391" s="5" t="s">
        <v>436</v>
      </c>
      <c r="C391" s="5" t="s">
        <v>53</v>
      </c>
      <c r="D391" s="5" t="s">
        <v>53</v>
      </c>
      <c r="E391" s="5" t="s">
        <v>53</v>
      </c>
      <c r="F391" s="5" t="s">
        <v>53</v>
      </c>
      <c r="G391" s="5" t="s">
        <v>53</v>
      </c>
      <c r="H391" s="5" t="s">
        <v>53</v>
      </c>
      <c r="I391" s="5" t="s">
        <v>53</v>
      </c>
      <c r="J391" s="5" t="s">
        <v>53</v>
      </c>
      <c r="K391" s="5" t="s">
        <v>53</v>
      </c>
      <c r="L391" s="5">
        <v>0</v>
      </c>
      <c r="M391" s="5">
        <v>0</v>
      </c>
      <c r="N391" s="5">
        <v>0</v>
      </c>
      <c r="O391" s="5" t="s">
        <v>53</v>
      </c>
      <c r="P391" s="5" t="s">
        <v>53</v>
      </c>
      <c r="Q391" s="5" t="s">
        <v>53</v>
      </c>
      <c r="R391" s="5" t="s">
        <v>53</v>
      </c>
      <c r="S391" s="5" t="s">
        <v>53</v>
      </c>
      <c r="T391" s="5" t="s">
        <v>53</v>
      </c>
      <c r="U391" s="5" t="s">
        <v>53</v>
      </c>
      <c r="V391" s="5" t="s">
        <v>53</v>
      </c>
      <c r="W391" s="5" t="s">
        <v>53</v>
      </c>
      <c r="X391" s="5" t="s">
        <v>53</v>
      </c>
      <c r="Y391" s="5">
        <v>80</v>
      </c>
      <c r="Z391" s="5" t="s">
        <v>53</v>
      </c>
      <c r="AA391" t="s">
        <v>53</v>
      </c>
      <c r="AB391" t="s">
        <v>53</v>
      </c>
      <c r="AC391" t="s">
        <v>53</v>
      </c>
      <c r="AD391" t="s">
        <v>53</v>
      </c>
      <c r="AE391" t="s">
        <v>54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  <c r="AK391" t="s">
        <v>53</v>
      </c>
      <c r="AL391" t="s">
        <v>53</v>
      </c>
      <c r="AM391" t="s">
        <v>53</v>
      </c>
      <c r="AN391" t="s">
        <v>53</v>
      </c>
      <c r="AO391" t="s">
        <v>53</v>
      </c>
      <c r="AP391" t="s">
        <v>53</v>
      </c>
      <c r="AQ391" t="s">
        <v>53</v>
      </c>
      <c r="AR391" t="s">
        <v>53</v>
      </c>
    </row>
    <row r="392" spans="1:44" x14ac:dyDescent="0.25">
      <c r="A392" s="5">
        <f>384</f>
      </c>
      <c r="B392" s="5" t="s">
        <v>437</v>
      </c>
      <c r="C392" s="5" t="s">
        <v>53</v>
      </c>
      <c r="D392" s="5" t="s">
        <v>53</v>
      </c>
      <c r="E392" s="5" t="s">
        <v>53</v>
      </c>
      <c r="F392" s="5" t="s">
        <v>53</v>
      </c>
      <c r="G392" s="5" t="s">
        <v>53</v>
      </c>
      <c r="H392" s="5" t="s">
        <v>53</v>
      </c>
      <c r="I392" s="5" t="s">
        <v>53</v>
      </c>
      <c r="J392" s="5" t="s">
        <v>53</v>
      </c>
      <c r="K392" s="5" t="s">
        <v>53</v>
      </c>
      <c r="L392" s="5">
        <v>0</v>
      </c>
      <c r="M392" s="5">
        <v>0</v>
      </c>
      <c r="N392" s="5">
        <v>0</v>
      </c>
      <c r="O392" s="5" t="s">
        <v>53</v>
      </c>
      <c r="P392" s="5" t="s">
        <v>53</v>
      </c>
      <c r="Q392" s="5" t="s">
        <v>53</v>
      </c>
      <c r="R392" s="5" t="s">
        <v>53</v>
      </c>
      <c r="S392" s="5" t="s">
        <v>53</v>
      </c>
      <c r="T392" s="5" t="s">
        <v>53</v>
      </c>
      <c r="U392" s="5" t="s">
        <v>53</v>
      </c>
      <c r="V392" s="5" t="s">
        <v>53</v>
      </c>
      <c r="W392" s="5" t="s">
        <v>53</v>
      </c>
      <c r="X392" s="5" t="s">
        <v>53</v>
      </c>
      <c r="Y392" s="5">
        <v>80</v>
      </c>
      <c r="Z392" s="5" t="s">
        <v>53</v>
      </c>
      <c r="AA392" t="s">
        <v>53</v>
      </c>
      <c r="AB392" t="s">
        <v>53</v>
      </c>
      <c r="AC392" t="s">
        <v>53</v>
      </c>
      <c r="AD392" t="s">
        <v>53</v>
      </c>
      <c r="AE392" t="s">
        <v>54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  <c r="AK392" t="s">
        <v>53</v>
      </c>
      <c r="AL392" t="s">
        <v>53</v>
      </c>
      <c r="AM392" t="s">
        <v>53</v>
      </c>
      <c r="AN392" t="s">
        <v>53</v>
      </c>
      <c r="AO392" t="s">
        <v>53</v>
      </c>
      <c r="AP392" t="s">
        <v>53</v>
      </c>
      <c r="AQ392" t="s">
        <v>53</v>
      </c>
      <c r="AR392" t="s">
        <v>53</v>
      </c>
    </row>
    <row r="393" spans="1:44" x14ac:dyDescent="0.25">
      <c r="A393" s="5">
        <f>385</f>
      </c>
      <c r="B393" s="5" t="s">
        <v>438</v>
      </c>
      <c r="C393" s="5" t="s">
        <v>53</v>
      </c>
      <c r="D393" s="5" t="s">
        <v>53</v>
      </c>
      <c r="E393" s="5" t="s">
        <v>53</v>
      </c>
      <c r="F393" s="5" t="s">
        <v>53</v>
      </c>
      <c r="G393" s="5" t="s">
        <v>53</v>
      </c>
      <c r="H393" s="5" t="s">
        <v>53</v>
      </c>
      <c r="I393" s="5" t="s">
        <v>53</v>
      </c>
      <c r="J393" s="5" t="s">
        <v>53</v>
      </c>
      <c r="K393" s="5" t="s">
        <v>53</v>
      </c>
      <c r="L393" s="5">
        <v>0</v>
      </c>
      <c r="M393" s="5">
        <v>0</v>
      </c>
      <c r="N393" s="5">
        <v>0</v>
      </c>
      <c r="O393" s="5" t="s">
        <v>53</v>
      </c>
      <c r="P393" s="5" t="s">
        <v>53</v>
      </c>
      <c r="Q393" s="5" t="s">
        <v>53</v>
      </c>
      <c r="R393" s="5" t="s">
        <v>53</v>
      </c>
      <c r="S393" s="5" t="s">
        <v>53</v>
      </c>
      <c r="T393" s="5" t="s">
        <v>53</v>
      </c>
      <c r="U393" s="5" t="s">
        <v>53</v>
      </c>
      <c r="V393" s="5" t="s">
        <v>53</v>
      </c>
      <c r="W393" s="5" t="s">
        <v>53</v>
      </c>
      <c r="X393" s="5" t="s">
        <v>53</v>
      </c>
      <c r="Y393" s="5">
        <v>80</v>
      </c>
      <c r="Z393" s="5" t="s">
        <v>53</v>
      </c>
      <c r="AA393" t="s">
        <v>53</v>
      </c>
      <c r="AB393" t="s">
        <v>53</v>
      </c>
      <c r="AC393" t="s">
        <v>53</v>
      </c>
      <c r="AD393" t="s">
        <v>53</v>
      </c>
      <c r="AE393" t="s">
        <v>54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  <c r="AK393" t="s">
        <v>53</v>
      </c>
      <c r="AL393" t="s">
        <v>53</v>
      </c>
      <c r="AM393" t="s">
        <v>53</v>
      </c>
      <c r="AN393" t="s">
        <v>53</v>
      </c>
      <c r="AO393" t="s">
        <v>53</v>
      </c>
      <c r="AP393" t="s">
        <v>53</v>
      </c>
      <c r="AQ393" t="s">
        <v>53</v>
      </c>
      <c r="AR393" t="s">
        <v>53</v>
      </c>
    </row>
    <row r="394" spans="1:44" x14ac:dyDescent="0.25">
      <c r="A394" s="5">
        <f>386</f>
      </c>
      <c r="B394" s="5" t="s">
        <v>439</v>
      </c>
      <c r="C394" s="5" t="s">
        <v>53</v>
      </c>
      <c r="D394" s="5" t="s">
        <v>53</v>
      </c>
      <c r="E394" s="5" t="s">
        <v>53</v>
      </c>
      <c r="F394" s="5" t="s">
        <v>53</v>
      </c>
      <c r="G394" s="5" t="s">
        <v>53</v>
      </c>
      <c r="H394" s="5" t="s">
        <v>53</v>
      </c>
      <c r="I394" s="5" t="s">
        <v>53</v>
      </c>
      <c r="J394" s="5" t="s">
        <v>53</v>
      </c>
      <c r="K394" s="5" t="s">
        <v>53</v>
      </c>
      <c r="L394" s="5">
        <v>0</v>
      </c>
      <c r="M394" s="5">
        <v>0</v>
      </c>
      <c r="N394" s="5">
        <v>0</v>
      </c>
      <c r="O394" s="5" t="s">
        <v>53</v>
      </c>
      <c r="P394" s="5" t="s">
        <v>53</v>
      </c>
      <c r="Q394" s="5" t="s">
        <v>53</v>
      </c>
      <c r="R394" s="5" t="s">
        <v>53</v>
      </c>
      <c r="S394" s="5" t="s">
        <v>53</v>
      </c>
      <c r="T394" s="5" t="s">
        <v>53</v>
      </c>
      <c r="U394" s="5" t="s">
        <v>53</v>
      </c>
      <c r="V394" s="5" t="s">
        <v>53</v>
      </c>
      <c r="W394" s="5" t="s">
        <v>53</v>
      </c>
      <c r="X394" s="5" t="s">
        <v>53</v>
      </c>
      <c r="Y394" s="5">
        <v>80</v>
      </c>
      <c r="Z394" s="5" t="s">
        <v>53</v>
      </c>
      <c r="AA394" t="s">
        <v>53</v>
      </c>
      <c r="AB394" t="s">
        <v>53</v>
      </c>
      <c r="AC394" t="s">
        <v>53</v>
      </c>
      <c r="AD394" t="s">
        <v>53</v>
      </c>
      <c r="AE394" t="s">
        <v>54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  <c r="AK394" t="s">
        <v>53</v>
      </c>
      <c r="AL394" t="s">
        <v>53</v>
      </c>
      <c r="AM394" t="s">
        <v>53</v>
      </c>
      <c r="AN394" t="s">
        <v>53</v>
      </c>
      <c r="AO394" t="s">
        <v>53</v>
      </c>
      <c r="AP394" t="s">
        <v>53</v>
      </c>
      <c r="AQ394" t="s">
        <v>53</v>
      </c>
      <c r="AR394" t="s">
        <v>53</v>
      </c>
    </row>
    <row r="395" spans="1:44" x14ac:dyDescent="0.25">
      <c r="A395" s="5">
        <f>387</f>
      </c>
      <c r="B395" s="5" t="s">
        <v>440</v>
      </c>
      <c r="C395" s="5" t="s">
        <v>53</v>
      </c>
      <c r="D395" s="5" t="s">
        <v>53</v>
      </c>
      <c r="E395" s="5" t="s">
        <v>53</v>
      </c>
      <c r="F395" s="5" t="s">
        <v>53</v>
      </c>
      <c r="G395" s="5" t="s">
        <v>53</v>
      </c>
      <c r="H395" s="5" t="s">
        <v>53</v>
      </c>
      <c r="I395" s="5" t="s">
        <v>53</v>
      </c>
      <c r="J395" s="5" t="s">
        <v>53</v>
      </c>
      <c r="K395" s="5" t="s">
        <v>53</v>
      </c>
      <c r="L395" s="5">
        <v>0</v>
      </c>
      <c r="M395" s="5">
        <v>0</v>
      </c>
      <c r="N395" s="5">
        <v>0</v>
      </c>
      <c r="O395" s="5" t="s">
        <v>53</v>
      </c>
      <c r="P395" s="5" t="s">
        <v>53</v>
      </c>
      <c r="Q395" s="5" t="s">
        <v>53</v>
      </c>
      <c r="R395" s="5" t="s">
        <v>53</v>
      </c>
      <c r="S395" s="5" t="s">
        <v>53</v>
      </c>
      <c r="T395" s="5" t="s">
        <v>53</v>
      </c>
      <c r="U395" s="5" t="s">
        <v>53</v>
      </c>
      <c r="V395" s="5" t="s">
        <v>53</v>
      </c>
      <c r="W395" s="5" t="s">
        <v>53</v>
      </c>
      <c r="X395" s="5" t="s">
        <v>53</v>
      </c>
      <c r="Y395" s="5">
        <v>80</v>
      </c>
      <c r="Z395" s="5" t="s">
        <v>53</v>
      </c>
      <c r="AA395" t="s">
        <v>53</v>
      </c>
      <c r="AB395" t="s">
        <v>53</v>
      </c>
      <c r="AC395" t="s">
        <v>53</v>
      </c>
      <c r="AD395" t="s">
        <v>53</v>
      </c>
      <c r="AE395" t="s">
        <v>54</v>
      </c>
      <c r="AF395" t="s">
        <v>53</v>
      </c>
      <c r="AG395" t="s">
        <v>53</v>
      </c>
      <c r="AH395" t="s">
        <v>53</v>
      </c>
      <c r="AI395" t="s">
        <v>53</v>
      </c>
      <c r="AJ395" t="s">
        <v>53</v>
      </c>
      <c r="AK395" t="s">
        <v>53</v>
      </c>
      <c r="AL395" t="s">
        <v>53</v>
      </c>
      <c r="AM395" t="s">
        <v>53</v>
      </c>
      <c r="AN395" t="s">
        <v>53</v>
      </c>
      <c r="AO395" t="s">
        <v>53</v>
      </c>
      <c r="AP395" t="s">
        <v>53</v>
      </c>
      <c r="AQ395" t="s">
        <v>53</v>
      </c>
      <c r="AR395" t="s">
        <v>53</v>
      </c>
    </row>
    <row r="396" spans="1:44" x14ac:dyDescent="0.25">
      <c r="A396" s="5">
        <f>388</f>
      </c>
      <c r="B396" s="5" t="s">
        <v>441</v>
      </c>
      <c r="C396" s="5" t="s">
        <v>53</v>
      </c>
      <c r="D396" s="5" t="s">
        <v>53</v>
      </c>
      <c r="E396" s="5" t="s">
        <v>53</v>
      </c>
      <c r="F396" s="5" t="s">
        <v>53</v>
      </c>
      <c r="G396" s="5" t="s">
        <v>53</v>
      </c>
      <c r="H396" s="5" t="s">
        <v>53</v>
      </c>
      <c r="I396" s="5" t="s">
        <v>53</v>
      </c>
      <c r="J396" s="5" t="s">
        <v>53</v>
      </c>
      <c r="K396" s="5" t="s">
        <v>53</v>
      </c>
      <c r="L396" s="5">
        <v>0</v>
      </c>
      <c r="M396" s="5">
        <v>0</v>
      </c>
      <c r="N396" s="5">
        <v>0</v>
      </c>
      <c r="O396" s="5" t="s">
        <v>53</v>
      </c>
      <c r="P396" s="5" t="s">
        <v>53</v>
      </c>
      <c r="Q396" s="5" t="s">
        <v>53</v>
      </c>
      <c r="R396" s="5" t="s">
        <v>53</v>
      </c>
      <c r="S396" s="5" t="s">
        <v>53</v>
      </c>
      <c r="T396" s="5" t="s">
        <v>53</v>
      </c>
      <c r="U396" s="5" t="s">
        <v>53</v>
      </c>
      <c r="V396" s="5" t="s">
        <v>53</v>
      </c>
      <c r="W396" s="5" t="s">
        <v>53</v>
      </c>
      <c r="X396" s="5" t="s">
        <v>53</v>
      </c>
      <c r="Y396" s="5">
        <v>80</v>
      </c>
      <c r="Z396" s="5" t="s">
        <v>53</v>
      </c>
      <c r="AA396" t="s">
        <v>53</v>
      </c>
      <c r="AB396" t="s">
        <v>53</v>
      </c>
      <c r="AC396" t="s">
        <v>53</v>
      </c>
      <c r="AD396" t="s">
        <v>53</v>
      </c>
      <c r="AE396" t="s">
        <v>54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  <c r="AK396" t="s">
        <v>53</v>
      </c>
      <c r="AL396" t="s">
        <v>53</v>
      </c>
      <c r="AM396" t="s">
        <v>53</v>
      </c>
      <c r="AN396" t="s">
        <v>53</v>
      </c>
      <c r="AO396" t="s">
        <v>53</v>
      </c>
      <c r="AP396" t="s">
        <v>53</v>
      </c>
      <c r="AQ396" t="s">
        <v>53</v>
      </c>
      <c r="AR396" t="s">
        <v>53</v>
      </c>
    </row>
    <row r="397" spans="1:44" x14ac:dyDescent="0.25">
      <c r="A397" s="5">
        <f>389</f>
      </c>
      <c r="B397" s="5" t="s">
        <v>442</v>
      </c>
      <c r="C397" s="5" t="s">
        <v>53</v>
      </c>
      <c r="D397" s="5" t="s">
        <v>53</v>
      </c>
      <c r="E397" s="5" t="s">
        <v>53</v>
      </c>
      <c r="F397" s="5" t="s">
        <v>53</v>
      </c>
      <c r="G397" s="5" t="s">
        <v>53</v>
      </c>
      <c r="H397" s="5" t="s">
        <v>53</v>
      </c>
      <c r="I397" s="5" t="s">
        <v>53</v>
      </c>
      <c r="J397" s="5" t="s">
        <v>53</v>
      </c>
      <c r="K397" s="5" t="s">
        <v>53</v>
      </c>
      <c r="L397" s="5">
        <v>0</v>
      </c>
      <c r="M397" s="5">
        <v>0</v>
      </c>
      <c r="N397" s="5">
        <v>0</v>
      </c>
      <c r="O397" s="5" t="s">
        <v>53</v>
      </c>
      <c r="P397" s="5" t="s">
        <v>53</v>
      </c>
      <c r="Q397" s="5" t="s">
        <v>53</v>
      </c>
      <c r="R397" s="5" t="s">
        <v>53</v>
      </c>
      <c r="S397" s="5" t="s">
        <v>53</v>
      </c>
      <c r="T397" s="5" t="s">
        <v>53</v>
      </c>
      <c r="U397" s="5" t="s">
        <v>53</v>
      </c>
      <c r="V397" s="5" t="s">
        <v>53</v>
      </c>
      <c r="W397" s="5" t="s">
        <v>53</v>
      </c>
      <c r="X397" s="5" t="s">
        <v>53</v>
      </c>
      <c r="Y397" s="5">
        <v>80</v>
      </c>
      <c r="Z397" s="5" t="s">
        <v>53</v>
      </c>
      <c r="AA397" t="s">
        <v>53</v>
      </c>
      <c r="AB397" t="s">
        <v>53</v>
      </c>
      <c r="AC397" t="s">
        <v>53</v>
      </c>
      <c r="AD397" t="s">
        <v>53</v>
      </c>
      <c r="AE397" t="s">
        <v>54</v>
      </c>
      <c r="AF397" t="s">
        <v>53</v>
      </c>
      <c r="AG397" t="s">
        <v>53</v>
      </c>
      <c r="AH397" t="s">
        <v>53</v>
      </c>
      <c r="AI397" t="s">
        <v>53</v>
      </c>
      <c r="AJ397" t="s">
        <v>53</v>
      </c>
      <c r="AK397" t="s">
        <v>53</v>
      </c>
      <c r="AL397" t="s">
        <v>53</v>
      </c>
      <c r="AM397" t="s">
        <v>53</v>
      </c>
      <c r="AN397" t="s">
        <v>53</v>
      </c>
      <c r="AO397" t="s">
        <v>53</v>
      </c>
      <c r="AP397" t="s">
        <v>53</v>
      </c>
      <c r="AQ397" t="s">
        <v>53</v>
      </c>
      <c r="AR397" t="s">
        <v>53</v>
      </c>
    </row>
    <row r="398" spans="1:44" x14ac:dyDescent="0.25">
      <c r="A398" s="5">
        <f>390</f>
      </c>
      <c r="B398" s="5" t="s">
        <v>443</v>
      </c>
      <c r="C398" s="5" t="s">
        <v>53</v>
      </c>
      <c r="D398" s="5" t="s">
        <v>53</v>
      </c>
      <c r="E398" s="5" t="s">
        <v>53</v>
      </c>
      <c r="F398" s="5" t="s">
        <v>53</v>
      </c>
      <c r="G398" s="5" t="s">
        <v>53</v>
      </c>
      <c r="H398" s="5" t="s">
        <v>53</v>
      </c>
      <c r="I398" s="5" t="s">
        <v>53</v>
      </c>
      <c r="J398" s="5" t="s">
        <v>53</v>
      </c>
      <c r="K398" s="5" t="s">
        <v>53</v>
      </c>
      <c r="L398" s="5">
        <v>0</v>
      </c>
      <c r="M398" s="5">
        <v>0</v>
      </c>
      <c r="N398" s="5">
        <v>0</v>
      </c>
      <c r="O398" s="5" t="s">
        <v>53</v>
      </c>
      <c r="P398" s="5" t="s">
        <v>53</v>
      </c>
      <c r="Q398" s="5" t="s">
        <v>53</v>
      </c>
      <c r="R398" s="5" t="s">
        <v>53</v>
      </c>
      <c r="S398" s="5" t="s">
        <v>53</v>
      </c>
      <c r="T398" s="5" t="s">
        <v>53</v>
      </c>
      <c r="U398" s="5" t="s">
        <v>53</v>
      </c>
      <c r="V398" s="5" t="s">
        <v>53</v>
      </c>
      <c r="W398" s="5" t="s">
        <v>53</v>
      </c>
      <c r="X398" s="5" t="s">
        <v>53</v>
      </c>
      <c r="Y398" s="5">
        <v>80</v>
      </c>
      <c r="Z398" s="5" t="s">
        <v>53</v>
      </c>
      <c r="AA398" t="s">
        <v>53</v>
      </c>
      <c r="AB398" t="s">
        <v>53</v>
      </c>
      <c r="AC398" t="s">
        <v>53</v>
      </c>
      <c r="AD398" t="s">
        <v>53</v>
      </c>
      <c r="AE398" t="s">
        <v>54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  <c r="AK398" t="s">
        <v>53</v>
      </c>
      <c r="AL398" t="s">
        <v>53</v>
      </c>
      <c r="AM398" t="s">
        <v>53</v>
      </c>
      <c r="AN398" t="s">
        <v>53</v>
      </c>
      <c r="AO398" t="s">
        <v>53</v>
      </c>
      <c r="AP398" t="s">
        <v>53</v>
      </c>
      <c r="AQ398" t="s">
        <v>53</v>
      </c>
      <c r="AR398" t="s">
        <v>53</v>
      </c>
    </row>
    <row r="399" spans="1:44" x14ac:dyDescent="0.25">
      <c r="A399" s="5">
        <f>391</f>
      </c>
      <c r="B399" s="5" t="s">
        <v>444</v>
      </c>
      <c r="C399" s="5" t="s">
        <v>53</v>
      </c>
      <c r="D399" s="5" t="s">
        <v>53</v>
      </c>
      <c r="E399" s="5" t="s">
        <v>53</v>
      </c>
      <c r="F399" s="5" t="s">
        <v>53</v>
      </c>
      <c r="G399" s="5" t="s">
        <v>53</v>
      </c>
      <c r="H399" s="5" t="s">
        <v>53</v>
      </c>
      <c r="I399" s="5" t="s">
        <v>53</v>
      </c>
      <c r="J399" s="5" t="s">
        <v>53</v>
      </c>
      <c r="K399" s="5" t="s">
        <v>53</v>
      </c>
      <c r="L399" s="5">
        <v>0</v>
      </c>
      <c r="M399" s="5">
        <v>0</v>
      </c>
      <c r="N399" s="5">
        <v>0</v>
      </c>
      <c r="O399" s="5" t="s">
        <v>53</v>
      </c>
      <c r="P399" s="5" t="s">
        <v>53</v>
      </c>
      <c r="Q399" s="5" t="s">
        <v>53</v>
      </c>
      <c r="R399" s="5" t="s">
        <v>53</v>
      </c>
      <c r="S399" s="5" t="s">
        <v>53</v>
      </c>
      <c r="T399" s="5" t="s">
        <v>53</v>
      </c>
      <c r="U399" s="5" t="s">
        <v>53</v>
      </c>
      <c r="V399" s="5" t="s">
        <v>53</v>
      </c>
      <c r="W399" s="5" t="s">
        <v>53</v>
      </c>
      <c r="X399" s="5" t="s">
        <v>53</v>
      </c>
      <c r="Y399" s="5">
        <v>80</v>
      </c>
      <c r="Z399" s="5" t="s">
        <v>53</v>
      </c>
      <c r="AA399" t="s">
        <v>53</v>
      </c>
      <c r="AB399" t="s">
        <v>53</v>
      </c>
      <c r="AC399" t="s">
        <v>53</v>
      </c>
      <c r="AD399" t="s">
        <v>53</v>
      </c>
      <c r="AE399" t="s">
        <v>54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  <c r="AK399" t="s">
        <v>53</v>
      </c>
      <c r="AL399" t="s">
        <v>53</v>
      </c>
      <c r="AM399" t="s">
        <v>53</v>
      </c>
      <c r="AN399" t="s">
        <v>53</v>
      </c>
      <c r="AO399" t="s">
        <v>53</v>
      </c>
      <c r="AP399" t="s">
        <v>53</v>
      </c>
      <c r="AQ399" t="s">
        <v>53</v>
      </c>
      <c r="AR399" t="s">
        <v>53</v>
      </c>
    </row>
    <row r="400" spans="1:44" x14ac:dyDescent="0.25">
      <c r="A400" s="5">
        <f>392</f>
      </c>
      <c r="B400" s="5" t="s">
        <v>445</v>
      </c>
      <c r="C400" s="5" t="s">
        <v>53</v>
      </c>
      <c r="D400" s="5" t="s">
        <v>53</v>
      </c>
      <c r="E400" s="5" t="s">
        <v>53</v>
      </c>
      <c r="F400" s="5" t="s">
        <v>53</v>
      </c>
      <c r="G400" s="5" t="s">
        <v>53</v>
      </c>
      <c r="H400" s="5" t="s">
        <v>53</v>
      </c>
      <c r="I400" s="5" t="s">
        <v>53</v>
      </c>
      <c r="J400" s="5" t="s">
        <v>53</v>
      </c>
      <c r="K400" s="5" t="s">
        <v>53</v>
      </c>
      <c r="L400" s="5">
        <v>0</v>
      </c>
      <c r="M400" s="5">
        <v>0</v>
      </c>
      <c r="N400" s="5">
        <v>0</v>
      </c>
      <c r="O400" s="5" t="s">
        <v>53</v>
      </c>
      <c r="P400" s="5" t="s">
        <v>53</v>
      </c>
      <c r="Q400" s="5" t="s">
        <v>53</v>
      </c>
      <c r="R400" s="5" t="s">
        <v>53</v>
      </c>
      <c r="S400" s="5" t="s">
        <v>53</v>
      </c>
      <c r="T400" s="5" t="s">
        <v>53</v>
      </c>
      <c r="U400" s="5" t="s">
        <v>53</v>
      </c>
      <c r="V400" s="5" t="s">
        <v>53</v>
      </c>
      <c r="W400" s="5" t="s">
        <v>53</v>
      </c>
      <c r="X400" s="5" t="s">
        <v>53</v>
      </c>
      <c r="Y400" s="5">
        <v>80</v>
      </c>
      <c r="Z400" s="5" t="s">
        <v>53</v>
      </c>
      <c r="AA400" t="s">
        <v>53</v>
      </c>
      <c r="AB400" t="s">
        <v>53</v>
      </c>
      <c r="AC400" t="s">
        <v>53</v>
      </c>
      <c r="AD400" t="s">
        <v>53</v>
      </c>
      <c r="AE400" t="s">
        <v>54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  <c r="AK400" t="s">
        <v>53</v>
      </c>
      <c r="AL400" t="s">
        <v>53</v>
      </c>
      <c r="AM400" t="s">
        <v>53</v>
      </c>
      <c r="AN400" t="s">
        <v>53</v>
      </c>
      <c r="AO400" t="s">
        <v>53</v>
      </c>
      <c r="AP400" t="s">
        <v>53</v>
      </c>
      <c r="AQ400" t="s">
        <v>53</v>
      </c>
      <c r="AR400" t="s">
        <v>53</v>
      </c>
    </row>
    <row r="401" spans="1:44" x14ac:dyDescent="0.25">
      <c r="A401" s="5">
        <f>393</f>
      </c>
      <c r="B401" s="5" t="s">
        <v>446</v>
      </c>
      <c r="C401" s="5" t="s">
        <v>53</v>
      </c>
      <c r="D401" s="5" t="s">
        <v>53</v>
      </c>
      <c r="E401" s="5" t="s">
        <v>53</v>
      </c>
      <c r="F401" s="5" t="s">
        <v>53</v>
      </c>
      <c r="G401" s="5" t="s">
        <v>53</v>
      </c>
      <c r="H401" s="5" t="s">
        <v>53</v>
      </c>
      <c r="I401" s="5" t="s">
        <v>53</v>
      </c>
      <c r="J401" s="5" t="s">
        <v>53</v>
      </c>
      <c r="K401" s="5" t="s">
        <v>53</v>
      </c>
      <c r="L401" s="5">
        <v>0</v>
      </c>
      <c r="M401" s="5">
        <v>0</v>
      </c>
      <c r="N401" s="5">
        <v>0</v>
      </c>
      <c r="O401" s="5" t="s">
        <v>53</v>
      </c>
      <c r="P401" s="5" t="s">
        <v>53</v>
      </c>
      <c r="Q401" s="5" t="s">
        <v>53</v>
      </c>
      <c r="R401" s="5" t="s">
        <v>53</v>
      </c>
      <c r="S401" s="5" t="s">
        <v>53</v>
      </c>
      <c r="T401" s="5" t="s">
        <v>53</v>
      </c>
      <c r="U401" s="5" t="s">
        <v>53</v>
      </c>
      <c r="V401" s="5" t="s">
        <v>53</v>
      </c>
      <c r="W401" s="5" t="s">
        <v>53</v>
      </c>
      <c r="X401" s="5" t="s">
        <v>53</v>
      </c>
      <c r="Y401" s="5">
        <v>80</v>
      </c>
      <c r="Z401" s="5" t="s">
        <v>53</v>
      </c>
      <c r="AA401" t="s">
        <v>53</v>
      </c>
      <c r="AB401" t="s">
        <v>53</v>
      </c>
      <c r="AC401" t="s">
        <v>53</v>
      </c>
      <c r="AD401" t="s">
        <v>53</v>
      </c>
      <c r="AE401" t="s">
        <v>54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  <c r="AK401" t="s">
        <v>53</v>
      </c>
      <c r="AL401" t="s">
        <v>53</v>
      </c>
      <c r="AM401" t="s">
        <v>53</v>
      </c>
      <c r="AN401" t="s">
        <v>53</v>
      </c>
      <c r="AO401" t="s">
        <v>53</v>
      </c>
      <c r="AP401" t="s">
        <v>53</v>
      </c>
      <c r="AQ401" t="s">
        <v>53</v>
      </c>
      <c r="AR401" t="s">
        <v>53</v>
      </c>
    </row>
    <row r="402" spans="1:44" x14ac:dyDescent="0.25">
      <c r="A402" s="5">
        <f>394</f>
      </c>
      <c r="B402" s="5" t="s">
        <v>447</v>
      </c>
      <c r="C402" s="5" t="s">
        <v>53</v>
      </c>
      <c r="D402" s="5" t="s">
        <v>53</v>
      </c>
      <c r="E402" s="5" t="s">
        <v>53</v>
      </c>
      <c r="F402" s="5" t="s">
        <v>53</v>
      </c>
      <c r="G402" s="5" t="s">
        <v>53</v>
      </c>
      <c r="H402" s="5" t="s">
        <v>53</v>
      </c>
      <c r="I402" s="5" t="s">
        <v>53</v>
      </c>
      <c r="J402" s="5" t="s">
        <v>53</v>
      </c>
      <c r="K402" s="5" t="s">
        <v>53</v>
      </c>
      <c r="L402" s="5">
        <v>0</v>
      </c>
      <c r="M402" s="5">
        <v>0</v>
      </c>
      <c r="N402" s="5">
        <v>0</v>
      </c>
      <c r="O402" s="5" t="s">
        <v>53</v>
      </c>
      <c r="P402" s="5" t="s">
        <v>53</v>
      </c>
      <c r="Q402" s="5" t="s">
        <v>53</v>
      </c>
      <c r="R402" s="5" t="s">
        <v>53</v>
      </c>
      <c r="S402" s="5" t="s">
        <v>53</v>
      </c>
      <c r="T402" s="5" t="s">
        <v>53</v>
      </c>
      <c r="U402" s="5" t="s">
        <v>53</v>
      </c>
      <c r="V402" s="5" t="s">
        <v>53</v>
      </c>
      <c r="W402" s="5" t="s">
        <v>53</v>
      </c>
      <c r="X402" s="5" t="s">
        <v>53</v>
      </c>
      <c r="Y402" s="5">
        <v>80</v>
      </c>
      <c r="Z402" s="5" t="s">
        <v>53</v>
      </c>
      <c r="AA402" t="s">
        <v>53</v>
      </c>
      <c r="AB402" t="s">
        <v>53</v>
      </c>
      <c r="AC402" t="s">
        <v>53</v>
      </c>
      <c r="AD402" t="s">
        <v>53</v>
      </c>
      <c r="AE402" t="s">
        <v>54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  <c r="AK402" t="s">
        <v>53</v>
      </c>
      <c r="AL402" t="s">
        <v>53</v>
      </c>
      <c r="AM402" t="s">
        <v>53</v>
      </c>
      <c r="AN402" t="s">
        <v>53</v>
      </c>
      <c r="AO402" t="s">
        <v>53</v>
      </c>
      <c r="AP402" t="s">
        <v>53</v>
      </c>
      <c r="AQ402" t="s">
        <v>53</v>
      </c>
      <c r="AR402" t="s">
        <v>53</v>
      </c>
    </row>
    <row r="403" spans="1:44" x14ac:dyDescent="0.25">
      <c r="A403" s="5">
        <f>395</f>
      </c>
      <c r="B403" s="5" t="s">
        <v>448</v>
      </c>
      <c r="C403" s="5" t="s">
        <v>53</v>
      </c>
      <c r="D403" s="5" t="s">
        <v>53</v>
      </c>
      <c r="E403" s="5" t="s">
        <v>53</v>
      </c>
      <c r="F403" s="5" t="s">
        <v>53</v>
      </c>
      <c r="G403" s="5" t="s">
        <v>53</v>
      </c>
      <c r="H403" s="5" t="s">
        <v>53</v>
      </c>
      <c r="I403" s="5" t="s">
        <v>53</v>
      </c>
      <c r="J403" s="5" t="s">
        <v>53</v>
      </c>
      <c r="K403" s="5" t="s">
        <v>53</v>
      </c>
      <c r="L403" s="5">
        <v>0</v>
      </c>
      <c r="M403" s="5">
        <v>0</v>
      </c>
      <c r="N403" s="5">
        <v>0</v>
      </c>
      <c r="O403" s="5" t="s">
        <v>53</v>
      </c>
      <c r="P403" s="5" t="s">
        <v>53</v>
      </c>
      <c r="Q403" s="5" t="s">
        <v>53</v>
      </c>
      <c r="R403" s="5" t="s">
        <v>53</v>
      </c>
      <c r="S403" s="5" t="s">
        <v>53</v>
      </c>
      <c r="T403" s="5" t="s">
        <v>53</v>
      </c>
      <c r="U403" s="5" t="s">
        <v>53</v>
      </c>
      <c r="V403" s="5" t="s">
        <v>53</v>
      </c>
      <c r="W403" s="5" t="s">
        <v>53</v>
      </c>
      <c r="X403" s="5" t="s">
        <v>53</v>
      </c>
      <c r="Y403" s="5">
        <v>80</v>
      </c>
      <c r="Z403" s="5" t="s">
        <v>53</v>
      </c>
      <c r="AA403" t="s">
        <v>53</v>
      </c>
      <c r="AB403" t="s">
        <v>53</v>
      </c>
      <c r="AC403" t="s">
        <v>53</v>
      </c>
      <c r="AD403" t="s">
        <v>53</v>
      </c>
      <c r="AE403" t="s">
        <v>54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  <c r="AK403" t="s">
        <v>53</v>
      </c>
      <c r="AL403" t="s">
        <v>53</v>
      </c>
      <c r="AM403" t="s">
        <v>53</v>
      </c>
      <c r="AN403" t="s">
        <v>53</v>
      </c>
      <c r="AO403" t="s">
        <v>53</v>
      </c>
      <c r="AP403" t="s">
        <v>53</v>
      </c>
      <c r="AQ403" t="s">
        <v>53</v>
      </c>
      <c r="AR403" t="s">
        <v>53</v>
      </c>
    </row>
    <row r="404" spans="1:44" x14ac:dyDescent="0.25">
      <c r="A404" s="5">
        <f>396</f>
      </c>
      <c r="B404" s="5" t="s">
        <v>449</v>
      </c>
      <c r="C404" s="5" t="s">
        <v>53</v>
      </c>
      <c r="D404" s="5" t="s">
        <v>53</v>
      </c>
      <c r="E404" s="5" t="s">
        <v>53</v>
      </c>
      <c r="F404" s="5" t="s">
        <v>53</v>
      </c>
      <c r="G404" s="5" t="s">
        <v>53</v>
      </c>
      <c r="H404" s="5" t="s">
        <v>53</v>
      </c>
      <c r="I404" s="5" t="s">
        <v>53</v>
      </c>
      <c r="J404" s="5" t="s">
        <v>53</v>
      </c>
      <c r="K404" s="5" t="s">
        <v>53</v>
      </c>
      <c r="L404" s="5">
        <v>0</v>
      </c>
      <c r="M404" s="5">
        <v>0</v>
      </c>
      <c r="N404" s="5">
        <v>0</v>
      </c>
      <c r="O404" s="5" t="s">
        <v>53</v>
      </c>
      <c r="P404" s="5" t="s">
        <v>53</v>
      </c>
      <c r="Q404" s="5" t="s">
        <v>53</v>
      </c>
      <c r="R404" s="5" t="s">
        <v>53</v>
      </c>
      <c r="S404" s="5" t="s">
        <v>53</v>
      </c>
      <c r="T404" s="5" t="s">
        <v>53</v>
      </c>
      <c r="U404" s="5" t="s">
        <v>53</v>
      </c>
      <c r="V404" s="5" t="s">
        <v>53</v>
      </c>
      <c r="W404" s="5" t="s">
        <v>53</v>
      </c>
      <c r="X404" s="5" t="s">
        <v>53</v>
      </c>
      <c r="Y404" s="5">
        <v>80</v>
      </c>
      <c r="Z404" s="5" t="s">
        <v>53</v>
      </c>
      <c r="AA404" t="s">
        <v>53</v>
      </c>
      <c r="AB404" t="s">
        <v>53</v>
      </c>
      <c r="AC404" t="s">
        <v>53</v>
      </c>
      <c r="AD404" t="s">
        <v>53</v>
      </c>
      <c r="AE404" t="s">
        <v>54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  <c r="AK404" t="s">
        <v>53</v>
      </c>
      <c r="AL404" t="s">
        <v>53</v>
      </c>
      <c r="AM404" t="s">
        <v>53</v>
      </c>
      <c r="AN404" t="s">
        <v>53</v>
      </c>
      <c r="AO404" t="s">
        <v>53</v>
      </c>
      <c r="AP404" t="s">
        <v>53</v>
      </c>
      <c r="AQ404" t="s">
        <v>53</v>
      </c>
      <c r="AR404" t="s">
        <v>53</v>
      </c>
    </row>
    <row r="405" spans="1:44" x14ac:dyDescent="0.25">
      <c r="A405" s="5">
        <f>397</f>
      </c>
      <c r="B405" s="5" t="s">
        <v>450</v>
      </c>
      <c r="C405" s="5" t="s">
        <v>53</v>
      </c>
      <c r="D405" s="5" t="s">
        <v>53</v>
      </c>
      <c r="E405" s="5" t="s">
        <v>53</v>
      </c>
      <c r="F405" s="5" t="s">
        <v>53</v>
      </c>
      <c r="G405" s="5" t="s">
        <v>53</v>
      </c>
      <c r="H405" s="5" t="s">
        <v>53</v>
      </c>
      <c r="I405" s="5" t="s">
        <v>53</v>
      </c>
      <c r="J405" s="5" t="s">
        <v>53</v>
      </c>
      <c r="K405" s="5" t="s">
        <v>53</v>
      </c>
      <c r="L405" s="5">
        <v>0</v>
      </c>
      <c r="M405" s="5">
        <v>0</v>
      </c>
      <c r="N405" s="5">
        <v>0</v>
      </c>
      <c r="O405" s="5" t="s">
        <v>53</v>
      </c>
      <c r="P405" s="5" t="s">
        <v>53</v>
      </c>
      <c r="Q405" s="5" t="s">
        <v>53</v>
      </c>
      <c r="R405" s="5" t="s">
        <v>53</v>
      </c>
      <c r="S405" s="5" t="s">
        <v>53</v>
      </c>
      <c r="T405" s="5" t="s">
        <v>53</v>
      </c>
      <c r="U405" s="5" t="s">
        <v>53</v>
      </c>
      <c r="V405" s="5" t="s">
        <v>53</v>
      </c>
      <c r="W405" s="5" t="s">
        <v>53</v>
      </c>
      <c r="X405" s="5" t="s">
        <v>53</v>
      </c>
      <c r="Y405" s="5">
        <v>80</v>
      </c>
      <c r="Z405" s="5" t="s">
        <v>53</v>
      </c>
      <c r="AA405" t="s">
        <v>53</v>
      </c>
      <c r="AB405" t="s">
        <v>53</v>
      </c>
      <c r="AC405" t="s">
        <v>53</v>
      </c>
      <c r="AD405" t="s">
        <v>53</v>
      </c>
      <c r="AE405" t="s">
        <v>54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  <c r="AK405" t="s">
        <v>53</v>
      </c>
      <c r="AL405" t="s">
        <v>53</v>
      </c>
      <c r="AM405" t="s">
        <v>53</v>
      </c>
      <c r="AN405" t="s">
        <v>53</v>
      </c>
      <c r="AO405" t="s">
        <v>53</v>
      </c>
      <c r="AP405" t="s">
        <v>53</v>
      </c>
      <c r="AQ405" t="s">
        <v>53</v>
      </c>
      <c r="AR405" t="s">
        <v>53</v>
      </c>
    </row>
    <row r="406" spans="1:44" x14ac:dyDescent="0.25">
      <c r="A406" s="5">
        <f>398</f>
      </c>
      <c r="B406" s="5" t="s">
        <v>451</v>
      </c>
      <c r="C406" s="5" t="s">
        <v>53</v>
      </c>
      <c r="D406" s="5" t="s">
        <v>53</v>
      </c>
      <c r="E406" s="5" t="s">
        <v>53</v>
      </c>
      <c r="F406" s="5" t="s">
        <v>53</v>
      </c>
      <c r="G406" s="5" t="s">
        <v>53</v>
      </c>
      <c r="H406" s="5" t="s">
        <v>53</v>
      </c>
      <c r="I406" s="5" t="s">
        <v>53</v>
      </c>
      <c r="J406" s="5" t="s">
        <v>53</v>
      </c>
      <c r="K406" s="5" t="s">
        <v>53</v>
      </c>
      <c r="L406" s="5">
        <v>0</v>
      </c>
      <c r="M406" s="5">
        <v>0</v>
      </c>
      <c r="N406" s="5">
        <v>0</v>
      </c>
      <c r="O406" s="5" t="s">
        <v>53</v>
      </c>
      <c r="P406" s="5" t="s">
        <v>53</v>
      </c>
      <c r="Q406" s="5" t="s">
        <v>53</v>
      </c>
      <c r="R406" s="5" t="s">
        <v>53</v>
      </c>
      <c r="S406" s="5" t="s">
        <v>53</v>
      </c>
      <c r="T406" s="5" t="s">
        <v>53</v>
      </c>
      <c r="U406" s="5" t="s">
        <v>53</v>
      </c>
      <c r="V406" s="5" t="s">
        <v>53</v>
      </c>
      <c r="W406" s="5" t="s">
        <v>53</v>
      </c>
      <c r="X406" s="5" t="s">
        <v>53</v>
      </c>
      <c r="Y406" s="5">
        <v>80</v>
      </c>
      <c r="Z406" s="5" t="s">
        <v>53</v>
      </c>
      <c r="AA406" t="s">
        <v>53</v>
      </c>
      <c r="AB406" t="s">
        <v>53</v>
      </c>
      <c r="AC406" t="s">
        <v>53</v>
      </c>
      <c r="AD406" t="s">
        <v>53</v>
      </c>
      <c r="AE406" t="s">
        <v>54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  <c r="AK406" t="s">
        <v>53</v>
      </c>
      <c r="AL406" t="s">
        <v>53</v>
      </c>
      <c r="AM406" t="s">
        <v>53</v>
      </c>
      <c r="AN406" t="s">
        <v>53</v>
      </c>
      <c r="AO406" t="s">
        <v>53</v>
      </c>
      <c r="AP406" t="s">
        <v>53</v>
      </c>
      <c r="AQ406" t="s">
        <v>53</v>
      </c>
      <c r="AR406" t="s">
        <v>53</v>
      </c>
    </row>
    <row r="407" spans="1:44" x14ac:dyDescent="0.25">
      <c r="A407" s="5">
        <f>399</f>
      </c>
      <c r="B407" s="5" t="s">
        <v>452</v>
      </c>
      <c r="C407" s="5" t="s">
        <v>53</v>
      </c>
      <c r="D407" s="5" t="s">
        <v>53</v>
      </c>
      <c r="E407" s="5" t="s">
        <v>53</v>
      </c>
      <c r="F407" s="5" t="s">
        <v>53</v>
      </c>
      <c r="G407" s="5" t="s">
        <v>53</v>
      </c>
      <c r="H407" s="5" t="s">
        <v>53</v>
      </c>
      <c r="I407" s="5" t="s">
        <v>53</v>
      </c>
      <c r="J407" s="5" t="s">
        <v>53</v>
      </c>
      <c r="K407" s="5" t="s">
        <v>53</v>
      </c>
      <c r="L407" s="5">
        <v>0</v>
      </c>
      <c r="M407" s="5">
        <v>0</v>
      </c>
      <c r="N407" s="5">
        <v>0</v>
      </c>
      <c r="O407" s="5" t="s">
        <v>53</v>
      </c>
      <c r="P407" s="5" t="s">
        <v>53</v>
      </c>
      <c r="Q407" s="5" t="s">
        <v>53</v>
      </c>
      <c r="R407" s="5" t="s">
        <v>53</v>
      </c>
      <c r="S407" s="5" t="s">
        <v>53</v>
      </c>
      <c r="T407" s="5" t="s">
        <v>53</v>
      </c>
      <c r="U407" s="5" t="s">
        <v>53</v>
      </c>
      <c r="V407" s="5" t="s">
        <v>53</v>
      </c>
      <c r="W407" s="5" t="s">
        <v>53</v>
      </c>
      <c r="X407" s="5" t="s">
        <v>53</v>
      </c>
      <c r="Y407" s="5">
        <v>80</v>
      </c>
      <c r="Z407" s="5" t="s">
        <v>53</v>
      </c>
      <c r="AA407" t="s">
        <v>53</v>
      </c>
      <c r="AB407" t="s">
        <v>53</v>
      </c>
      <c r="AC407" t="s">
        <v>53</v>
      </c>
      <c r="AD407" t="s">
        <v>53</v>
      </c>
      <c r="AE407" t="s">
        <v>54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  <c r="AK407" t="s">
        <v>53</v>
      </c>
      <c r="AL407" t="s">
        <v>53</v>
      </c>
      <c r="AM407" t="s">
        <v>53</v>
      </c>
      <c r="AN407" t="s">
        <v>53</v>
      </c>
      <c r="AO407" t="s">
        <v>53</v>
      </c>
      <c r="AP407" t="s">
        <v>53</v>
      </c>
      <c r="AQ407" t="s">
        <v>53</v>
      </c>
      <c r="AR407" t="s">
        <v>53</v>
      </c>
    </row>
    <row r="408" spans="1:44" x14ac:dyDescent="0.25">
      <c r="A408" s="5">
        <f>400</f>
      </c>
      <c r="B408" s="5" t="s">
        <v>453</v>
      </c>
      <c r="C408" s="5" t="s">
        <v>53</v>
      </c>
      <c r="D408" s="5" t="s">
        <v>53</v>
      </c>
      <c r="E408" s="5" t="s">
        <v>53</v>
      </c>
      <c r="F408" s="5" t="s">
        <v>53</v>
      </c>
      <c r="G408" s="5" t="s">
        <v>53</v>
      </c>
      <c r="H408" s="5" t="s">
        <v>53</v>
      </c>
      <c r="I408" s="5" t="s">
        <v>53</v>
      </c>
      <c r="J408" s="5" t="s">
        <v>53</v>
      </c>
      <c r="K408" s="5" t="s">
        <v>53</v>
      </c>
      <c r="L408" s="5">
        <v>0</v>
      </c>
      <c r="M408" s="5">
        <v>0</v>
      </c>
      <c r="N408" s="5">
        <v>0</v>
      </c>
      <c r="O408" s="5" t="s">
        <v>53</v>
      </c>
      <c r="P408" s="5" t="s">
        <v>53</v>
      </c>
      <c r="Q408" s="5" t="s">
        <v>53</v>
      </c>
      <c r="R408" s="5" t="s">
        <v>53</v>
      </c>
      <c r="S408" s="5" t="s">
        <v>53</v>
      </c>
      <c r="T408" s="5" t="s">
        <v>53</v>
      </c>
      <c r="U408" s="5" t="s">
        <v>53</v>
      </c>
      <c r="V408" s="5" t="s">
        <v>53</v>
      </c>
      <c r="W408" s="5" t="s">
        <v>53</v>
      </c>
      <c r="X408" s="5" t="s">
        <v>53</v>
      </c>
      <c r="Y408" s="5">
        <v>80</v>
      </c>
      <c r="Z408" s="5" t="s">
        <v>53</v>
      </c>
      <c r="AA408" t="s">
        <v>53</v>
      </c>
      <c r="AB408" t="s">
        <v>53</v>
      </c>
      <c r="AC408" t="s">
        <v>53</v>
      </c>
      <c r="AD408" t="s">
        <v>53</v>
      </c>
      <c r="AE408" t="s">
        <v>54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  <c r="AK408" t="s">
        <v>53</v>
      </c>
      <c r="AL408" t="s">
        <v>53</v>
      </c>
      <c r="AM408" t="s">
        <v>53</v>
      </c>
      <c r="AN408" t="s">
        <v>53</v>
      </c>
      <c r="AO408" t="s">
        <v>53</v>
      </c>
      <c r="AP408" t="s">
        <v>53</v>
      </c>
      <c r="AQ408" t="s">
        <v>53</v>
      </c>
      <c r="AR408" t="s">
        <v>53</v>
      </c>
    </row>
    <row r="409" spans="1:44" x14ac:dyDescent="0.25">
      <c r="A409" s="5">
        <f>401</f>
      </c>
      <c r="B409" s="5" t="s">
        <v>454</v>
      </c>
      <c r="C409" s="5" t="s">
        <v>53</v>
      </c>
      <c r="D409" s="5" t="s">
        <v>53</v>
      </c>
      <c r="E409" s="5" t="s">
        <v>53</v>
      </c>
      <c r="F409" s="5" t="s">
        <v>53</v>
      </c>
      <c r="G409" s="5" t="s">
        <v>53</v>
      </c>
      <c r="H409" s="5" t="s">
        <v>53</v>
      </c>
      <c r="I409" s="5" t="s">
        <v>53</v>
      </c>
      <c r="J409" s="5" t="s">
        <v>53</v>
      </c>
      <c r="K409" s="5" t="s">
        <v>53</v>
      </c>
      <c r="L409" s="5">
        <v>0</v>
      </c>
      <c r="M409" s="5">
        <v>0</v>
      </c>
      <c r="N409" s="5">
        <v>0</v>
      </c>
      <c r="O409" s="5" t="s">
        <v>53</v>
      </c>
      <c r="P409" s="5" t="s">
        <v>53</v>
      </c>
      <c r="Q409" s="5" t="s">
        <v>53</v>
      </c>
      <c r="R409" s="5" t="s">
        <v>53</v>
      </c>
      <c r="S409" s="5" t="s">
        <v>53</v>
      </c>
      <c r="T409" s="5" t="s">
        <v>53</v>
      </c>
      <c r="U409" s="5" t="s">
        <v>53</v>
      </c>
      <c r="V409" s="5" t="s">
        <v>53</v>
      </c>
      <c r="W409" s="5" t="s">
        <v>53</v>
      </c>
      <c r="X409" s="5" t="s">
        <v>53</v>
      </c>
      <c r="Y409" s="5">
        <v>80</v>
      </c>
      <c r="Z409" s="5" t="s">
        <v>53</v>
      </c>
      <c r="AA409" t="s">
        <v>53</v>
      </c>
      <c r="AB409" t="s">
        <v>53</v>
      </c>
      <c r="AC409" t="s">
        <v>53</v>
      </c>
      <c r="AD409" t="s">
        <v>53</v>
      </c>
      <c r="AE409" t="s">
        <v>54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  <c r="AK409" t="s">
        <v>53</v>
      </c>
      <c r="AL409" t="s">
        <v>53</v>
      </c>
      <c r="AM409" t="s">
        <v>53</v>
      </c>
      <c r="AN409" t="s">
        <v>53</v>
      </c>
      <c r="AO409" t="s">
        <v>53</v>
      </c>
      <c r="AP409" t="s">
        <v>53</v>
      </c>
      <c r="AQ409" t="s">
        <v>53</v>
      </c>
      <c r="AR409" t="s">
        <v>53</v>
      </c>
    </row>
    <row r="410" spans="1:44" x14ac:dyDescent="0.25">
      <c r="A410" s="5">
        <f>402</f>
      </c>
      <c r="B410" s="5" t="s">
        <v>455</v>
      </c>
      <c r="C410" s="5" t="s">
        <v>53</v>
      </c>
      <c r="D410" s="5" t="s">
        <v>53</v>
      </c>
      <c r="E410" s="5" t="s">
        <v>53</v>
      </c>
      <c r="F410" s="5" t="s">
        <v>53</v>
      </c>
      <c r="G410" s="5" t="s">
        <v>53</v>
      </c>
      <c r="H410" s="5" t="s">
        <v>53</v>
      </c>
      <c r="I410" s="5" t="s">
        <v>53</v>
      </c>
      <c r="J410" s="5" t="s">
        <v>53</v>
      </c>
      <c r="K410" s="5" t="s">
        <v>53</v>
      </c>
      <c r="L410" s="5">
        <v>0</v>
      </c>
      <c r="M410" s="5">
        <v>0</v>
      </c>
      <c r="N410" s="5">
        <v>0</v>
      </c>
      <c r="O410" s="5" t="s">
        <v>53</v>
      </c>
      <c r="P410" s="5" t="s">
        <v>53</v>
      </c>
      <c r="Q410" s="5" t="s">
        <v>53</v>
      </c>
      <c r="R410" s="5" t="s">
        <v>53</v>
      </c>
      <c r="S410" s="5" t="s">
        <v>53</v>
      </c>
      <c r="T410" s="5" t="s">
        <v>53</v>
      </c>
      <c r="U410" s="5" t="s">
        <v>53</v>
      </c>
      <c r="V410" s="5" t="s">
        <v>53</v>
      </c>
      <c r="W410" s="5" t="s">
        <v>53</v>
      </c>
      <c r="X410" s="5" t="s">
        <v>53</v>
      </c>
      <c r="Y410" s="5">
        <v>80</v>
      </c>
      <c r="Z410" s="5" t="s">
        <v>53</v>
      </c>
      <c r="AA410" t="s">
        <v>53</v>
      </c>
      <c r="AB410" t="s">
        <v>53</v>
      </c>
      <c r="AC410" t="s">
        <v>53</v>
      </c>
      <c r="AD410" t="s">
        <v>53</v>
      </c>
      <c r="AE410" t="s">
        <v>54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  <c r="AK410" t="s">
        <v>53</v>
      </c>
      <c r="AL410" t="s">
        <v>53</v>
      </c>
      <c r="AM410" t="s">
        <v>53</v>
      </c>
      <c r="AN410" t="s">
        <v>53</v>
      </c>
      <c r="AO410" t="s">
        <v>53</v>
      </c>
      <c r="AP410" t="s">
        <v>53</v>
      </c>
      <c r="AQ410" t="s">
        <v>53</v>
      </c>
      <c r="AR410" t="s">
        <v>53</v>
      </c>
    </row>
    <row r="411" spans="1:44" x14ac:dyDescent="0.25">
      <c r="A411" s="5">
        <f>403</f>
      </c>
      <c r="B411" s="5" t="s">
        <v>456</v>
      </c>
      <c r="C411" s="5" t="s">
        <v>53</v>
      </c>
      <c r="D411" s="5" t="s">
        <v>53</v>
      </c>
      <c r="E411" s="5" t="s">
        <v>53</v>
      </c>
      <c r="F411" s="5" t="s">
        <v>53</v>
      </c>
      <c r="G411" s="5" t="s">
        <v>53</v>
      </c>
      <c r="H411" s="5" t="s">
        <v>53</v>
      </c>
      <c r="I411" s="5" t="s">
        <v>53</v>
      </c>
      <c r="J411" s="5" t="s">
        <v>53</v>
      </c>
      <c r="K411" s="5" t="s">
        <v>53</v>
      </c>
      <c r="L411" s="5">
        <v>0</v>
      </c>
      <c r="M411" s="5">
        <v>0</v>
      </c>
      <c r="N411" s="5">
        <v>0</v>
      </c>
      <c r="O411" s="5" t="s">
        <v>53</v>
      </c>
      <c r="P411" s="5" t="s">
        <v>53</v>
      </c>
      <c r="Q411" s="5" t="s">
        <v>53</v>
      </c>
      <c r="R411" s="5" t="s">
        <v>53</v>
      </c>
      <c r="S411" s="5" t="s">
        <v>53</v>
      </c>
      <c r="T411" s="5" t="s">
        <v>53</v>
      </c>
      <c r="U411" s="5" t="s">
        <v>53</v>
      </c>
      <c r="V411" s="5" t="s">
        <v>53</v>
      </c>
      <c r="W411" s="5" t="s">
        <v>53</v>
      </c>
      <c r="X411" s="5" t="s">
        <v>53</v>
      </c>
      <c r="Y411" s="5">
        <v>80</v>
      </c>
      <c r="Z411" s="5" t="s">
        <v>53</v>
      </c>
      <c r="AA411" t="s">
        <v>53</v>
      </c>
      <c r="AB411" t="s">
        <v>53</v>
      </c>
      <c r="AC411" t="s">
        <v>53</v>
      </c>
      <c r="AD411" t="s">
        <v>53</v>
      </c>
      <c r="AE411" t="s">
        <v>54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  <c r="AK411" t="s">
        <v>53</v>
      </c>
      <c r="AL411" t="s">
        <v>53</v>
      </c>
      <c r="AM411" t="s">
        <v>53</v>
      </c>
      <c r="AN411" t="s">
        <v>53</v>
      </c>
      <c r="AO411" t="s">
        <v>53</v>
      </c>
      <c r="AP411" t="s">
        <v>53</v>
      </c>
      <c r="AQ411" t="s">
        <v>53</v>
      </c>
      <c r="AR411" t="s">
        <v>53</v>
      </c>
    </row>
    <row r="412" spans="1:44" x14ac:dyDescent="0.25">
      <c r="A412" s="5">
        <f>404</f>
      </c>
      <c r="B412" s="5" t="s">
        <v>457</v>
      </c>
      <c r="C412" s="5" t="s">
        <v>53</v>
      </c>
      <c r="D412" s="5" t="s">
        <v>53</v>
      </c>
      <c r="E412" s="5" t="s">
        <v>53</v>
      </c>
      <c r="F412" s="5" t="s">
        <v>53</v>
      </c>
      <c r="G412" s="5" t="s">
        <v>53</v>
      </c>
      <c r="H412" s="5" t="s">
        <v>53</v>
      </c>
      <c r="I412" s="5" t="s">
        <v>53</v>
      </c>
      <c r="J412" s="5" t="s">
        <v>53</v>
      </c>
      <c r="K412" s="5" t="s">
        <v>53</v>
      </c>
      <c r="L412" s="5">
        <v>0</v>
      </c>
      <c r="M412" s="5">
        <v>0</v>
      </c>
      <c r="N412" s="5">
        <v>0</v>
      </c>
      <c r="O412" s="5" t="s">
        <v>53</v>
      </c>
      <c r="P412" s="5" t="s">
        <v>53</v>
      </c>
      <c r="Q412" s="5" t="s">
        <v>53</v>
      </c>
      <c r="R412" s="5" t="s">
        <v>53</v>
      </c>
      <c r="S412" s="5" t="s">
        <v>53</v>
      </c>
      <c r="T412" s="5" t="s">
        <v>53</v>
      </c>
      <c r="U412" s="5" t="s">
        <v>53</v>
      </c>
      <c r="V412" s="5" t="s">
        <v>53</v>
      </c>
      <c r="W412" s="5" t="s">
        <v>53</v>
      </c>
      <c r="X412" s="5" t="s">
        <v>53</v>
      </c>
      <c r="Y412" s="5">
        <v>80</v>
      </c>
      <c r="Z412" s="5" t="s">
        <v>53</v>
      </c>
      <c r="AA412" t="s">
        <v>53</v>
      </c>
      <c r="AB412" t="s">
        <v>53</v>
      </c>
      <c r="AC412" t="s">
        <v>53</v>
      </c>
      <c r="AD412" t="s">
        <v>53</v>
      </c>
      <c r="AE412" t="s">
        <v>54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  <c r="AK412" t="s">
        <v>53</v>
      </c>
      <c r="AL412" t="s">
        <v>53</v>
      </c>
      <c r="AM412" t="s">
        <v>53</v>
      </c>
      <c r="AN412" t="s">
        <v>53</v>
      </c>
      <c r="AO412" t="s">
        <v>53</v>
      </c>
      <c r="AP412" t="s">
        <v>53</v>
      </c>
      <c r="AQ412" t="s">
        <v>53</v>
      </c>
      <c r="AR412" t="s">
        <v>53</v>
      </c>
    </row>
    <row r="413" spans="1:44" x14ac:dyDescent="0.25">
      <c r="A413" s="5">
        <f>405</f>
      </c>
      <c r="B413" s="5" t="s">
        <v>458</v>
      </c>
      <c r="C413" s="5" t="s">
        <v>53</v>
      </c>
      <c r="D413" s="5" t="s">
        <v>53</v>
      </c>
      <c r="E413" s="5" t="s">
        <v>53</v>
      </c>
      <c r="F413" s="5" t="s">
        <v>53</v>
      </c>
      <c r="G413" s="5" t="s">
        <v>53</v>
      </c>
      <c r="H413" s="5" t="s">
        <v>53</v>
      </c>
      <c r="I413" s="5" t="s">
        <v>53</v>
      </c>
      <c r="J413" s="5" t="s">
        <v>53</v>
      </c>
      <c r="K413" s="5" t="s">
        <v>53</v>
      </c>
      <c r="L413" s="5">
        <v>0</v>
      </c>
      <c r="M413" s="5">
        <v>0</v>
      </c>
      <c r="N413" s="5">
        <v>0</v>
      </c>
      <c r="O413" s="5" t="s">
        <v>53</v>
      </c>
      <c r="P413" s="5" t="s">
        <v>53</v>
      </c>
      <c r="Q413" s="5" t="s">
        <v>53</v>
      </c>
      <c r="R413" s="5" t="s">
        <v>53</v>
      </c>
      <c r="S413" s="5" t="s">
        <v>53</v>
      </c>
      <c r="T413" s="5" t="s">
        <v>53</v>
      </c>
      <c r="U413" s="5" t="s">
        <v>53</v>
      </c>
      <c r="V413" s="5" t="s">
        <v>53</v>
      </c>
      <c r="W413" s="5" t="s">
        <v>53</v>
      </c>
      <c r="X413" s="5" t="s">
        <v>53</v>
      </c>
      <c r="Y413" s="5">
        <v>80</v>
      </c>
      <c r="Z413" s="5" t="s">
        <v>53</v>
      </c>
      <c r="AA413" t="s">
        <v>53</v>
      </c>
      <c r="AB413" t="s">
        <v>53</v>
      </c>
      <c r="AC413" t="s">
        <v>53</v>
      </c>
      <c r="AD413" t="s">
        <v>53</v>
      </c>
      <c r="AE413" t="s">
        <v>54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  <c r="AK413" t="s">
        <v>53</v>
      </c>
      <c r="AL413" t="s">
        <v>53</v>
      </c>
      <c r="AM413" t="s">
        <v>53</v>
      </c>
      <c r="AN413" t="s">
        <v>53</v>
      </c>
      <c r="AO413" t="s">
        <v>53</v>
      </c>
      <c r="AP413" t="s">
        <v>53</v>
      </c>
      <c r="AQ413" t="s">
        <v>53</v>
      </c>
      <c r="AR413" t="s">
        <v>53</v>
      </c>
    </row>
    <row r="414" spans="1:44" x14ac:dyDescent="0.25">
      <c r="A414" s="5">
        <f>406</f>
      </c>
      <c r="B414" s="5" t="s">
        <v>459</v>
      </c>
      <c r="C414" s="5" t="s">
        <v>53</v>
      </c>
      <c r="D414" s="5" t="s">
        <v>53</v>
      </c>
      <c r="E414" s="5" t="s">
        <v>53</v>
      </c>
      <c r="F414" s="5" t="s">
        <v>53</v>
      </c>
      <c r="G414" s="5" t="s">
        <v>53</v>
      </c>
      <c r="H414" s="5" t="s">
        <v>53</v>
      </c>
      <c r="I414" s="5" t="s">
        <v>53</v>
      </c>
      <c r="J414" s="5" t="s">
        <v>53</v>
      </c>
      <c r="K414" s="5" t="s">
        <v>53</v>
      </c>
      <c r="L414" s="5">
        <v>0</v>
      </c>
      <c r="M414" s="5">
        <v>0</v>
      </c>
      <c r="N414" s="5">
        <v>0</v>
      </c>
      <c r="O414" s="5" t="s">
        <v>53</v>
      </c>
      <c r="P414" s="5" t="s">
        <v>53</v>
      </c>
      <c r="Q414" s="5" t="s">
        <v>53</v>
      </c>
      <c r="R414" s="5" t="s">
        <v>53</v>
      </c>
      <c r="S414" s="5" t="s">
        <v>53</v>
      </c>
      <c r="T414" s="5" t="s">
        <v>53</v>
      </c>
      <c r="U414" s="5" t="s">
        <v>53</v>
      </c>
      <c r="V414" s="5" t="s">
        <v>53</v>
      </c>
      <c r="W414" s="5" t="s">
        <v>53</v>
      </c>
      <c r="X414" s="5" t="s">
        <v>53</v>
      </c>
      <c r="Y414" s="5">
        <v>80</v>
      </c>
      <c r="Z414" s="5" t="s">
        <v>53</v>
      </c>
      <c r="AA414" t="s">
        <v>53</v>
      </c>
      <c r="AB414" t="s">
        <v>53</v>
      </c>
      <c r="AC414" t="s">
        <v>53</v>
      </c>
      <c r="AD414" t="s">
        <v>53</v>
      </c>
      <c r="AE414" t="s">
        <v>54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  <c r="AK414" t="s">
        <v>53</v>
      </c>
      <c r="AL414" t="s">
        <v>53</v>
      </c>
      <c r="AM414" t="s">
        <v>53</v>
      </c>
      <c r="AN414" t="s">
        <v>53</v>
      </c>
      <c r="AO414" t="s">
        <v>53</v>
      </c>
      <c r="AP414" t="s">
        <v>53</v>
      </c>
      <c r="AQ414" t="s">
        <v>53</v>
      </c>
      <c r="AR414" t="s">
        <v>53</v>
      </c>
    </row>
    <row r="415" spans="1:44" x14ac:dyDescent="0.25">
      <c r="A415" s="5">
        <f>407</f>
      </c>
      <c r="B415" s="5" t="s">
        <v>460</v>
      </c>
      <c r="C415" s="5" t="s">
        <v>53</v>
      </c>
      <c r="D415" s="5" t="s">
        <v>53</v>
      </c>
      <c r="E415" s="5" t="s">
        <v>53</v>
      </c>
      <c r="F415" s="5" t="s">
        <v>53</v>
      </c>
      <c r="G415" s="5" t="s">
        <v>53</v>
      </c>
      <c r="H415" s="5" t="s">
        <v>53</v>
      </c>
      <c r="I415" s="5" t="s">
        <v>53</v>
      </c>
      <c r="J415" s="5" t="s">
        <v>53</v>
      </c>
      <c r="K415" s="5" t="s">
        <v>53</v>
      </c>
      <c r="L415" s="5">
        <v>0</v>
      </c>
      <c r="M415" s="5">
        <v>0</v>
      </c>
      <c r="N415" s="5">
        <v>0</v>
      </c>
      <c r="O415" s="5" t="s">
        <v>53</v>
      </c>
      <c r="P415" s="5" t="s">
        <v>53</v>
      </c>
      <c r="Q415" s="5" t="s">
        <v>53</v>
      </c>
      <c r="R415" s="5" t="s">
        <v>53</v>
      </c>
      <c r="S415" s="5" t="s">
        <v>53</v>
      </c>
      <c r="T415" s="5" t="s">
        <v>53</v>
      </c>
      <c r="U415" s="5" t="s">
        <v>53</v>
      </c>
      <c r="V415" s="5" t="s">
        <v>53</v>
      </c>
      <c r="W415" s="5" t="s">
        <v>53</v>
      </c>
      <c r="X415" s="5" t="s">
        <v>53</v>
      </c>
      <c r="Y415" s="5">
        <v>80</v>
      </c>
      <c r="Z415" s="5" t="s">
        <v>53</v>
      </c>
      <c r="AA415" t="s">
        <v>53</v>
      </c>
      <c r="AB415" t="s">
        <v>53</v>
      </c>
      <c r="AC415" t="s">
        <v>53</v>
      </c>
      <c r="AD415" t="s">
        <v>53</v>
      </c>
      <c r="AE415" t="s">
        <v>54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  <c r="AK415" t="s">
        <v>53</v>
      </c>
      <c r="AL415" t="s">
        <v>53</v>
      </c>
      <c r="AM415" t="s">
        <v>53</v>
      </c>
      <c r="AN415" t="s">
        <v>53</v>
      </c>
      <c r="AO415" t="s">
        <v>53</v>
      </c>
      <c r="AP415" t="s">
        <v>53</v>
      </c>
      <c r="AQ415" t="s">
        <v>53</v>
      </c>
      <c r="AR415" t="s">
        <v>53</v>
      </c>
    </row>
    <row r="416" spans="1:44" x14ac:dyDescent="0.25">
      <c r="A416" s="5">
        <f>408</f>
      </c>
      <c r="B416" s="5" t="s">
        <v>461</v>
      </c>
      <c r="C416" s="5" t="s">
        <v>53</v>
      </c>
      <c r="D416" s="5" t="s">
        <v>53</v>
      </c>
      <c r="E416" s="5" t="s">
        <v>53</v>
      </c>
      <c r="F416" s="5" t="s">
        <v>53</v>
      </c>
      <c r="G416" s="5" t="s">
        <v>53</v>
      </c>
      <c r="H416" s="5" t="s">
        <v>53</v>
      </c>
      <c r="I416" s="5" t="s">
        <v>53</v>
      </c>
      <c r="J416" s="5" t="s">
        <v>53</v>
      </c>
      <c r="K416" s="5" t="s">
        <v>53</v>
      </c>
      <c r="L416" s="5">
        <v>0</v>
      </c>
      <c r="M416" s="5">
        <v>0</v>
      </c>
      <c r="N416" s="5">
        <v>0</v>
      </c>
      <c r="O416" s="5" t="s">
        <v>53</v>
      </c>
      <c r="P416" s="5" t="s">
        <v>53</v>
      </c>
      <c r="Q416" s="5" t="s">
        <v>53</v>
      </c>
      <c r="R416" s="5" t="s">
        <v>53</v>
      </c>
      <c r="S416" s="5" t="s">
        <v>53</v>
      </c>
      <c r="T416" s="5" t="s">
        <v>53</v>
      </c>
      <c r="U416" s="5" t="s">
        <v>53</v>
      </c>
      <c r="V416" s="5" t="s">
        <v>53</v>
      </c>
      <c r="W416" s="5" t="s">
        <v>53</v>
      </c>
      <c r="X416" s="5" t="s">
        <v>53</v>
      </c>
      <c r="Y416" s="5">
        <v>80</v>
      </c>
      <c r="Z416" s="5" t="s">
        <v>53</v>
      </c>
      <c r="AA416" t="s">
        <v>53</v>
      </c>
      <c r="AB416" t="s">
        <v>53</v>
      </c>
      <c r="AC416" t="s">
        <v>53</v>
      </c>
      <c r="AD416" t="s">
        <v>53</v>
      </c>
      <c r="AE416" t="s">
        <v>54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  <c r="AK416" t="s">
        <v>53</v>
      </c>
      <c r="AL416" t="s">
        <v>53</v>
      </c>
      <c r="AM416" t="s">
        <v>53</v>
      </c>
      <c r="AN416" t="s">
        <v>53</v>
      </c>
      <c r="AO416" t="s">
        <v>53</v>
      </c>
      <c r="AP416" t="s">
        <v>53</v>
      </c>
      <c r="AQ416" t="s">
        <v>53</v>
      </c>
      <c r="AR416" t="s">
        <v>53</v>
      </c>
    </row>
    <row r="417" spans="1:44" x14ac:dyDescent="0.25">
      <c r="A417" s="5">
        <f>409</f>
      </c>
      <c r="B417" s="5" t="s">
        <v>462</v>
      </c>
      <c r="C417" s="5" t="s">
        <v>53</v>
      </c>
      <c r="D417" s="5" t="s">
        <v>53</v>
      </c>
      <c r="E417" s="5" t="s">
        <v>53</v>
      </c>
      <c r="F417" s="5" t="s">
        <v>53</v>
      </c>
      <c r="G417" s="5" t="s">
        <v>53</v>
      </c>
      <c r="H417" s="5" t="s">
        <v>53</v>
      </c>
      <c r="I417" s="5" t="s">
        <v>53</v>
      </c>
      <c r="J417" s="5" t="s">
        <v>53</v>
      </c>
      <c r="K417" s="5" t="s">
        <v>53</v>
      </c>
      <c r="L417" s="5">
        <v>0</v>
      </c>
      <c r="M417" s="5">
        <v>0</v>
      </c>
      <c r="N417" s="5">
        <v>0</v>
      </c>
      <c r="O417" s="5" t="s">
        <v>53</v>
      </c>
      <c r="P417" s="5" t="s">
        <v>53</v>
      </c>
      <c r="Q417" s="5" t="s">
        <v>53</v>
      </c>
      <c r="R417" s="5" t="s">
        <v>53</v>
      </c>
      <c r="S417" s="5" t="s">
        <v>53</v>
      </c>
      <c r="T417" s="5" t="s">
        <v>53</v>
      </c>
      <c r="U417" s="5" t="s">
        <v>53</v>
      </c>
      <c r="V417" s="5" t="s">
        <v>53</v>
      </c>
      <c r="W417" s="5" t="s">
        <v>53</v>
      </c>
      <c r="X417" s="5" t="s">
        <v>53</v>
      </c>
      <c r="Y417" s="5">
        <v>80</v>
      </c>
      <c r="Z417" s="5" t="s">
        <v>53</v>
      </c>
      <c r="AA417" t="s">
        <v>53</v>
      </c>
      <c r="AB417" t="s">
        <v>53</v>
      </c>
      <c r="AC417" t="s">
        <v>53</v>
      </c>
      <c r="AD417" t="s">
        <v>53</v>
      </c>
      <c r="AE417" t="s">
        <v>54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  <c r="AK417" t="s">
        <v>53</v>
      </c>
      <c r="AL417" t="s">
        <v>53</v>
      </c>
      <c r="AM417" t="s">
        <v>53</v>
      </c>
      <c r="AN417" t="s">
        <v>53</v>
      </c>
      <c r="AO417" t="s">
        <v>53</v>
      </c>
      <c r="AP417" t="s">
        <v>53</v>
      </c>
      <c r="AQ417" t="s">
        <v>53</v>
      </c>
      <c r="AR417" t="s">
        <v>53</v>
      </c>
    </row>
    <row r="418" spans="1:44" x14ac:dyDescent="0.25">
      <c r="A418" s="5">
        <f>410</f>
      </c>
      <c r="B418" s="5" t="s">
        <v>463</v>
      </c>
      <c r="C418" s="5" t="s">
        <v>53</v>
      </c>
      <c r="D418" s="5" t="s">
        <v>53</v>
      </c>
      <c r="E418" s="5" t="s">
        <v>53</v>
      </c>
      <c r="F418" s="5" t="s">
        <v>53</v>
      </c>
      <c r="G418" s="5" t="s">
        <v>53</v>
      </c>
      <c r="H418" s="5" t="s">
        <v>53</v>
      </c>
      <c r="I418" s="5" t="s">
        <v>53</v>
      </c>
      <c r="J418" s="5" t="s">
        <v>53</v>
      </c>
      <c r="K418" s="5" t="s">
        <v>53</v>
      </c>
      <c r="L418" s="5">
        <v>0</v>
      </c>
      <c r="M418" s="5">
        <v>0</v>
      </c>
      <c r="N418" s="5">
        <v>0</v>
      </c>
      <c r="O418" s="5" t="s">
        <v>53</v>
      </c>
      <c r="P418" s="5" t="s">
        <v>53</v>
      </c>
      <c r="Q418" s="5" t="s">
        <v>53</v>
      </c>
      <c r="R418" s="5" t="s">
        <v>53</v>
      </c>
      <c r="S418" s="5" t="s">
        <v>53</v>
      </c>
      <c r="T418" s="5" t="s">
        <v>53</v>
      </c>
      <c r="U418" s="5" t="s">
        <v>53</v>
      </c>
      <c r="V418" s="5" t="s">
        <v>53</v>
      </c>
      <c r="W418" s="5" t="s">
        <v>53</v>
      </c>
      <c r="X418" s="5" t="s">
        <v>53</v>
      </c>
      <c r="Y418" s="5">
        <v>80</v>
      </c>
      <c r="Z418" s="5" t="s">
        <v>53</v>
      </c>
      <c r="AA418" t="s">
        <v>53</v>
      </c>
      <c r="AB418" t="s">
        <v>53</v>
      </c>
      <c r="AC418" t="s">
        <v>53</v>
      </c>
      <c r="AD418" t="s">
        <v>53</v>
      </c>
      <c r="AE418" t="s">
        <v>54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  <c r="AK418" t="s">
        <v>53</v>
      </c>
      <c r="AL418" t="s">
        <v>53</v>
      </c>
      <c r="AM418" t="s">
        <v>53</v>
      </c>
      <c r="AN418" t="s">
        <v>53</v>
      </c>
      <c r="AO418" t="s">
        <v>53</v>
      </c>
      <c r="AP418" t="s">
        <v>53</v>
      </c>
      <c r="AQ418" t="s">
        <v>53</v>
      </c>
      <c r="AR418" t="s">
        <v>53</v>
      </c>
    </row>
    <row r="419" spans="1:44" x14ac:dyDescent="0.25">
      <c r="A419" s="5">
        <f>411</f>
      </c>
      <c r="B419" s="5" t="s">
        <v>464</v>
      </c>
      <c r="C419" s="5" t="s">
        <v>53</v>
      </c>
      <c r="D419" s="5" t="s">
        <v>53</v>
      </c>
      <c r="E419" s="5" t="s">
        <v>53</v>
      </c>
      <c r="F419" s="5" t="s">
        <v>53</v>
      </c>
      <c r="G419" s="5" t="s">
        <v>53</v>
      </c>
      <c r="H419" s="5" t="s">
        <v>53</v>
      </c>
      <c r="I419" s="5" t="s">
        <v>53</v>
      </c>
      <c r="J419" s="5" t="s">
        <v>53</v>
      </c>
      <c r="K419" s="5" t="s">
        <v>53</v>
      </c>
      <c r="L419" s="5">
        <v>0</v>
      </c>
      <c r="M419" s="5">
        <v>0</v>
      </c>
      <c r="N419" s="5">
        <v>0</v>
      </c>
      <c r="O419" s="5" t="s">
        <v>53</v>
      </c>
      <c r="P419" s="5" t="s">
        <v>53</v>
      </c>
      <c r="Q419" s="5" t="s">
        <v>53</v>
      </c>
      <c r="R419" s="5" t="s">
        <v>53</v>
      </c>
      <c r="S419" s="5" t="s">
        <v>53</v>
      </c>
      <c r="T419" s="5" t="s">
        <v>53</v>
      </c>
      <c r="U419" s="5" t="s">
        <v>53</v>
      </c>
      <c r="V419" s="5" t="s">
        <v>53</v>
      </c>
      <c r="W419" s="5" t="s">
        <v>53</v>
      </c>
      <c r="X419" s="5" t="s">
        <v>53</v>
      </c>
      <c r="Y419" s="5">
        <v>80</v>
      </c>
      <c r="Z419" s="5" t="s">
        <v>53</v>
      </c>
      <c r="AA419" t="s">
        <v>53</v>
      </c>
      <c r="AB419" t="s">
        <v>53</v>
      </c>
      <c r="AC419" t="s">
        <v>53</v>
      </c>
      <c r="AD419" t="s">
        <v>53</v>
      </c>
      <c r="AE419" t="s">
        <v>54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  <c r="AK419" t="s">
        <v>53</v>
      </c>
      <c r="AL419" t="s">
        <v>53</v>
      </c>
      <c r="AM419" t="s">
        <v>53</v>
      </c>
      <c r="AN419" t="s">
        <v>53</v>
      </c>
      <c r="AO419" t="s">
        <v>53</v>
      </c>
      <c r="AP419" t="s">
        <v>53</v>
      </c>
      <c r="AQ419" t="s">
        <v>53</v>
      </c>
      <c r="AR419" t="s">
        <v>53</v>
      </c>
    </row>
    <row r="420" spans="1:44" x14ac:dyDescent="0.25">
      <c r="A420" s="5">
        <f>412</f>
      </c>
      <c r="B420" s="5" t="s">
        <v>465</v>
      </c>
      <c r="C420" s="5" t="s">
        <v>53</v>
      </c>
      <c r="D420" s="5" t="s">
        <v>53</v>
      </c>
      <c r="E420" s="5" t="s">
        <v>53</v>
      </c>
      <c r="F420" s="5" t="s">
        <v>53</v>
      </c>
      <c r="G420" s="5" t="s">
        <v>53</v>
      </c>
      <c r="H420" s="5" t="s">
        <v>53</v>
      </c>
      <c r="I420" s="5" t="s">
        <v>53</v>
      </c>
      <c r="J420" s="5" t="s">
        <v>53</v>
      </c>
      <c r="K420" s="5" t="s">
        <v>53</v>
      </c>
      <c r="L420" s="5">
        <v>0</v>
      </c>
      <c r="M420" s="5">
        <v>0</v>
      </c>
      <c r="N420" s="5">
        <v>0</v>
      </c>
      <c r="O420" s="5" t="s">
        <v>53</v>
      </c>
      <c r="P420" s="5" t="s">
        <v>53</v>
      </c>
      <c r="Q420" s="5" t="s">
        <v>53</v>
      </c>
      <c r="R420" s="5" t="s">
        <v>53</v>
      </c>
      <c r="S420" s="5" t="s">
        <v>53</v>
      </c>
      <c r="T420" s="5" t="s">
        <v>53</v>
      </c>
      <c r="U420" s="5" t="s">
        <v>53</v>
      </c>
      <c r="V420" s="5" t="s">
        <v>53</v>
      </c>
      <c r="W420" s="5" t="s">
        <v>53</v>
      </c>
      <c r="X420" s="5" t="s">
        <v>53</v>
      </c>
      <c r="Y420" s="5">
        <v>80</v>
      </c>
      <c r="Z420" s="5" t="s">
        <v>53</v>
      </c>
      <c r="AA420" t="s">
        <v>53</v>
      </c>
      <c r="AB420" t="s">
        <v>53</v>
      </c>
      <c r="AC420" t="s">
        <v>53</v>
      </c>
      <c r="AD420" t="s">
        <v>53</v>
      </c>
      <c r="AE420" t="s">
        <v>54</v>
      </c>
      <c r="AF420" t="s">
        <v>53</v>
      </c>
      <c r="AG420" t="s">
        <v>53</v>
      </c>
      <c r="AH420" t="s">
        <v>53</v>
      </c>
      <c r="AI420" t="s">
        <v>53</v>
      </c>
      <c r="AJ420" t="s">
        <v>53</v>
      </c>
      <c r="AK420" t="s">
        <v>53</v>
      </c>
      <c r="AL420" t="s">
        <v>53</v>
      </c>
      <c r="AM420" t="s">
        <v>53</v>
      </c>
      <c r="AN420" t="s">
        <v>53</v>
      </c>
      <c r="AO420" t="s">
        <v>53</v>
      </c>
      <c r="AP420" t="s">
        <v>53</v>
      </c>
      <c r="AQ420" t="s">
        <v>53</v>
      </c>
      <c r="AR420" t="s">
        <v>53</v>
      </c>
    </row>
    <row r="421" spans="1:44" x14ac:dyDescent="0.25">
      <c r="A421" s="5">
        <f>413</f>
      </c>
      <c r="B421" s="5" t="s">
        <v>466</v>
      </c>
      <c r="C421" s="5" t="s">
        <v>53</v>
      </c>
      <c r="D421" s="5" t="s">
        <v>53</v>
      </c>
      <c r="E421" s="5" t="s">
        <v>53</v>
      </c>
      <c r="F421" s="5" t="s">
        <v>53</v>
      </c>
      <c r="G421" s="5" t="s">
        <v>53</v>
      </c>
      <c r="H421" s="5" t="s">
        <v>53</v>
      </c>
      <c r="I421" s="5" t="s">
        <v>53</v>
      </c>
      <c r="J421" s="5" t="s">
        <v>53</v>
      </c>
      <c r="K421" s="5" t="s">
        <v>53</v>
      </c>
      <c r="L421" s="5">
        <v>0</v>
      </c>
      <c r="M421" s="5">
        <v>0</v>
      </c>
      <c r="N421" s="5">
        <v>0</v>
      </c>
      <c r="O421" s="5" t="s">
        <v>53</v>
      </c>
      <c r="P421" s="5" t="s">
        <v>53</v>
      </c>
      <c r="Q421" s="5" t="s">
        <v>53</v>
      </c>
      <c r="R421" s="5" t="s">
        <v>53</v>
      </c>
      <c r="S421" s="5" t="s">
        <v>53</v>
      </c>
      <c r="T421" s="5" t="s">
        <v>53</v>
      </c>
      <c r="U421" s="5" t="s">
        <v>53</v>
      </c>
      <c r="V421" s="5" t="s">
        <v>53</v>
      </c>
      <c r="W421" s="5" t="s">
        <v>53</v>
      </c>
      <c r="X421" s="5" t="s">
        <v>53</v>
      </c>
      <c r="Y421" s="5">
        <v>80</v>
      </c>
      <c r="Z421" s="5" t="s">
        <v>53</v>
      </c>
      <c r="AA421" t="s">
        <v>53</v>
      </c>
      <c r="AB421" t="s">
        <v>53</v>
      </c>
      <c r="AC421" t="s">
        <v>53</v>
      </c>
      <c r="AD421" t="s">
        <v>53</v>
      </c>
      <c r="AE421" t="s">
        <v>54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  <c r="AK421" t="s">
        <v>53</v>
      </c>
      <c r="AL421" t="s">
        <v>53</v>
      </c>
      <c r="AM421" t="s">
        <v>53</v>
      </c>
      <c r="AN421" t="s">
        <v>53</v>
      </c>
      <c r="AO421" t="s">
        <v>53</v>
      </c>
      <c r="AP421" t="s">
        <v>53</v>
      </c>
      <c r="AQ421" t="s">
        <v>53</v>
      </c>
      <c r="AR421" t="s">
        <v>53</v>
      </c>
    </row>
    <row r="422" spans="1:44" x14ac:dyDescent="0.25">
      <c r="A422" s="5">
        <f>414</f>
      </c>
      <c r="B422" s="5" t="s">
        <v>467</v>
      </c>
      <c r="C422" s="5" t="s">
        <v>53</v>
      </c>
      <c r="D422" s="5" t="s">
        <v>53</v>
      </c>
      <c r="E422" s="5" t="s">
        <v>53</v>
      </c>
      <c r="F422" s="5" t="s">
        <v>53</v>
      </c>
      <c r="G422" s="5" t="s">
        <v>53</v>
      </c>
      <c r="H422" s="5" t="s">
        <v>53</v>
      </c>
      <c r="I422" s="5" t="s">
        <v>53</v>
      </c>
      <c r="J422" s="5" t="s">
        <v>53</v>
      </c>
      <c r="K422" s="5" t="s">
        <v>53</v>
      </c>
      <c r="L422" s="5">
        <v>0</v>
      </c>
      <c r="M422" s="5">
        <v>0</v>
      </c>
      <c r="N422" s="5">
        <v>0</v>
      </c>
      <c r="O422" s="5" t="s">
        <v>53</v>
      </c>
      <c r="P422" s="5" t="s">
        <v>53</v>
      </c>
      <c r="Q422" s="5" t="s">
        <v>53</v>
      </c>
      <c r="R422" s="5" t="s">
        <v>53</v>
      </c>
      <c r="S422" s="5" t="s">
        <v>53</v>
      </c>
      <c r="T422" s="5" t="s">
        <v>53</v>
      </c>
      <c r="U422" s="5" t="s">
        <v>53</v>
      </c>
      <c r="V422" s="5" t="s">
        <v>53</v>
      </c>
      <c r="W422" s="5" t="s">
        <v>53</v>
      </c>
      <c r="X422" s="5" t="s">
        <v>53</v>
      </c>
      <c r="Y422" s="5">
        <v>80</v>
      </c>
      <c r="Z422" s="5" t="s">
        <v>53</v>
      </c>
      <c r="AA422" t="s">
        <v>53</v>
      </c>
      <c r="AB422" t="s">
        <v>53</v>
      </c>
      <c r="AC422" t="s">
        <v>53</v>
      </c>
      <c r="AD422" t="s">
        <v>53</v>
      </c>
      <c r="AE422" t="s">
        <v>54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  <c r="AK422" t="s">
        <v>53</v>
      </c>
      <c r="AL422" t="s">
        <v>53</v>
      </c>
      <c r="AM422" t="s">
        <v>53</v>
      </c>
      <c r="AN422" t="s">
        <v>53</v>
      </c>
      <c r="AO422" t="s">
        <v>53</v>
      </c>
      <c r="AP422" t="s">
        <v>53</v>
      </c>
      <c r="AQ422" t="s">
        <v>53</v>
      </c>
      <c r="AR422" t="s">
        <v>53</v>
      </c>
    </row>
    <row r="423" spans="1:44" x14ac:dyDescent="0.25">
      <c r="A423" s="5">
        <f>415</f>
      </c>
      <c r="B423" s="5" t="s">
        <v>468</v>
      </c>
      <c r="C423" s="5" t="s">
        <v>53</v>
      </c>
      <c r="D423" s="5" t="s">
        <v>53</v>
      </c>
      <c r="E423" s="5" t="s">
        <v>53</v>
      </c>
      <c r="F423" s="5" t="s">
        <v>53</v>
      </c>
      <c r="G423" s="5" t="s">
        <v>53</v>
      </c>
      <c r="H423" s="5" t="s">
        <v>53</v>
      </c>
      <c r="I423" s="5" t="s">
        <v>53</v>
      </c>
      <c r="J423" s="5" t="s">
        <v>53</v>
      </c>
      <c r="K423" s="5" t="s">
        <v>53</v>
      </c>
      <c r="L423" s="5">
        <v>0</v>
      </c>
      <c r="M423" s="5">
        <v>0</v>
      </c>
      <c r="N423" s="5">
        <v>0</v>
      </c>
      <c r="O423" s="5" t="s">
        <v>53</v>
      </c>
      <c r="P423" s="5" t="s">
        <v>53</v>
      </c>
      <c r="Q423" s="5" t="s">
        <v>53</v>
      </c>
      <c r="R423" s="5" t="s">
        <v>53</v>
      </c>
      <c r="S423" s="5" t="s">
        <v>53</v>
      </c>
      <c r="T423" s="5" t="s">
        <v>53</v>
      </c>
      <c r="U423" s="5" t="s">
        <v>53</v>
      </c>
      <c r="V423" s="5" t="s">
        <v>53</v>
      </c>
      <c r="W423" s="5" t="s">
        <v>53</v>
      </c>
      <c r="X423" s="5" t="s">
        <v>53</v>
      </c>
      <c r="Y423" s="5">
        <v>80</v>
      </c>
      <c r="Z423" s="5" t="s">
        <v>53</v>
      </c>
      <c r="AA423" t="s">
        <v>53</v>
      </c>
      <c r="AB423" t="s">
        <v>53</v>
      </c>
      <c r="AC423" t="s">
        <v>53</v>
      </c>
      <c r="AD423" t="s">
        <v>53</v>
      </c>
      <c r="AE423" t="s">
        <v>54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  <c r="AK423" t="s">
        <v>53</v>
      </c>
      <c r="AL423" t="s">
        <v>53</v>
      </c>
      <c r="AM423" t="s">
        <v>53</v>
      </c>
      <c r="AN423" t="s">
        <v>53</v>
      </c>
      <c r="AO423" t="s">
        <v>53</v>
      </c>
      <c r="AP423" t="s">
        <v>53</v>
      </c>
      <c r="AQ423" t="s">
        <v>53</v>
      </c>
      <c r="AR423" t="s">
        <v>53</v>
      </c>
    </row>
    <row r="424" spans="1:44" x14ac:dyDescent="0.25">
      <c r="A424" s="5">
        <f>416</f>
      </c>
      <c r="B424" s="5" t="s">
        <v>469</v>
      </c>
      <c r="C424" s="5" t="s">
        <v>53</v>
      </c>
      <c r="D424" s="5" t="s">
        <v>53</v>
      </c>
      <c r="E424" s="5" t="s">
        <v>53</v>
      </c>
      <c r="F424" s="5" t="s">
        <v>53</v>
      </c>
      <c r="G424" s="5" t="s">
        <v>53</v>
      </c>
      <c r="H424" s="5" t="s">
        <v>53</v>
      </c>
      <c r="I424" s="5" t="s">
        <v>53</v>
      </c>
      <c r="J424" s="5" t="s">
        <v>53</v>
      </c>
      <c r="K424" s="5" t="s">
        <v>53</v>
      </c>
      <c r="L424" s="5">
        <v>0</v>
      </c>
      <c r="M424" s="5">
        <v>0</v>
      </c>
      <c r="N424" s="5">
        <v>0</v>
      </c>
      <c r="O424" s="5" t="s">
        <v>53</v>
      </c>
      <c r="P424" s="5" t="s">
        <v>53</v>
      </c>
      <c r="Q424" s="5" t="s">
        <v>53</v>
      </c>
      <c r="R424" s="5" t="s">
        <v>53</v>
      </c>
      <c r="S424" s="5" t="s">
        <v>53</v>
      </c>
      <c r="T424" s="5" t="s">
        <v>53</v>
      </c>
      <c r="U424" s="5" t="s">
        <v>53</v>
      </c>
      <c r="V424" s="5" t="s">
        <v>53</v>
      </c>
      <c r="W424" s="5" t="s">
        <v>53</v>
      </c>
      <c r="X424" s="5" t="s">
        <v>53</v>
      </c>
      <c r="Y424" s="5">
        <v>80</v>
      </c>
      <c r="Z424" s="5" t="s">
        <v>53</v>
      </c>
      <c r="AA424" t="s">
        <v>53</v>
      </c>
      <c r="AB424" t="s">
        <v>53</v>
      </c>
      <c r="AC424" t="s">
        <v>53</v>
      </c>
      <c r="AD424" t="s">
        <v>53</v>
      </c>
      <c r="AE424" t="s">
        <v>54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  <c r="AK424" t="s">
        <v>53</v>
      </c>
      <c r="AL424" t="s">
        <v>53</v>
      </c>
      <c r="AM424" t="s">
        <v>53</v>
      </c>
      <c r="AN424" t="s">
        <v>53</v>
      </c>
      <c r="AO424" t="s">
        <v>53</v>
      </c>
      <c r="AP424" t="s">
        <v>53</v>
      </c>
      <c r="AQ424" t="s">
        <v>53</v>
      </c>
      <c r="AR424" t="s">
        <v>53</v>
      </c>
    </row>
    <row r="425" spans="1:44" x14ac:dyDescent="0.25">
      <c r="A425" s="5">
        <f>417</f>
      </c>
      <c r="B425" s="5" t="s">
        <v>470</v>
      </c>
      <c r="C425" s="5" t="s">
        <v>53</v>
      </c>
      <c r="D425" s="5" t="s">
        <v>53</v>
      </c>
      <c r="E425" s="5" t="s">
        <v>53</v>
      </c>
      <c r="F425" s="5" t="s">
        <v>53</v>
      </c>
      <c r="G425" s="5" t="s">
        <v>53</v>
      </c>
      <c r="H425" s="5" t="s">
        <v>53</v>
      </c>
      <c r="I425" s="5" t="s">
        <v>53</v>
      </c>
      <c r="J425" s="5" t="s">
        <v>53</v>
      </c>
      <c r="K425" s="5" t="s">
        <v>53</v>
      </c>
      <c r="L425" s="5">
        <v>0</v>
      </c>
      <c r="M425" s="5">
        <v>0</v>
      </c>
      <c r="N425" s="5">
        <v>0</v>
      </c>
      <c r="O425" s="5" t="s">
        <v>53</v>
      </c>
      <c r="P425" s="5" t="s">
        <v>53</v>
      </c>
      <c r="Q425" s="5" t="s">
        <v>53</v>
      </c>
      <c r="R425" s="5" t="s">
        <v>53</v>
      </c>
      <c r="S425" s="5" t="s">
        <v>53</v>
      </c>
      <c r="T425" s="5" t="s">
        <v>53</v>
      </c>
      <c r="U425" s="5" t="s">
        <v>53</v>
      </c>
      <c r="V425" s="5" t="s">
        <v>53</v>
      </c>
      <c r="W425" s="5" t="s">
        <v>53</v>
      </c>
      <c r="X425" s="5" t="s">
        <v>53</v>
      </c>
      <c r="Y425" s="5">
        <v>80</v>
      </c>
      <c r="Z425" s="5" t="s">
        <v>53</v>
      </c>
      <c r="AA425" t="s">
        <v>53</v>
      </c>
      <c r="AB425" t="s">
        <v>53</v>
      </c>
      <c r="AC425" t="s">
        <v>53</v>
      </c>
      <c r="AD425" t="s">
        <v>53</v>
      </c>
      <c r="AE425" t="s">
        <v>54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  <c r="AK425" t="s">
        <v>53</v>
      </c>
      <c r="AL425" t="s">
        <v>53</v>
      </c>
      <c r="AM425" t="s">
        <v>53</v>
      </c>
      <c r="AN425" t="s">
        <v>53</v>
      </c>
      <c r="AO425" t="s">
        <v>53</v>
      </c>
      <c r="AP425" t="s">
        <v>53</v>
      </c>
      <c r="AQ425" t="s">
        <v>53</v>
      </c>
      <c r="AR425" t="s">
        <v>53</v>
      </c>
    </row>
    <row r="426" spans="1:44" x14ac:dyDescent="0.25">
      <c r="A426" s="5">
        <f>418</f>
      </c>
      <c r="B426" s="5" t="s">
        <v>471</v>
      </c>
      <c r="C426" s="5" t="s">
        <v>53</v>
      </c>
      <c r="D426" s="5" t="s">
        <v>53</v>
      </c>
      <c r="E426" s="5" t="s">
        <v>53</v>
      </c>
      <c r="F426" s="5" t="s">
        <v>53</v>
      </c>
      <c r="G426" s="5" t="s">
        <v>53</v>
      </c>
      <c r="H426" s="5" t="s">
        <v>53</v>
      </c>
      <c r="I426" s="5" t="s">
        <v>53</v>
      </c>
      <c r="J426" s="5" t="s">
        <v>53</v>
      </c>
      <c r="K426" s="5" t="s">
        <v>53</v>
      </c>
      <c r="L426" s="5">
        <v>0</v>
      </c>
      <c r="M426" s="5">
        <v>0</v>
      </c>
      <c r="N426" s="5">
        <v>0</v>
      </c>
      <c r="O426" s="5" t="s">
        <v>53</v>
      </c>
      <c r="P426" s="5" t="s">
        <v>53</v>
      </c>
      <c r="Q426" s="5" t="s">
        <v>53</v>
      </c>
      <c r="R426" s="5" t="s">
        <v>53</v>
      </c>
      <c r="S426" s="5" t="s">
        <v>53</v>
      </c>
      <c r="T426" s="5" t="s">
        <v>53</v>
      </c>
      <c r="U426" s="5" t="s">
        <v>53</v>
      </c>
      <c r="V426" s="5" t="s">
        <v>53</v>
      </c>
      <c r="W426" s="5" t="s">
        <v>53</v>
      </c>
      <c r="X426" s="5" t="s">
        <v>53</v>
      </c>
      <c r="Y426" s="5">
        <v>80</v>
      </c>
      <c r="Z426" s="5" t="s">
        <v>53</v>
      </c>
      <c r="AA426" t="s">
        <v>53</v>
      </c>
      <c r="AB426" t="s">
        <v>53</v>
      </c>
      <c r="AC426" t="s">
        <v>53</v>
      </c>
      <c r="AD426" t="s">
        <v>53</v>
      </c>
      <c r="AE426" t="s">
        <v>54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  <c r="AK426" t="s">
        <v>53</v>
      </c>
      <c r="AL426" t="s">
        <v>53</v>
      </c>
      <c r="AM426" t="s">
        <v>53</v>
      </c>
      <c r="AN426" t="s">
        <v>53</v>
      </c>
      <c r="AO426" t="s">
        <v>53</v>
      </c>
      <c r="AP426" t="s">
        <v>53</v>
      </c>
      <c r="AQ426" t="s">
        <v>53</v>
      </c>
      <c r="AR426" t="s">
        <v>53</v>
      </c>
    </row>
    <row r="427" spans="1:44" x14ac:dyDescent="0.25">
      <c r="A427" s="5">
        <f>419</f>
      </c>
      <c r="B427" s="5" t="s">
        <v>472</v>
      </c>
      <c r="C427" s="5" t="s">
        <v>53</v>
      </c>
      <c r="D427" s="5" t="s">
        <v>53</v>
      </c>
      <c r="E427" s="5" t="s">
        <v>53</v>
      </c>
      <c r="F427" s="5" t="s">
        <v>53</v>
      </c>
      <c r="G427" s="5" t="s">
        <v>53</v>
      </c>
      <c r="H427" s="5" t="s">
        <v>53</v>
      </c>
      <c r="I427" s="5" t="s">
        <v>53</v>
      </c>
      <c r="J427" s="5" t="s">
        <v>53</v>
      </c>
      <c r="K427" s="5" t="s">
        <v>53</v>
      </c>
      <c r="L427" s="5">
        <v>0</v>
      </c>
      <c r="M427" s="5">
        <v>0</v>
      </c>
      <c r="N427" s="5">
        <v>0</v>
      </c>
      <c r="O427" s="5" t="s">
        <v>53</v>
      </c>
      <c r="P427" s="5" t="s">
        <v>53</v>
      </c>
      <c r="Q427" s="5" t="s">
        <v>53</v>
      </c>
      <c r="R427" s="5" t="s">
        <v>53</v>
      </c>
      <c r="S427" s="5" t="s">
        <v>53</v>
      </c>
      <c r="T427" s="5" t="s">
        <v>53</v>
      </c>
      <c r="U427" s="5" t="s">
        <v>53</v>
      </c>
      <c r="V427" s="5" t="s">
        <v>53</v>
      </c>
      <c r="W427" s="5" t="s">
        <v>53</v>
      </c>
      <c r="X427" s="5" t="s">
        <v>53</v>
      </c>
      <c r="Y427" s="5">
        <v>80</v>
      </c>
      <c r="Z427" s="5" t="s">
        <v>53</v>
      </c>
      <c r="AA427" t="s">
        <v>53</v>
      </c>
      <c r="AB427" t="s">
        <v>53</v>
      </c>
      <c r="AC427" t="s">
        <v>53</v>
      </c>
      <c r="AD427" t="s">
        <v>53</v>
      </c>
      <c r="AE427" t="s">
        <v>54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  <c r="AK427" t="s">
        <v>53</v>
      </c>
      <c r="AL427" t="s">
        <v>53</v>
      </c>
      <c r="AM427" t="s">
        <v>53</v>
      </c>
      <c r="AN427" t="s">
        <v>53</v>
      </c>
      <c r="AO427" t="s">
        <v>53</v>
      </c>
      <c r="AP427" t="s">
        <v>53</v>
      </c>
      <c r="AQ427" t="s">
        <v>53</v>
      </c>
      <c r="AR427" t="s">
        <v>53</v>
      </c>
    </row>
    <row r="428" spans="1:44" x14ac:dyDescent="0.25">
      <c r="A428" s="5">
        <f>420</f>
      </c>
      <c r="B428" s="5" t="s">
        <v>473</v>
      </c>
      <c r="C428" s="5" t="s">
        <v>53</v>
      </c>
      <c r="D428" s="5" t="s">
        <v>53</v>
      </c>
      <c r="E428" s="5" t="s">
        <v>53</v>
      </c>
      <c r="F428" s="5" t="s">
        <v>53</v>
      </c>
      <c r="G428" s="5" t="s">
        <v>53</v>
      </c>
      <c r="H428" s="5" t="s">
        <v>53</v>
      </c>
      <c r="I428" s="5" t="s">
        <v>53</v>
      </c>
      <c r="J428" s="5" t="s">
        <v>53</v>
      </c>
      <c r="K428" s="5" t="s">
        <v>53</v>
      </c>
      <c r="L428" s="5">
        <v>0</v>
      </c>
      <c r="M428" s="5">
        <v>0</v>
      </c>
      <c r="N428" s="5">
        <v>0</v>
      </c>
      <c r="O428" s="5" t="s">
        <v>53</v>
      </c>
      <c r="P428" s="5" t="s">
        <v>53</v>
      </c>
      <c r="Q428" s="5" t="s">
        <v>53</v>
      </c>
      <c r="R428" s="5" t="s">
        <v>53</v>
      </c>
      <c r="S428" s="5" t="s">
        <v>53</v>
      </c>
      <c r="T428" s="5" t="s">
        <v>53</v>
      </c>
      <c r="U428" s="5" t="s">
        <v>53</v>
      </c>
      <c r="V428" s="5" t="s">
        <v>53</v>
      </c>
      <c r="W428" s="5" t="s">
        <v>53</v>
      </c>
      <c r="X428" s="5" t="s">
        <v>53</v>
      </c>
      <c r="Y428" s="5">
        <v>80</v>
      </c>
      <c r="Z428" s="5" t="s">
        <v>53</v>
      </c>
      <c r="AA428" t="s">
        <v>53</v>
      </c>
      <c r="AB428" t="s">
        <v>53</v>
      </c>
      <c r="AC428" t="s">
        <v>53</v>
      </c>
      <c r="AD428" t="s">
        <v>53</v>
      </c>
      <c r="AE428" t="s">
        <v>54</v>
      </c>
      <c r="AF428" t="s">
        <v>53</v>
      </c>
      <c r="AG428" t="s">
        <v>53</v>
      </c>
      <c r="AH428" t="s">
        <v>53</v>
      </c>
      <c r="AI428" t="s">
        <v>53</v>
      </c>
      <c r="AJ428" t="s">
        <v>53</v>
      </c>
      <c r="AK428" t="s">
        <v>53</v>
      </c>
      <c r="AL428" t="s">
        <v>53</v>
      </c>
      <c r="AM428" t="s">
        <v>53</v>
      </c>
      <c r="AN428" t="s">
        <v>53</v>
      </c>
      <c r="AO428" t="s">
        <v>53</v>
      </c>
      <c r="AP428" t="s">
        <v>53</v>
      </c>
      <c r="AQ428" t="s">
        <v>53</v>
      </c>
      <c r="AR428" t="s">
        <v>53</v>
      </c>
    </row>
    <row r="429" spans="1:44" x14ac:dyDescent="0.25">
      <c r="A429" s="5">
        <f>421</f>
      </c>
      <c r="B429" s="5" t="s">
        <v>474</v>
      </c>
      <c r="C429" s="5" t="s">
        <v>53</v>
      </c>
      <c r="D429" s="5" t="s">
        <v>53</v>
      </c>
      <c r="E429" s="5" t="s">
        <v>53</v>
      </c>
      <c r="F429" s="5" t="s">
        <v>53</v>
      </c>
      <c r="G429" s="5" t="s">
        <v>53</v>
      </c>
      <c r="H429" s="5" t="s">
        <v>53</v>
      </c>
      <c r="I429" s="5" t="s">
        <v>53</v>
      </c>
      <c r="J429" s="5" t="s">
        <v>53</v>
      </c>
      <c r="K429" s="5" t="s">
        <v>53</v>
      </c>
      <c r="L429" s="5">
        <v>0</v>
      </c>
      <c r="M429" s="5">
        <v>0</v>
      </c>
      <c r="N429" s="5">
        <v>0</v>
      </c>
      <c r="O429" s="5" t="s">
        <v>53</v>
      </c>
      <c r="P429" s="5" t="s">
        <v>53</v>
      </c>
      <c r="Q429" s="5" t="s">
        <v>53</v>
      </c>
      <c r="R429" s="5" t="s">
        <v>53</v>
      </c>
      <c r="S429" s="5" t="s">
        <v>53</v>
      </c>
      <c r="T429" s="5" t="s">
        <v>53</v>
      </c>
      <c r="U429" s="5" t="s">
        <v>53</v>
      </c>
      <c r="V429" s="5" t="s">
        <v>53</v>
      </c>
      <c r="W429" s="5" t="s">
        <v>53</v>
      </c>
      <c r="X429" s="5" t="s">
        <v>53</v>
      </c>
      <c r="Y429" s="5">
        <v>80</v>
      </c>
      <c r="Z429" s="5" t="s">
        <v>53</v>
      </c>
      <c r="AA429" t="s">
        <v>53</v>
      </c>
      <c r="AB429" t="s">
        <v>53</v>
      </c>
      <c r="AC429" t="s">
        <v>53</v>
      </c>
      <c r="AD429" t="s">
        <v>53</v>
      </c>
      <c r="AE429" t="s">
        <v>54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  <c r="AK429" t="s">
        <v>53</v>
      </c>
      <c r="AL429" t="s">
        <v>53</v>
      </c>
      <c r="AM429" t="s">
        <v>53</v>
      </c>
      <c r="AN429" t="s">
        <v>53</v>
      </c>
      <c r="AO429" t="s">
        <v>53</v>
      </c>
      <c r="AP429" t="s">
        <v>53</v>
      </c>
      <c r="AQ429" t="s">
        <v>53</v>
      </c>
      <c r="AR429" t="s">
        <v>53</v>
      </c>
    </row>
    <row r="430" spans="1:44" x14ac:dyDescent="0.25">
      <c r="A430" s="5">
        <f>422</f>
      </c>
      <c r="B430" s="5" t="s">
        <v>475</v>
      </c>
      <c r="C430" s="5" t="s">
        <v>53</v>
      </c>
      <c r="D430" s="5" t="s">
        <v>53</v>
      </c>
      <c r="E430" s="5" t="s">
        <v>53</v>
      </c>
      <c r="F430" s="5" t="s">
        <v>53</v>
      </c>
      <c r="G430" s="5" t="s">
        <v>53</v>
      </c>
      <c r="H430" s="5" t="s">
        <v>53</v>
      </c>
      <c r="I430" s="5" t="s">
        <v>53</v>
      </c>
      <c r="J430" s="5" t="s">
        <v>53</v>
      </c>
      <c r="K430" s="5" t="s">
        <v>53</v>
      </c>
      <c r="L430" s="5">
        <v>0</v>
      </c>
      <c r="M430" s="5">
        <v>0</v>
      </c>
      <c r="N430" s="5">
        <v>0</v>
      </c>
      <c r="O430" s="5" t="s">
        <v>53</v>
      </c>
      <c r="P430" s="5" t="s">
        <v>53</v>
      </c>
      <c r="Q430" s="5" t="s">
        <v>53</v>
      </c>
      <c r="R430" s="5" t="s">
        <v>53</v>
      </c>
      <c r="S430" s="5" t="s">
        <v>53</v>
      </c>
      <c r="T430" s="5" t="s">
        <v>53</v>
      </c>
      <c r="U430" s="5" t="s">
        <v>53</v>
      </c>
      <c r="V430" s="5" t="s">
        <v>53</v>
      </c>
      <c r="W430" s="5" t="s">
        <v>53</v>
      </c>
      <c r="X430" s="5" t="s">
        <v>53</v>
      </c>
      <c r="Y430" s="5">
        <v>80</v>
      </c>
      <c r="Z430" s="5" t="s">
        <v>53</v>
      </c>
      <c r="AA430" t="s">
        <v>53</v>
      </c>
      <c r="AB430" t="s">
        <v>53</v>
      </c>
      <c r="AC430" t="s">
        <v>53</v>
      </c>
      <c r="AD430" t="s">
        <v>53</v>
      </c>
      <c r="AE430" t="s">
        <v>54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  <c r="AK430" t="s">
        <v>53</v>
      </c>
      <c r="AL430" t="s">
        <v>53</v>
      </c>
      <c r="AM430" t="s">
        <v>53</v>
      </c>
      <c r="AN430" t="s">
        <v>53</v>
      </c>
      <c r="AO430" t="s">
        <v>53</v>
      </c>
      <c r="AP430" t="s">
        <v>53</v>
      </c>
      <c r="AQ430" t="s">
        <v>53</v>
      </c>
      <c r="AR430" t="s">
        <v>53</v>
      </c>
    </row>
    <row r="431" spans="1:44" x14ac:dyDescent="0.25">
      <c r="A431" s="5">
        <f>423</f>
      </c>
      <c r="B431" s="5" t="s">
        <v>476</v>
      </c>
      <c r="C431" s="5" t="s">
        <v>53</v>
      </c>
      <c r="D431" s="5" t="s">
        <v>53</v>
      </c>
      <c r="E431" s="5" t="s">
        <v>53</v>
      </c>
      <c r="F431" s="5" t="s">
        <v>53</v>
      </c>
      <c r="G431" s="5" t="s">
        <v>53</v>
      </c>
      <c r="H431" s="5" t="s">
        <v>53</v>
      </c>
      <c r="I431" s="5" t="s">
        <v>53</v>
      </c>
      <c r="J431" s="5" t="s">
        <v>53</v>
      </c>
      <c r="K431" s="5" t="s">
        <v>53</v>
      </c>
      <c r="L431" s="5">
        <v>0</v>
      </c>
      <c r="M431" s="5">
        <v>0</v>
      </c>
      <c r="N431" s="5">
        <v>0</v>
      </c>
      <c r="O431" s="5" t="s">
        <v>53</v>
      </c>
      <c r="P431" s="5" t="s">
        <v>53</v>
      </c>
      <c r="Q431" s="5" t="s">
        <v>53</v>
      </c>
      <c r="R431" s="5" t="s">
        <v>53</v>
      </c>
      <c r="S431" s="5" t="s">
        <v>53</v>
      </c>
      <c r="T431" s="5" t="s">
        <v>53</v>
      </c>
      <c r="U431" s="5" t="s">
        <v>53</v>
      </c>
      <c r="V431" s="5" t="s">
        <v>53</v>
      </c>
      <c r="W431" s="5" t="s">
        <v>53</v>
      </c>
      <c r="X431" s="5" t="s">
        <v>53</v>
      </c>
      <c r="Y431" s="5">
        <v>80</v>
      </c>
      <c r="Z431" s="5" t="s">
        <v>53</v>
      </c>
      <c r="AA431" t="s">
        <v>53</v>
      </c>
      <c r="AB431" t="s">
        <v>53</v>
      </c>
      <c r="AC431" t="s">
        <v>53</v>
      </c>
      <c r="AD431" t="s">
        <v>53</v>
      </c>
      <c r="AE431" t="s">
        <v>54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  <c r="AK431" t="s">
        <v>53</v>
      </c>
      <c r="AL431" t="s">
        <v>53</v>
      </c>
      <c r="AM431" t="s">
        <v>53</v>
      </c>
      <c r="AN431" t="s">
        <v>53</v>
      </c>
      <c r="AO431" t="s">
        <v>53</v>
      </c>
      <c r="AP431" t="s">
        <v>53</v>
      </c>
      <c r="AQ431" t="s">
        <v>53</v>
      </c>
      <c r="AR431" t="s">
        <v>53</v>
      </c>
    </row>
    <row r="432" spans="1:44" x14ac:dyDescent="0.25">
      <c r="A432" s="5">
        <f>424</f>
      </c>
      <c r="B432" s="5" t="s">
        <v>477</v>
      </c>
      <c r="C432" s="5" t="s">
        <v>53</v>
      </c>
      <c r="D432" s="5" t="s">
        <v>53</v>
      </c>
      <c r="E432" s="5" t="s">
        <v>53</v>
      </c>
      <c r="F432" s="5" t="s">
        <v>53</v>
      </c>
      <c r="G432" s="5" t="s">
        <v>53</v>
      </c>
      <c r="H432" s="5" t="s">
        <v>53</v>
      </c>
      <c r="I432" s="5" t="s">
        <v>53</v>
      </c>
      <c r="J432" s="5" t="s">
        <v>53</v>
      </c>
      <c r="K432" s="5" t="s">
        <v>53</v>
      </c>
      <c r="L432" s="5">
        <v>0</v>
      </c>
      <c r="M432" s="5">
        <v>0</v>
      </c>
      <c r="N432" s="5">
        <v>0</v>
      </c>
      <c r="O432" s="5" t="s">
        <v>53</v>
      </c>
      <c r="P432" s="5" t="s">
        <v>53</v>
      </c>
      <c r="Q432" s="5" t="s">
        <v>53</v>
      </c>
      <c r="R432" s="5" t="s">
        <v>53</v>
      </c>
      <c r="S432" s="5" t="s">
        <v>53</v>
      </c>
      <c r="T432" s="5" t="s">
        <v>53</v>
      </c>
      <c r="U432" s="5" t="s">
        <v>53</v>
      </c>
      <c r="V432" s="5" t="s">
        <v>53</v>
      </c>
      <c r="W432" s="5" t="s">
        <v>53</v>
      </c>
      <c r="X432" s="5" t="s">
        <v>53</v>
      </c>
      <c r="Y432" s="5">
        <v>80</v>
      </c>
      <c r="Z432" s="5" t="s">
        <v>53</v>
      </c>
      <c r="AA432" t="s">
        <v>53</v>
      </c>
      <c r="AB432" t="s">
        <v>53</v>
      </c>
      <c r="AC432" t="s">
        <v>53</v>
      </c>
      <c r="AD432" t="s">
        <v>53</v>
      </c>
      <c r="AE432" t="s">
        <v>54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  <c r="AK432" t="s">
        <v>53</v>
      </c>
      <c r="AL432" t="s">
        <v>53</v>
      </c>
      <c r="AM432" t="s">
        <v>53</v>
      </c>
      <c r="AN432" t="s">
        <v>53</v>
      </c>
      <c r="AO432" t="s">
        <v>53</v>
      </c>
      <c r="AP432" t="s">
        <v>53</v>
      </c>
      <c r="AQ432" t="s">
        <v>53</v>
      </c>
      <c r="AR432" t="s">
        <v>53</v>
      </c>
    </row>
    <row r="433" spans="1:44" x14ac:dyDescent="0.25">
      <c r="A433" s="5">
        <f>425</f>
      </c>
      <c r="B433" s="5" t="s">
        <v>478</v>
      </c>
      <c r="C433" s="5" t="s">
        <v>53</v>
      </c>
      <c r="D433" s="5" t="s">
        <v>53</v>
      </c>
      <c r="E433" s="5" t="s">
        <v>53</v>
      </c>
      <c r="F433" s="5" t="s">
        <v>53</v>
      </c>
      <c r="G433" s="5" t="s">
        <v>53</v>
      </c>
      <c r="H433" s="5" t="s">
        <v>53</v>
      </c>
      <c r="I433" s="5" t="s">
        <v>53</v>
      </c>
      <c r="J433" s="5" t="s">
        <v>53</v>
      </c>
      <c r="K433" s="5" t="s">
        <v>53</v>
      </c>
      <c r="L433" s="5">
        <v>0</v>
      </c>
      <c r="M433" s="5">
        <v>0</v>
      </c>
      <c r="N433" s="5">
        <v>0</v>
      </c>
      <c r="O433" s="5" t="s">
        <v>53</v>
      </c>
      <c r="P433" s="5" t="s">
        <v>53</v>
      </c>
      <c r="Q433" s="5" t="s">
        <v>53</v>
      </c>
      <c r="R433" s="5" t="s">
        <v>53</v>
      </c>
      <c r="S433" s="5" t="s">
        <v>53</v>
      </c>
      <c r="T433" s="5" t="s">
        <v>53</v>
      </c>
      <c r="U433" s="5" t="s">
        <v>53</v>
      </c>
      <c r="V433" s="5" t="s">
        <v>53</v>
      </c>
      <c r="W433" s="5" t="s">
        <v>53</v>
      </c>
      <c r="X433" s="5" t="s">
        <v>53</v>
      </c>
      <c r="Y433" s="5">
        <v>80</v>
      </c>
      <c r="Z433" s="5" t="s">
        <v>53</v>
      </c>
      <c r="AA433" t="s">
        <v>53</v>
      </c>
      <c r="AB433" t="s">
        <v>53</v>
      </c>
      <c r="AC433" t="s">
        <v>53</v>
      </c>
      <c r="AD433" t="s">
        <v>53</v>
      </c>
      <c r="AE433" t="s">
        <v>54</v>
      </c>
      <c r="AF433" t="s">
        <v>53</v>
      </c>
      <c r="AG433" t="s">
        <v>53</v>
      </c>
      <c r="AH433" t="s">
        <v>53</v>
      </c>
      <c r="AI433" t="s">
        <v>53</v>
      </c>
      <c r="AJ433" t="s">
        <v>53</v>
      </c>
      <c r="AK433" t="s">
        <v>53</v>
      </c>
      <c r="AL433" t="s">
        <v>53</v>
      </c>
      <c r="AM433" t="s">
        <v>53</v>
      </c>
      <c r="AN433" t="s">
        <v>53</v>
      </c>
      <c r="AO433" t="s">
        <v>53</v>
      </c>
      <c r="AP433" t="s">
        <v>53</v>
      </c>
      <c r="AQ433" t="s">
        <v>53</v>
      </c>
      <c r="AR433" t="s">
        <v>53</v>
      </c>
    </row>
    <row r="434" spans="1:44" x14ac:dyDescent="0.25">
      <c r="A434" s="5">
        <f>426</f>
      </c>
      <c r="B434" s="5" t="s">
        <v>479</v>
      </c>
      <c r="C434" s="5" t="s">
        <v>53</v>
      </c>
      <c r="D434" s="5" t="s">
        <v>53</v>
      </c>
      <c r="E434" s="5" t="s">
        <v>53</v>
      </c>
      <c r="F434" s="5" t="s">
        <v>53</v>
      </c>
      <c r="G434" s="5" t="s">
        <v>53</v>
      </c>
      <c r="H434" s="5" t="s">
        <v>53</v>
      </c>
      <c r="I434" s="5" t="s">
        <v>53</v>
      </c>
      <c r="J434" s="5" t="s">
        <v>53</v>
      </c>
      <c r="K434" s="5" t="s">
        <v>53</v>
      </c>
      <c r="L434" s="5">
        <v>0</v>
      </c>
      <c r="M434" s="5">
        <v>0</v>
      </c>
      <c r="N434" s="5">
        <v>0</v>
      </c>
      <c r="O434" s="5" t="s">
        <v>53</v>
      </c>
      <c r="P434" s="5" t="s">
        <v>53</v>
      </c>
      <c r="Q434" s="5" t="s">
        <v>53</v>
      </c>
      <c r="R434" s="5" t="s">
        <v>53</v>
      </c>
      <c r="S434" s="5" t="s">
        <v>53</v>
      </c>
      <c r="T434" s="5" t="s">
        <v>53</v>
      </c>
      <c r="U434" s="5" t="s">
        <v>53</v>
      </c>
      <c r="V434" s="5" t="s">
        <v>53</v>
      </c>
      <c r="W434" s="5" t="s">
        <v>53</v>
      </c>
      <c r="X434" s="5" t="s">
        <v>53</v>
      </c>
      <c r="Y434" s="5">
        <v>80</v>
      </c>
      <c r="Z434" s="5" t="s">
        <v>53</v>
      </c>
      <c r="AA434" t="s">
        <v>53</v>
      </c>
      <c r="AB434" t="s">
        <v>53</v>
      </c>
      <c r="AC434" t="s">
        <v>53</v>
      </c>
      <c r="AD434" t="s">
        <v>53</v>
      </c>
      <c r="AE434" t="s">
        <v>54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  <c r="AK434" t="s">
        <v>53</v>
      </c>
      <c r="AL434" t="s">
        <v>53</v>
      </c>
      <c r="AM434" t="s">
        <v>53</v>
      </c>
      <c r="AN434" t="s">
        <v>53</v>
      </c>
      <c r="AO434" t="s">
        <v>53</v>
      </c>
      <c r="AP434" t="s">
        <v>53</v>
      </c>
      <c r="AQ434" t="s">
        <v>53</v>
      </c>
      <c r="AR434" t="s">
        <v>53</v>
      </c>
    </row>
    <row r="435" spans="1:44" x14ac:dyDescent="0.25">
      <c r="A435" s="5">
        <f>427</f>
      </c>
      <c r="B435" s="5" t="s">
        <v>480</v>
      </c>
      <c r="C435" s="5" t="s">
        <v>53</v>
      </c>
      <c r="D435" s="5" t="s">
        <v>53</v>
      </c>
      <c r="E435" s="5" t="s">
        <v>53</v>
      </c>
      <c r="F435" s="5" t="s">
        <v>53</v>
      </c>
      <c r="G435" s="5" t="s">
        <v>53</v>
      </c>
      <c r="H435" s="5" t="s">
        <v>53</v>
      </c>
      <c r="I435" s="5" t="s">
        <v>53</v>
      </c>
      <c r="J435" s="5" t="s">
        <v>53</v>
      </c>
      <c r="K435" s="5" t="s">
        <v>53</v>
      </c>
      <c r="L435" s="5">
        <v>0</v>
      </c>
      <c r="M435" s="5">
        <v>0</v>
      </c>
      <c r="N435" s="5">
        <v>0</v>
      </c>
      <c r="O435" s="5" t="s">
        <v>53</v>
      </c>
      <c r="P435" s="5" t="s">
        <v>53</v>
      </c>
      <c r="Q435" s="5" t="s">
        <v>53</v>
      </c>
      <c r="R435" s="5" t="s">
        <v>53</v>
      </c>
      <c r="S435" s="5" t="s">
        <v>53</v>
      </c>
      <c r="T435" s="5" t="s">
        <v>53</v>
      </c>
      <c r="U435" s="5" t="s">
        <v>53</v>
      </c>
      <c r="V435" s="5" t="s">
        <v>53</v>
      </c>
      <c r="W435" s="5" t="s">
        <v>53</v>
      </c>
      <c r="X435" s="5" t="s">
        <v>53</v>
      </c>
      <c r="Y435" s="5">
        <v>80</v>
      </c>
      <c r="Z435" s="5" t="s">
        <v>53</v>
      </c>
      <c r="AA435" t="s">
        <v>53</v>
      </c>
      <c r="AB435" t="s">
        <v>53</v>
      </c>
      <c r="AC435" t="s">
        <v>53</v>
      </c>
      <c r="AD435" t="s">
        <v>53</v>
      </c>
      <c r="AE435" t="s">
        <v>54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  <c r="AK435" t="s">
        <v>53</v>
      </c>
      <c r="AL435" t="s">
        <v>53</v>
      </c>
      <c r="AM435" t="s">
        <v>53</v>
      </c>
      <c r="AN435" t="s">
        <v>53</v>
      </c>
      <c r="AO435" t="s">
        <v>53</v>
      </c>
      <c r="AP435" t="s">
        <v>53</v>
      </c>
      <c r="AQ435" t="s">
        <v>53</v>
      </c>
      <c r="AR435" t="s">
        <v>53</v>
      </c>
    </row>
    <row r="436" spans="1:44" x14ac:dyDescent="0.25">
      <c r="A436" s="5">
        <f>428</f>
      </c>
      <c r="B436" s="5" t="s">
        <v>481</v>
      </c>
      <c r="C436" s="5" t="s">
        <v>53</v>
      </c>
      <c r="D436" s="5" t="s">
        <v>53</v>
      </c>
      <c r="E436" s="5" t="s">
        <v>53</v>
      </c>
      <c r="F436" s="5" t="s">
        <v>53</v>
      </c>
      <c r="G436" s="5" t="s">
        <v>53</v>
      </c>
      <c r="H436" s="5" t="s">
        <v>53</v>
      </c>
      <c r="I436" s="5" t="s">
        <v>53</v>
      </c>
      <c r="J436" s="5" t="s">
        <v>53</v>
      </c>
      <c r="K436" s="5" t="s">
        <v>53</v>
      </c>
      <c r="L436" s="5">
        <v>0</v>
      </c>
      <c r="M436" s="5">
        <v>0</v>
      </c>
      <c r="N436" s="5">
        <v>0</v>
      </c>
      <c r="O436" s="5" t="s">
        <v>53</v>
      </c>
      <c r="P436" s="5" t="s">
        <v>53</v>
      </c>
      <c r="Q436" s="5" t="s">
        <v>53</v>
      </c>
      <c r="R436" s="5" t="s">
        <v>53</v>
      </c>
      <c r="S436" s="5" t="s">
        <v>53</v>
      </c>
      <c r="T436" s="5" t="s">
        <v>53</v>
      </c>
      <c r="U436" s="5" t="s">
        <v>53</v>
      </c>
      <c r="V436" s="5" t="s">
        <v>53</v>
      </c>
      <c r="W436" s="5" t="s">
        <v>53</v>
      </c>
      <c r="X436" s="5" t="s">
        <v>53</v>
      </c>
      <c r="Y436" s="5">
        <v>80</v>
      </c>
      <c r="Z436" s="5" t="s">
        <v>53</v>
      </c>
      <c r="AA436" t="s">
        <v>53</v>
      </c>
      <c r="AB436" t="s">
        <v>53</v>
      </c>
      <c r="AC436" t="s">
        <v>53</v>
      </c>
      <c r="AD436" t="s">
        <v>53</v>
      </c>
      <c r="AE436" t="s">
        <v>54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  <c r="AK436" t="s">
        <v>53</v>
      </c>
      <c r="AL436" t="s">
        <v>53</v>
      </c>
      <c r="AM436" t="s">
        <v>53</v>
      </c>
      <c r="AN436" t="s">
        <v>53</v>
      </c>
      <c r="AO436" t="s">
        <v>53</v>
      </c>
      <c r="AP436" t="s">
        <v>53</v>
      </c>
      <c r="AQ436" t="s">
        <v>53</v>
      </c>
      <c r="AR436" t="s">
        <v>53</v>
      </c>
    </row>
    <row r="437" spans="1:44" x14ac:dyDescent="0.25">
      <c r="A437" s="5">
        <f>429</f>
      </c>
      <c r="B437" s="5" t="s">
        <v>482</v>
      </c>
      <c r="C437" s="5" t="s">
        <v>53</v>
      </c>
      <c r="D437" s="5" t="s">
        <v>53</v>
      </c>
      <c r="E437" s="5" t="s">
        <v>53</v>
      </c>
      <c r="F437" s="5" t="s">
        <v>53</v>
      </c>
      <c r="G437" s="5" t="s">
        <v>53</v>
      </c>
      <c r="H437" s="5" t="s">
        <v>53</v>
      </c>
      <c r="I437" s="5" t="s">
        <v>53</v>
      </c>
      <c r="J437" s="5" t="s">
        <v>53</v>
      </c>
      <c r="K437" s="5" t="s">
        <v>53</v>
      </c>
      <c r="L437" s="5">
        <v>0</v>
      </c>
      <c r="M437" s="5">
        <v>0</v>
      </c>
      <c r="N437" s="5">
        <v>0</v>
      </c>
      <c r="O437" s="5" t="s">
        <v>53</v>
      </c>
      <c r="P437" s="5" t="s">
        <v>53</v>
      </c>
      <c r="Q437" s="5" t="s">
        <v>53</v>
      </c>
      <c r="R437" s="5" t="s">
        <v>53</v>
      </c>
      <c r="S437" s="5" t="s">
        <v>53</v>
      </c>
      <c r="T437" s="5" t="s">
        <v>53</v>
      </c>
      <c r="U437" s="5" t="s">
        <v>53</v>
      </c>
      <c r="V437" s="5" t="s">
        <v>53</v>
      </c>
      <c r="W437" s="5" t="s">
        <v>53</v>
      </c>
      <c r="X437" s="5" t="s">
        <v>53</v>
      </c>
      <c r="Y437" s="5">
        <v>80</v>
      </c>
      <c r="Z437" s="5" t="s">
        <v>53</v>
      </c>
      <c r="AA437" t="s">
        <v>53</v>
      </c>
      <c r="AB437" t="s">
        <v>53</v>
      </c>
      <c r="AC437" t="s">
        <v>53</v>
      </c>
      <c r="AD437" t="s">
        <v>53</v>
      </c>
      <c r="AE437" t="s">
        <v>54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  <c r="AK437" t="s">
        <v>53</v>
      </c>
      <c r="AL437" t="s">
        <v>53</v>
      </c>
      <c r="AM437" t="s">
        <v>53</v>
      </c>
      <c r="AN437" t="s">
        <v>53</v>
      </c>
      <c r="AO437" t="s">
        <v>53</v>
      </c>
      <c r="AP437" t="s">
        <v>53</v>
      </c>
      <c r="AQ437" t="s">
        <v>53</v>
      </c>
      <c r="AR437" t="s">
        <v>53</v>
      </c>
    </row>
    <row r="438" spans="1:44" x14ac:dyDescent="0.25">
      <c r="A438" s="5">
        <f>430</f>
      </c>
      <c r="B438" s="5" t="s">
        <v>483</v>
      </c>
      <c r="C438" s="5" t="s">
        <v>53</v>
      </c>
      <c r="D438" s="5" t="s">
        <v>53</v>
      </c>
      <c r="E438" s="5" t="s">
        <v>53</v>
      </c>
      <c r="F438" s="5" t="s">
        <v>53</v>
      </c>
      <c r="G438" s="5" t="s">
        <v>53</v>
      </c>
      <c r="H438" s="5" t="s">
        <v>53</v>
      </c>
      <c r="I438" s="5" t="s">
        <v>53</v>
      </c>
      <c r="J438" s="5" t="s">
        <v>53</v>
      </c>
      <c r="K438" s="5" t="s">
        <v>53</v>
      </c>
      <c r="L438" s="5">
        <v>0</v>
      </c>
      <c r="M438" s="5">
        <v>0</v>
      </c>
      <c r="N438" s="5">
        <v>0</v>
      </c>
      <c r="O438" s="5" t="s">
        <v>53</v>
      </c>
      <c r="P438" s="5" t="s">
        <v>53</v>
      </c>
      <c r="Q438" s="5" t="s">
        <v>53</v>
      </c>
      <c r="R438" s="5" t="s">
        <v>53</v>
      </c>
      <c r="S438" s="5" t="s">
        <v>53</v>
      </c>
      <c r="T438" s="5" t="s">
        <v>53</v>
      </c>
      <c r="U438" s="5" t="s">
        <v>53</v>
      </c>
      <c r="V438" s="5" t="s">
        <v>53</v>
      </c>
      <c r="W438" s="5" t="s">
        <v>53</v>
      </c>
      <c r="X438" s="5" t="s">
        <v>53</v>
      </c>
      <c r="Y438" s="5">
        <v>80</v>
      </c>
      <c r="Z438" s="5" t="s">
        <v>53</v>
      </c>
      <c r="AA438" t="s">
        <v>53</v>
      </c>
      <c r="AB438" t="s">
        <v>53</v>
      </c>
      <c r="AC438" t="s">
        <v>53</v>
      </c>
      <c r="AD438" t="s">
        <v>53</v>
      </c>
      <c r="AE438" t="s">
        <v>54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  <c r="AK438" t="s">
        <v>53</v>
      </c>
      <c r="AL438" t="s">
        <v>53</v>
      </c>
      <c r="AM438" t="s">
        <v>53</v>
      </c>
      <c r="AN438" t="s">
        <v>53</v>
      </c>
      <c r="AO438" t="s">
        <v>53</v>
      </c>
      <c r="AP438" t="s">
        <v>53</v>
      </c>
      <c r="AQ438" t="s">
        <v>53</v>
      </c>
      <c r="AR438" t="s">
        <v>53</v>
      </c>
    </row>
    <row r="439" spans="1:44" x14ac:dyDescent="0.25">
      <c r="A439" s="5">
        <f>431</f>
      </c>
      <c r="B439" s="5" t="s">
        <v>484</v>
      </c>
      <c r="C439" s="5" t="s">
        <v>53</v>
      </c>
      <c r="D439" s="5" t="s">
        <v>53</v>
      </c>
      <c r="E439" s="5" t="s">
        <v>53</v>
      </c>
      <c r="F439" s="5" t="s">
        <v>53</v>
      </c>
      <c r="G439" s="5" t="s">
        <v>53</v>
      </c>
      <c r="H439" s="5" t="s">
        <v>53</v>
      </c>
      <c r="I439" s="5" t="s">
        <v>53</v>
      </c>
      <c r="J439" s="5" t="s">
        <v>53</v>
      </c>
      <c r="K439" s="5" t="s">
        <v>53</v>
      </c>
      <c r="L439" s="5">
        <v>0</v>
      </c>
      <c r="M439" s="5">
        <v>0</v>
      </c>
      <c r="N439" s="5">
        <v>0</v>
      </c>
      <c r="O439" s="5" t="s">
        <v>53</v>
      </c>
      <c r="P439" s="5" t="s">
        <v>53</v>
      </c>
      <c r="Q439" s="5" t="s">
        <v>53</v>
      </c>
      <c r="R439" s="5" t="s">
        <v>53</v>
      </c>
      <c r="S439" s="5" t="s">
        <v>53</v>
      </c>
      <c r="T439" s="5" t="s">
        <v>53</v>
      </c>
      <c r="U439" s="5" t="s">
        <v>53</v>
      </c>
      <c r="V439" s="5" t="s">
        <v>53</v>
      </c>
      <c r="W439" s="5" t="s">
        <v>53</v>
      </c>
      <c r="X439" s="5" t="s">
        <v>53</v>
      </c>
      <c r="Y439" s="5">
        <v>80</v>
      </c>
      <c r="Z439" s="5" t="s">
        <v>53</v>
      </c>
      <c r="AA439" t="s">
        <v>53</v>
      </c>
      <c r="AB439" t="s">
        <v>53</v>
      </c>
      <c r="AC439" t="s">
        <v>53</v>
      </c>
      <c r="AD439" t="s">
        <v>53</v>
      </c>
      <c r="AE439" t="s">
        <v>54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  <c r="AK439" t="s">
        <v>53</v>
      </c>
      <c r="AL439" t="s">
        <v>53</v>
      </c>
      <c r="AM439" t="s">
        <v>53</v>
      </c>
      <c r="AN439" t="s">
        <v>53</v>
      </c>
      <c r="AO439" t="s">
        <v>53</v>
      </c>
      <c r="AP439" t="s">
        <v>53</v>
      </c>
      <c r="AQ439" t="s">
        <v>53</v>
      </c>
      <c r="AR439" t="s">
        <v>53</v>
      </c>
    </row>
    <row r="440" spans="1:44" x14ac:dyDescent="0.25">
      <c r="A440" s="5">
        <f>432</f>
      </c>
      <c r="B440" s="5" t="s">
        <v>485</v>
      </c>
      <c r="C440" s="5" t="s">
        <v>53</v>
      </c>
      <c r="D440" s="5" t="s">
        <v>53</v>
      </c>
      <c r="E440" s="5" t="s">
        <v>53</v>
      </c>
      <c r="F440" s="5" t="s">
        <v>53</v>
      </c>
      <c r="G440" s="5" t="s">
        <v>53</v>
      </c>
      <c r="H440" s="5" t="s">
        <v>53</v>
      </c>
      <c r="I440" s="5" t="s">
        <v>53</v>
      </c>
      <c r="J440" s="5" t="s">
        <v>53</v>
      </c>
      <c r="K440" s="5" t="s">
        <v>53</v>
      </c>
      <c r="L440" s="5">
        <v>0</v>
      </c>
      <c r="M440" s="5">
        <v>0</v>
      </c>
      <c r="N440" s="5">
        <v>0</v>
      </c>
      <c r="O440" s="5" t="s">
        <v>53</v>
      </c>
      <c r="P440" s="5" t="s">
        <v>53</v>
      </c>
      <c r="Q440" s="5" t="s">
        <v>53</v>
      </c>
      <c r="R440" s="5" t="s">
        <v>53</v>
      </c>
      <c r="S440" s="5" t="s">
        <v>53</v>
      </c>
      <c r="T440" s="5" t="s">
        <v>53</v>
      </c>
      <c r="U440" s="5" t="s">
        <v>53</v>
      </c>
      <c r="V440" s="5" t="s">
        <v>53</v>
      </c>
      <c r="W440" s="5" t="s">
        <v>53</v>
      </c>
      <c r="X440" s="5" t="s">
        <v>53</v>
      </c>
      <c r="Y440" s="5">
        <v>80</v>
      </c>
      <c r="Z440" s="5" t="s">
        <v>53</v>
      </c>
      <c r="AA440" t="s">
        <v>53</v>
      </c>
      <c r="AB440" t="s">
        <v>53</v>
      </c>
      <c r="AC440" t="s">
        <v>53</v>
      </c>
      <c r="AD440" t="s">
        <v>53</v>
      </c>
      <c r="AE440" t="s">
        <v>54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  <c r="AK440" t="s">
        <v>53</v>
      </c>
      <c r="AL440" t="s">
        <v>53</v>
      </c>
      <c r="AM440" t="s">
        <v>53</v>
      </c>
      <c r="AN440" t="s">
        <v>53</v>
      </c>
      <c r="AO440" t="s">
        <v>53</v>
      </c>
      <c r="AP440" t="s">
        <v>53</v>
      </c>
      <c r="AQ440" t="s">
        <v>53</v>
      </c>
      <c r="AR440" t="s">
        <v>53</v>
      </c>
    </row>
    <row r="441" spans="1:44" x14ac:dyDescent="0.25">
      <c r="A441" s="5">
        <f>433</f>
      </c>
      <c r="B441" s="5" t="s">
        <v>486</v>
      </c>
      <c r="C441" s="5" t="s">
        <v>53</v>
      </c>
      <c r="D441" s="5" t="s">
        <v>53</v>
      </c>
      <c r="E441" s="5" t="s">
        <v>53</v>
      </c>
      <c r="F441" s="5" t="s">
        <v>53</v>
      </c>
      <c r="G441" s="5" t="s">
        <v>53</v>
      </c>
      <c r="H441" s="5" t="s">
        <v>53</v>
      </c>
      <c r="I441" s="5" t="s">
        <v>53</v>
      </c>
      <c r="J441" s="5" t="s">
        <v>53</v>
      </c>
      <c r="K441" s="5" t="s">
        <v>53</v>
      </c>
      <c r="L441" s="5">
        <v>0</v>
      </c>
      <c r="M441" s="5">
        <v>0</v>
      </c>
      <c r="N441" s="5">
        <v>0</v>
      </c>
      <c r="O441" s="5" t="s">
        <v>53</v>
      </c>
      <c r="P441" s="5" t="s">
        <v>53</v>
      </c>
      <c r="Q441" s="5" t="s">
        <v>53</v>
      </c>
      <c r="R441" s="5" t="s">
        <v>53</v>
      </c>
      <c r="S441" s="5" t="s">
        <v>53</v>
      </c>
      <c r="T441" s="5" t="s">
        <v>53</v>
      </c>
      <c r="U441" s="5" t="s">
        <v>53</v>
      </c>
      <c r="V441" s="5" t="s">
        <v>53</v>
      </c>
      <c r="W441" s="5" t="s">
        <v>53</v>
      </c>
      <c r="X441" s="5" t="s">
        <v>53</v>
      </c>
      <c r="Y441" s="5">
        <v>80</v>
      </c>
      <c r="Z441" s="5" t="s">
        <v>53</v>
      </c>
      <c r="AA441" t="s">
        <v>53</v>
      </c>
      <c r="AB441" t="s">
        <v>53</v>
      </c>
      <c r="AC441" t="s">
        <v>53</v>
      </c>
      <c r="AD441" t="s">
        <v>53</v>
      </c>
      <c r="AE441" t="s">
        <v>54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  <c r="AK441" t="s">
        <v>53</v>
      </c>
      <c r="AL441" t="s">
        <v>53</v>
      </c>
      <c r="AM441" t="s">
        <v>53</v>
      </c>
      <c r="AN441" t="s">
        <v>53</v>
      </c>
      <c r="AO441" t="s">
        <v>53</v>
      </c>
      <c r="AP441" t="s">
        <v>53</v>
      </c>
      <c r="AQ441" t="s">
        <v>53</v>
      </c>
      <c r="AR441" t="s">
        <v>53</v>
      </c>
    </row>
    <row r="442" spans="1:44" x14ac:dyDescent="0.25">
      <c r="A442" s="5">
        <f>434</f>
      </c>
      <c r="B442" s="5" t="s">
        <v>487</v>
      </c>
      <c r="C442" s="5" t="s">
        <v>53</v>
      </c>
      <c r="D442" s="5" t="s">
        <v>53</v>
      </c>
      <c r="E442" s="5" t="s">
        <v>53</v>
      </c>
      <c r="F442" s="5" t="s">
        <v>53</v>
      </c>
      <c r="G442" s="5" t="s">
        <v>53</v>
      </c>
      <c r="H442" s="5" t="s">
        <v>53</v>
      </c>
      <c r="I442" s="5" t="s">
        <v>53</v>
      </c>
      <c r="J442" s="5" t="s">
        <v>53</v>
      </c>
      <c r="K442" s="5" t="s">
        <v>53</v>
      </c>
      <c r="L442" s="5">
        <v>0</v>
      </c>
      <c r="M442" s="5">
        <v>0</v>
      </c>
      <c r="N442" s="5">
        <v>0</v>
      </c>
      <c r="O442" s="5" t="s">
        <v>53</v>
      </c>
      <c r="P442" s="5" t="s">
        <v>53</v>
      </c>
      <c r="Q442" s="5" t="s">
        <v>53</v>
      </c>
      <c r="R442" s="5" t="s">
        <v>53</v>
      </c>
      <c r="S442" s="5" t="s">
        <v>53</v>
      </c>
      <c r="T442" s="5" t="s">
        <v>53</v>
      </c>
      <c r="U442" s="5" t="s">
        <v>53</v>
      </c>
      <c r="V442" s="5" t="s">
        <v>53</v>
      </c>
      <c r="W442" s="5" t="s">
        <v>53</v>
      </c>
      <c r="X442" s="5" t="s">
        <v>53</v>
      </c>
      <c r="Y442" s="5">
        <v>80</v>
      </c>
      <c r="Z442" s="5" t="s">
        <v>53</v>
      </c>
      <c r="AA442" t="s">
        <v>53</v>
      </c>
      <c r="AB442" t="s">
        <v>53</v>
      </c>
      <c r="AC442" t="s">
        <v>53</v>
      </c>
      <c r="AD442" t="s">
        <v>53</v>
      </c>
      <c r="AE442" t="s">
        <v>54</v>
      </c>
      <c r="AF442" t="s">
        <v>53</v>
      </c>
      <c r="AG442" t="s">
        <v>53</v>
      </c>
      <c r="AH442" t="s">
        <v>53</v>
      </c>
      <c r="AI442" t="s">
        <v>53</v>
      </c>
      <c r="AJ442" t="s">
        <v>53</v>
      </c>
      <c r="AK442" t="s">
        <v>53</v>
      </c>
      <c r="AL442" t="s">
        <v>53</v>
      </c>
      <c r="AM442" t="s">
        <v>53</v>
      </c>
      <c r="AN442" t="s">
        <v>53</v>
      </c>
      <c r="AO442" t="s">
        <v>53</v>
      </c>
      <c r="AP442" t="s">
        <v>53</v>
      </c>
      <c r="AQ442" t="s">
        <v>53</v>
      </c>
      <c r="AR442" t="s">
        <v>53</v>
      </c>
    </row>
    <row r="443" spans="1:44" x14ac:dyDescent="0.25">
      <c r="A443" s="5">
        <f>435</f>
      </c>
      <c r="B443" s="5" t="s">
        <v>488</v>
      </c>
      <c r="C443" s="5" t="s">
        <v>53</v>
      </c>
      <c r="D443" s="5" t="s">
        <v>53</v>
      </c>
      <c r="E443" s="5" t="s">
        <v>53</v>
      </c>
      <c r="F443" s="5" t="s">
        <v>53</v>
      </c>
      <c r="G443" s="5" t="s">
        <v>53</v>
      </c>
      <c r="H443" s="5" t="s">
        <v>53</v>
      </c>
      <c r="I443" s="5" t="s">
        <v>53</v>
      </c>
      <c r="J443" s="5" t="s">
        <v>53</v>
      </c>
      <c r="K443" s="5" t="s">
        <v>53</v>
      </c>
      <c r="L443" s="5">
        <v>0</v>
      </c>
      <c r="M443" s="5">
        <v>0</v>
      </c>
      <c r="N443" s="5">
        <v>0</v>
      </c>
      <c r="O443" s="5" t="s">
        <v>53</v>
      </c>
      <c r="P443" s="5" t="s">
        <v>53</v>
      </c>
      <c r="Q443" s="5" t="s">
        <v>53</v>
      </c>
      <c r="R443" s="5" t="s">
        <v>53</v>
      </c>
      <c r="S443" s="5" t="s">
        <v>53</v>
      </c>
      <c r="T443" s="5" t="s">
        <v>53</v>
      </c>
      <c r="U443" s="5" t="s">
        <v>53</v>
      </c>
      <c r="V443" s="5" t="s">
        <v>53</v>
      </c>
      <c r="W443" s="5" t="s">
        <v>53</v>
      </c>
      <c r="X443" s="5" t="s">
        <v>53</v>
      </c>
      <c r="Y443" s="5">
        <v>80</v>
      </c>
      <c r="Z443" s="5" t="s">
        <v>53</v>
      </c>
      <c r="AA443" t="s">
        <v>53</v>
      </c>
      <c r="AB443" t="s">
        <v>53</v>
      </c>
      <c r="AC443" t="s">
        <v>53</v>
      </c>
      <c r="AD443" t="s">
        <v>53</v>
      </c>
      <c r="AE443" t="s">
        <v>54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  <c r="AK443" t="s">
        <v>53</v>
      </c>
      <c r="AL443" t="s">
        <v>53</v>
      </c>
      <c r="AM443" t="s">
        <v>53</v>
      </c>
      <c r="AN443" t="s">
        <v>53</v>
      </c>
      <c r="AO443" t="s">
        <v>53</v>
      </c>
      <c r="AP443" t="s">
        <v>53</v>
      </c>
      <c r="AQ443" t="s">
        <v>53</v>
      </c>
      <c r="AR443" t="s">
        <v>53</v>
      </c>
    </row>
    <row r="444" spans="1:44" x14ac:dyDescent="0.25">
      <c r="A444" s="5">
        <f>436</f>
      </c>
      <c r="B444" s="5" t="s">
        <v>489</v>
      </c>
      <c r="C444" s="5" t="s">
        <v>53</v>
      </c>
      <c r="D444" s="5" t="s">
        <v>53</v>
      </c>
      <c r="E444" s="5" t="s">
        <v>53</v>
      </c>
      <c r="F444" s="5" t="s">
        <v>53</v>
      </c>
      <c r="G444" s="5" t="s">
        <v>53</v>
      </c>
      <c r="H444" s="5" t="s">
        <v>53</v>
      </c>
      <c r="I444" s="5" t="s">
        <v>53</v>
      </c>
      <c r="J444" s="5" t="s">
        <v>53</v>
      </c>
      <c r="K444" s="5" t="s">
        <v>53</v>
      </c>
      <c r="L444" s="5">
        <v>0</v>
      </c>
      <c r="M444" s="5">
        <v>0</v>
      </c>
      <c r="N444" s="5">
        <v>0</v>
      </c>
      <c r="O444" s="5" t="s">
        <v>53</v>
      </c>
      <c r="P444" s="5" t="s">
        <v>53</v>
      </c>
      <c r="Q444" s="5" t="s">
        <v>53</v>
      </c>
      <c r="R444" s="5" t="s">
        <v>53</v>
      </c>
      <c r="S444" s="5" t="s">
        <v>53</v>
      </c>
      <c r="T444" s="5" t="s">
        <v>53</v>
      </c>
      <c r="U444" s="5" t="s">
        <v>53</v>
      </c>
      <c r="V444" s="5" t="s">
        <v>53</v>
      </c>
      <c r="W444" s="5" t="s">
        <v>53</v>
      </c>
      <c r="X444" s="5" t="s">
        <v>53</v>
      </c>
      <c r="Y444" s="5">
        <v>80</v>
      </c>
      <c r="Z444" s="5" t="s">
        <v>53</v>
      </c>
      <c r="AA444" t="s">
        <v>53</v>
      </c>
      <c r="AB444" t="s">
        <v>53</v>
      </c>
      <c r="AC444" t="s">
        <v>53</v>
      </c>
      <c r="AD444" t="s">
        <v>53</v>
      </c>
      <c r="AE444" t="s">
        <v>54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  <c r="AK444" t="s">
        <v>53</v>
      </c>
      <c r="AL444" t="s">
        <v>53</v>
      </c>
      <c r="AM444" t="s">
        <v>53</v>
      </c>
      <c r="AN444" t="s">
        <v>53</v>
      </c>
      <c r="AO444" t="s">
        <v>53</v>
      </c>
      <c r="AP444" t="s">
        <v>53</v>
      </c>
      <c r="AQ444" t="s">
        <v>53</v>
      </c>
      <c r="AR444" t="s">
        <v>53</v>
      </c>
    </row>
    <row r="445" spans="1:44" x14ac:dyDescent="0.25">
      <c r="A445" s="5">
        <f>437</f>
      </c>
      <c r="B445" s="5" t="s">
        <v>490</v>
      </c>
      <c r="C445" s="5" t="s">
        <v>53</v>
      </c>
      <c r="D445" s="5" t="s">
        <v>53</v>
      </c>
      <c r="E445" s="5" t="s">
        <v>53</v>
      </c>
      <c r="F445" s="5" t="s">
        <v>53</v>
      </c>
      <c r="G445" s="5" t="s">
        <v>53</v>
      </c>
      <c r="H445" s="5" t="s">
        <v>53</v>
      </c>
      <c r="I445" s="5" t="s">
        <v>53</v>
      </c>
      <c r="J445" s="5" t="s">
        <v>53</v>
      </c>
      <c r="K445" s="5" t="s">
        <v>53</v>
      </c>
      <c r="L445" s="5">
        <v>0</v>
      </c>
      <c r="M445" s="5">
        <v>0</v>
      </c>
      <c r="N445" s="5">
        <v>0</v>
      </c>
      <c r="O445" s="5" t="s">
        <v>53</v>
      </c>
      <c r="P445" s="5" t="s">
        <v>53</v>
      </c>
      <c r="Q445" s="5" t="s">
        <v>53</v>
      </c>
      <c r="R445" s="5" t="s">
        <v>53</v>
      </c>
      <c r="S445" s="5" t="s">
        <v>53</v>
      </c>
      <c r="T445" s="5" t="s">
        <v>53</v>
      </c>
      <c r="U445" s="5" t="s">
        <v>53</v>
      </c>
      <c r="V445" s="5" t="s">
        <v>53</v>
      </c>
      <c r="W445" s="5" t="s">
        <v>53</v>
      </c>
      <c r="X445" s="5" t="s">
        <v>53</v>
      </c>
      <c r="Y445" s="5">
        <v>80</v>
      </c>
      <c r="Z445" s="5" t="s">
        <v>53</v>
      </c>
      <c r="AA445" t="s">
        <v>53</v>
      </c>
      <c r="AB445" t="s">
        <v>53</v>
      </c>
      <c r="AC445" t="s">
        <v>53</v>
      </c>
      <c r="AD445" t="s">
        <v>53</v>
      </c>
      <c r="AE445" t="s">
        <v>54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  <c r="AK445" t="s">
        <v>53</v>
      </c>
      <c r="AL445" t="s">
        <v>53</v>
      </c>
      <c r="AM445" t="s">
        <v>53</v>
      </c>
      <c r="AN445" t="s">
        <v>53</v>
      </c>
      <c r="AO445" t="s">
        <v>53</v>
      </c>
      <c r="AP445" t="s">
        <v>53</v>
      </c>
      <c r="AQ445" t="s">
        <v>53</v>
      </c>
      <c r="AR445" t="s">
        <v>53</v>
      </c>
    </row>
    <row r="446" spans="1:44" x14ac:dyDescent="0.25">
      <c r="A446" s="5">
        <f>438</f>
      </c>
      <c r="B446" s="5" t="s">
        <v>491</v>
      </c>
      <c r="C446" s="5" t="s">
        <v>53</v>
      </c>
      <c r="D446" s="5" t="s">
        <v>53</v>
      </c>
      <c r="E446" s="5" t="s">
        <v>53</v>
      </c>
      <c r="F446" s="5" t="s">
        <v>53</v>
      </c>
      <c r="G446" s="5" t="s">
        <v>53</v>
      </c>
      <c r="H446" s="5" t="s">
        <v>53</v>
      </c>
      <c r="I446" s="5" t="s">
        <v>53</v>
      </c>
      <c r="J446" s="5" t="s">
        <v>53</v>
      </c>
      <c r="K446" s="5" t="s">
        <v>53</v>
      </c>
      <c r="L446" s="5">
        <v>0</v>
      </c>
      <c r="M446" s="5">
        <v>0</v>
      </c>
      <c r="N446" s="5">
        <v>0</v>
      </c>
      <c r="O446" s="5" t="s">
        <v>53</v>
      </c>
      <c r="P446" s="5" t="s">
        <v>53</v>
      </c>
      <c r="Q446" s="5" t="s">
        <v>53</v>
      </c>
      <c r="R446" s="5" t="s">
        <v>53</v>
      </c>
      <c r="S446" s="5" t="s">
        <v>53</v>
      </c>
      <c r="T446" s="5" t="s">
        <v>53</v>
      </c>
      <c r="U446" s="5" t="s">
        <v>53</v>
      </c>
      <c r="V446" s="5" t="s">
        <v>53</v>
      </c>
      <c r="W446" s="5" t="s">
        <v>53</v>
      </c>
      <c r="X446" s="5" t="s">
        <v>53</v>
      </c>
      <c r="Y446" s="5">
        <v>80</v>
      </c>
      <c r="Z446" s="5" t="s">
        <v>53</v>
      </c>
      <c r="AA446" t="s">
        <v>53</v>
      </c>
      <c r="AB446" t="s">
        <v>53</v>
      </c>
      <c r="AC446" t="s">
        <v>53</v>
      </c>
      <c r="AD446" t="s">
        <v>53</v>
      </c>
      <c r="AE446" t="s">
        <v>54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  <c r="AK446" t="s">
        <v>53</v>
      </c>
      <c r="AL446" t="s">
        <v>53</v>
      </c>
      <c r="AM446" t="s">
        <v>53</v>
      </c>
      <c r="AN446" t="s">
        <v>53</v>
      </c>
      <c r="AO446" t="s">
        <v>53</v>
      </c>
      <c r="AP446" t="s">
        <v>53</v>
      </c>
      <c r="AQ446" t="s">
        <v>53</v>
      </c>
      <c r="AR446" t="s">
        <v>53</v>
      </c>
    </row>
    <row r="447" spans="1:44" x14ac:dyDescent="0.25">
      <c r="A447" s="5">
        <f>439</f>
      </c>
      <c r="B447" s="5" t="s">
        <v>492</v>
      </c>
      <c r="C447" s="5" t="s">
        <v>53</v>
      </c>
      <c r="D447" s="5" t="s">
        <v>53</v>
      </c>
      <c r="E447" s="5" t="s">
        <v>53</v>
      </c>
      <c r="F447" s="5" t="s">
        <v>53</v>
      </c>
      <c r="G447" s="5" t="s">
        <v>53</v>
      </c>
      <c r="H447" s="5" t="s">
        <v>53</v>
      </c>
      <c r="I447" s="5" t="s">
        <v>53</v>
      </c>
      <c r="J447" s="5" t="s">
        <v>53</v>
      </c>
      <c r="K447" s="5" t="s">
        <v>53</v>
      </c>
      <c r="L447" s="5">
        <v>0</v>
      </c>
      <c r="M447" s="5">
        <v>0</v>
      </c>
      <c r="N447" s="5">
        <v>0</v>
      </c>
      <c r="O447" s="5" t="s">
        <v>53</v>
      </c>
      <c r="P447" s="5" t="s">
        <v>53</v>
      </c>
      <c r="Q447" s="5" t="s">
        <v>53</v>
      </c>
      <c r="R447" s="5" t="s">
        <v>53</v>
      </c>
      <c r="S447" s="5" t="s">
        <v>53</v>
      </c>
      <c r="T447" s="5" t="s">
        <v>53</v>
      </c>
      <c r="U447" s="5" t="s">
        <v>53</v>
      </c>
      <c r="V447" s="5" t="s">
        <v>53</v>
      </c>
      <c r="W447" s="5" t="s">
        <v>53</v>
      </c>
      <c r="X447" s="5" t="s">
        <v>53</v>
      </c>
      <c r="Y447" s="5">
        <v>80</v>
      </c>
      <c r="Z447" s="5" t="s">
        <v>53</v>
      </c>
      <c r="AA447" t="s">
        <v>53</v>
      </c>
      <c r="AB447" t="s">
        <v>53</v>
      </c>
      <c r="AC447" t="s">
        <v>53</v>
      </c>
      <c r="AD447" t="s">
        <v>53</v>
      </c>
      <c r="AE447" t="s">
        <v>54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  <c r="AK447" t="s">
        <v>53</v>
      </c>
      <c r="AL447" t="s">
        <v>53</v>
      </c>
      <c r="AM447" t="s">
        <v>53</v>
      </c>
      <c r="AN447" t="s">
        <v>53</v>
      </c>
      <c r="AO447" t="s">
        <v>53</v>
      </c>
      <c r="AP447" t="s">
        <v>53</v>
      </c>
      <c r="AQ447" t="s">
        <v>53</v>
      </c>
      <c r="AR447" t="s">
        <v>53</v>
      </c>
    </row>
    <row r="448" spans="1:44" x14ac:dyDescent="0.25">
      <c r="A448" s="5">
        <f>440</f>
      </c>
      <c r="B448" s="5" t="s">
        <v>493</v>
      </c>
      <c r="C448" s="5" t="s">
        <v>53</v>
      </c>
      <c r="D448" s="5" t="s">
        <v>53</v>
      </c>
      <c r="E448" s="5" t="s">
        <v>53</v>
      </c>
      <c r="F448" s="5" t="s">
        <v>53</v>
      </c>
      <c r="G448" s="5" t="s">
        <v>53</v>
      </c>
      <c r="H448" s="5" t="s">
        <v>53</v>
      </c>
      <c r="I448" s="5" t="s">
        <v>53</v>
      </c>
      <c r="J448" s="5" t="s">
        <v>53</v>
      </c>
      <c r="K448" s="5" t="s">
        <v>53</v>
      </c>
      <c r="L448" s="5">
        <v>0</v>
      </c>
      <c r="M448" s="5">
        <v>0</v>
      </c>
      <c r="N448" s="5">
        <v>0</v>
      </c>
      <c r="O448" s="5" t="s">
        <v>53</v>
      </c>
      <c r="P448" s="5" t="s">
        <v>53</v>
      </c>
      <c r="Q448" s="5" t="s">
        <v>53</v>
      </c>
      <c r="R448" s="5" t="s">
        <v>53</v>
      </c>
      <c r="S448" s="5" t="s">
        <v>53</v>
      </c>
      <c r="T448" s="5" t="s">
        <v>53</v>
      </c>
      <c r="U448" s="5" t="s">
        <v>53</v>
      </c>
      <c r="V448" s="5" t="s">
        <v>53</v>
      </c>
      <c r="W448" s="5" t="s">
        <v>53</v>
      </c>
      <c r="X448" s="5" t="s">
        <v>53</v>
      </c>
      <c r="Y448" s="5">
        <v>80</v>
      </c>
      <c r="Z448" s="5" t="s">
        <v>53</v>
      </c>
      <c r="AA448" t="s">
        <v>53</v>
      </c>
      <c r="AB448" t="s">
        <v>53</v>
      </c>
      <c r="AC448" t="s">
        <v>53</v>
      </c>
      <c r="AD448" t="s">
        <v>53</v>
      </c>
      <c r="AE448" t="s">
        <v>54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  <c r="AK448" t="s">
        <v>53</v>
      </c>
      <c r="AL448" t="s">
        <v>53</v>
      </c>
      <c r="AM448" t="s">
        <v>53</v>
      </c>
      <c r="AN448" t="s">
        <v>53</v>
      </c>
      <c r="AO448" t="s">
        <v>53</v>
      </c>
      <c r="AP448" t="s">
        <v>53</v>
      </c>
      <c r="AQ448" t="s">
        <v>53</v>
      </c>
      <c r="AR448" t="s">
        <v>53</v>
      </c>
    </row>
    <row r="449" spans="1:44" x14ac:dyDescent="0.25">
      <c r="A449" s="5">
        <f>441</f>
      </c>
      <c r="B449" s="5" t="s">
        <v>494</v>
      </c>
      <c r="C449" s="5" t="s">
        <v>53</v>
      </c>
      <c r="D449" s="5" t="s">
        <v>53</v>
      </c>
      <c r="E449" s="5" t="s">
        <v>53</v>
      </c>
      <c r="F449" s="5" t="s">
        <v>53</v>
      </c>
      <c r="G449" s="5" t="s">
        <v>53</v>
      </c>
      <c r="H449" s="5" t="s">
        <v>53</v>
      </c>
      <c r="I449" s="5" t="s">
        <v>53</v>
      </c>
      <c r="J449" s="5" t="s">
        <v>53</v>
      </c>
      <c r="K449" s="5" t="s">
        <v>53</v>
      </c>
      <c r="L449" s="5">
        <v>0</v>
      </c>
      <c r="M449" s="5">
        <v>0</v>
      </c>
      <c r="N449" s="5">
        <v>0</v>
      </c>
      <c r="O449" s="5" t="s">
        <v>53</v>
      </c>
      <c r="P449" s="5" t="s">
        <v>53</v>
      </c>
      <c r="Q449" s="5" t="s">
        <v>53</v>
      </c>
      <c r="R449" s="5" t="s">
        <v>53</v>
      </c>
      <c r="S449" s="5" t="s">
        <v>53</v>
      </c>
      <c r="T449" s="5" t="s">
        <v>53</v>
      </c>
      <c r="U449" s="5" t="s">
        <v>53</v>
      </c>
      <c r="V449" s="5" t="s">
        <v>53</v>
      </c>
      <c r="W449" s="5" t="s">
        <v>53</v>
      </c>
      <c r="X449" s="5" t="s">
        <v>53</v>
      </c>
      <c r="Y449" s="5">
        <v>80</v>
      </c>
      <c r="Z449" s="5" t="s">
        <v>53</v>
      </c>
      <c r="AA449" t="s">
        <v>53</v>
      </c>
      <c r="AB449" t="s">
        <v>53</v>
      </c>
      <c r="AC449" t="s">
        <v>53</v>
      </c>
      <c r="AD449" t="s">
        <v>53</v>
      </c>
      <c r="AE449" t="s">
        <v>54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  <c r="AK449" t="s">
        <v>53</v>
      </c>
      <c r="AL449" t="s">
        <v>53</v>
      </c>
      <c r="AM449" t="s">
        <v>53</v>
      </c>
      <c r="AN449" t="s">
        <v>53</v>
      </c>
      <c r="AO449" t="s">
        <v>53</v>
      </c>
      <c r="AP449" t="s">
        <v>53</v>
      </c>
      <c r="AQ449" t="s">
        <v>53</v>
      </c>
      <c r="AR449" t="s">
        <v>53</v>
      </c>
    </row>
    <row r="450" spans="1:44" x14ac:dyDescent="0.25">
      <c r="A450" s="5">
        <f>442</f>
      </c>
      <c r="B450" s="5" t="s">
        <v>495</v>
      </c>
      <c r="C450" s="5" t="s">
        <v>53</v>
      </c>
      <c r="D450" s="5" t="s">
        <v>53</v>
      </c>
      <c r="E450" s="5" t="s">
        <v>53</v>
      </c>
      <c r="F450" s="5" t="s">
        <v>53</v>
      </c>
      <c r="G450" s="5" t="s">
        <v>53</v>
      </c>
      <c r="H450" s="5" t="s">
        <v>53</v>
      </c>
      <c r="I450" s="5" t="s">
        <v>53</v>
      </c>
      <c r="J450" s="5" t="s">
        <v>53</v>
      </c>
      <c r="K450" s="5" t="s">
        <v>53</v>
      </c>
      <c r="L450" s="5">
        <v>0</v>
      </c>
      <c r="M450" s="5">
        <v>0</v>
      </c>
      <c r="N450" s="5">
        <v>0</v>
      </c>
      <c r="O450" s="5" t="s">
        <v>53</v>
      </c>
      <c r="P450" s="5" t="s">
        <v>53</v>
      </c>
      <c r="Q450" s="5" t="s">
        <v>53</v>
      </c>
      <c r="R450" s="5" t="s">
        <v>53</v>
      </c>
      <c r="S450" s="5" t="s">
        <v>53</v>
      </c>
      <c r="T450" s="5" t="s">
        <v>53</v>
      </c>
      <c r="U450" s="5" t="s">
        <v>53</v>
      </c>
      <c r="V450" s="5" t="s">
        <v>53</v>
      </c>
      <c r="W450" s="5" t="s">
        <v>53</v>
      </c>
      <c r="X450" s="5" t="s">
        <v>53</v>
      </c>
      <c r="Y450" s="5">
        <v>80</v>
      </c>
      <c r="Z450" s="5" t="s">
        <v>53</v>
      </c>
      <c r="AA450" t="s">
        <v>53</v>
      </c>
      <c r="AB450" t="s">
        <v>53</v>
      </c>
      <c r="AC450" t="s">
        <v>53</v>
      </c>
      <c r="AD450" t="s">
        <v>53</v>
      </c>
      <c r="AE450" t="s">
        <v>54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  <c r="AK450" t="s">
        <v>53</v>
      </c>
      <c r="AL450" t="s">
        <v>53</v>
      </c>
      <c r="AM450" t="s">
        <v>53</v>
      </c>
      <c r="AN450" t="s">
        <v>53</v>
      </c>
      <c r="AO450" t="s">
        <v>53</v>
      </c>
      <c r="AP450" t="s">
        <v>53</v>
      </c>
      <c r="AQ450" t="s">
        <v>53</v>
      </c>
      <c r="AR450" t="s">
        <v>53</v>
      </c>
    </row>
    <row r="451" spans="1:44" x14ac:dyDescent="0.25">
      <c r="A451" s="5">
        <f>443</f>
      </c>
      <c r="B451" s="5" t="s">
        <v>496</v>
      </c>
      <c r="C451" s="5" t="s">
        <v>53</v>
      </c>
      <c r="D451" s="5" t="s">
        <v>53</v>
      </c>
      <c r="E451" s="5" t="s">
        <v>53</v>
      </c>
      <c r="F451" s="5" t="s">
        <v>53</v>
      </c>
      <c r="G451" s="5" t="s">
        <v>53</v>
      </c>
      <c r="H451" s="5" t="s">
        <v>53</v>
      </c>
      <c r="I451" s="5" t="s">
        <v>53</v>
      </c>
      <c r="J451" s="5" t="s">
        <v>53</v>
      </c>
      <c r="K451" s="5" t="s">
        <v>53</v>
      </c>
      <c r="L451" s="5">
        <v>0</v>
      </c>
      <c r="M451" s="5">
        <v>0</v>
      </c>
      <c r="N451" s="5">
        <v>0</v>
      </c>
      <c r="O451" s="5" t="s">
        <v>53</v>
      </c>
      <c r="P451" s="5" t="s">
        <v>53</v>
      </c>
      <c r="Q451" s="5" t="s">
        <v>53</v>
      </c>
      <c r="R451" s="5" t="s">
        <v>53</v>
      </c>
      <c r="S451" s="5" t="s">
        <v>53</v>
      </c>
      <c r="T451" s="5" t="s">
        <v>53</v>
      </c>
      <c r="U451" s="5" t="s">
        <v>53</v>
      </c>
      <c r="V451" s="5" t="s">
        <v>53</v>
      </c>
      <c r="W451" s="5" t="s">
        <v>53</v>
      </c>
      <c r="X451" s="5" t="s">
        <v>53</v>
      </c>
      <c r="Y451" s="5">
        <v>80</v>
      </c>
      <c r="Z451" s="5" t="s">
        <v>53</v>
      </c>
      <c r="AA451" t="s">
        <v>53</v>
      </c>
      <c r="AB451" t="s">
        <v>53</v>
      </c>
      <c r="AC451" t="s">
        <v>53</v>
      </c>
      <c r="AD451" t="s">
        <v>53</v>
      </c>
      <c r="AE451" t="s">
        <v>54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  <c r="AK451" t="s">
        <v>53</v>
      </c>
      <c r="AL451" t="s">
        <v>53</v>
      </c>
      <c r="AM451" t="s">
        <v>53</v>
      </c>
      <c r="AN451" t="s">
        <v>53</v>
      </c>
      <c r="AO451" t="s">
        <v>53</v>
      </c>
      <c r="AP451" t="s">
        <v>53</v>
      </c>
      <c r="AQ451" t="s">
        <v>53</v>
      </c>
      <c r="AR451" t="s">
        <v>53</v>
      </c>
    </row>
    <row r="452" spans="1:44" x14ac:dyDescent="0.25">
      <c r="A452" s="5">
        <f>444</f>
      </c>
      <c r="B452" s="5" t="s">
        <v>497</v>
      </c>
      <c r="C452" s="5" t="s">
        <v>53</v>
      </c>
      <c r="D452" s="5" t="s">
        <v>53</v>
      </c>
      <c r="E452" s="5" t="s">
        <v>53</v>
      </c>
      <c r="F452" s="5" t="s">
        <v>53</v>
      </c>
      <c r="G452" s="5" t="s">
        <v>53</v>
      </c>
      <c r="H452" s="5" t="s">
        <v>53</v>
      </c>
      <c r="I452" s="5" t="s">
        <v>53</v>
      </c>
      <c r="J452" s="5" t="s">
        <v>53</v>
      </c>
      <c r="K452" s="5" t="s">
        <v>53</v>
      </c>
      <c r="L452" s="5">
        <v>0</v>
      </c>
      <c r="M452" s="5">
        <v>0</v>
      </c>
      <c r="N452" s="5">
        <v>0</v>
      </c>
      <c r="O452" s="5" t="s">
        <v>53</v>
      </c>
      <c r="P452" s="5" t="s">
        <v>53</v>
      </c>
      <c r="Q452" s="5" t="s">
        <v>53</v>
      </c>
      <c r="R452" s="5" t="s">
        <v>53</v>
      </c>
      <c r="S452" s="5" t="s">
        <v>53</v>
      </c>
      <c r="T452" s="5" t="s">
        <v>53</v>
      </c>
      <c r="U452" s="5" t="s">
        <v>53</v>
      </c>
      <c r="V452" s="5" t="s">
        <v>53</v>
      </c>
      <c r="W452" s="5" t="s">
        <v>53</v>
      </c>
      <c r="X452" s="5" t="s">
        <v>53</v>
      </c>
      <c r="Y452" s="5">
        <v>80</v>
      </c>
      <c r="Z452" s="5" t="s">
        <v>53</v>
      </c>
      <c r="AA452" t="s">
        <v>53</v>
      </c>
      <c r="AB452" t="s">
        <v>53</v>
      </c>
      <c r="AC452" t="s">
        <v>53</v>
      </c>
      <c r="AD452" t="s">
        <v>53</v>
      </c>
      <c r="AE452" t="s">
        <v>54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  <c r="AK452" t="s">
        <v>53</v>
      </c>
      <c r="AL452" t="s">
        <v>53</v>
      </c>
      <c r="AM452" t="s">
        <v>53</v>
      </c>
      <c r="AN452" t="s">
        <v>53</v>
      </c>
      <c r="AO452" t="s">
        <v>53</v>
      </c>
      <c r="AP452" t="s">
        <v>53</v>
      </c>
      <c r="AQ452" t="s">
        <v>53</v>
      </c>
      <c r="AR452" t="s">
        <v>53</v>
      </c>
    </row>
    <row r="453" spans="1:44" x14ac:dyDescent="0.25">
      <c r="A453" s="5">
        <f>445</f>
      </c>
      <c r="B453" s="5" t="s">
        <v>498</v>
      </c>
      <c r="C453" s="5" t="s">
        <v>53</v>
      </c>
      <c r="D453" s="5" t="s">
        <v>53</v>
      </c>
      <c r="E453" s="5" t="s">
        <v>53</v>
      </c>
      <c r="F453" s="5" t="s">
        <v>53</v>
      </c>
      <c r="G453" s="5" t="s">
        <v>53</v>
      </c>
      <c r="H453" s="5" t="s">
        <v>53</v>
      </c>
      <c r="I453" s="5" t="s">
        <v>53</v>
      </c>
      <c r="J453" s="5" t="s">
        <v>53</v>
      </c>
      <c r="K453" s="5" t="s">
        <v>53</v>
      </c>
      <c r="L453" s="5">
        <v>0</v>
      </c>
      <c r="M453" s="5">
        <v>0</v>
      </c>
      <c r="N453" s="5">
        <v>0</v>
      </c>
      <c r="O453" s="5" t="s">
        <v>53</v>
      </c>
      <c r="P453" s="5" t="s">
        <v>53</v>
      </c>
      <c r="Q453" s="5" t="s">
        <v>53</v>
      </c>
      <c r="R453" s="5" t="s">
        <v>53</v>
      </c>
      <c r="S453" s="5" t="s">
        <v>53</v>
      </c>
      <c r="T453" s="5" t="s">
        <v>53</v>
      </c>
      <c r="U453" s="5" t="s">
        <v>53</v>
      </c>
      <c r="V453" s="5" t="s">
        <v>53</v>
      </c>
      <c r="W453" s="5" t="s">
        <v>53</v>
      </c>
      <c r="X453" s="5" t="s">
        <v>53</v>
      </c>
      <c r="Y453" s="5">
        <v>80</v>
      </c>
      <c r="Z453" s="5" t="s">
        <v>53</v>
      </c>
      <c r="AA453" t="s">
        <v>53</v>
      </c>
      <c r="AB453" t="s">
        <v>53</v>
      </c>
      <c r="AC453" t="s">
        <v>53</v>
      </c>
      <c r="AD453" t="s">
        <v>53</v>
      </c>
      <c r="AE453" t="s">
        <v>54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  <c r="AK453" t="s">
        <v>53</v>
      </c>
      <c r="AL453" t="s">
        <v>53</v>
      </c>
      <c r="AM453" t="s">
        <v>53</v>
      </c>
      <c r="AN453" t="s">
        <v>53</v>
      </c>
      <c r="AO453" t="s">
        <v>53</v>
      </c>
      <c r="AP453" t="s">
        <v>53</v>
      </c>
      <c r="AQ453" t="s">
        <v>53</v>
      </c>
      <c r="AR453" t="s">
        <v>53</v>
      </c>
    </row>
    <row r="454" spans="1:44" x14ac:dyDescent="0.25">
      <c r="A454" s="5">
        <f>446</f>
      </c>
      <c r="B454" s="5" t="s">
        <v>499</v>
      </c>
      <c r="C454" s="5" t="s">
        <v>53</v>
      </c>
      <c r="D454" s="5" t="s">
        <v>53</v>
      </c>
      <c r="E454" s="5" t="s">
        <v>53</v>
      </c>
      <c r="F454" s="5" t="s">
        <v>53</v>
      </c>
      <c r="G454" s="5" t="s">
        <v>53</v>
      </c>
      <c r="H454" s="5" t="s">
        <v>53</v>
      </c>
      <c r="I454" s="5" t="s">
        <v>53</v>
      </c>
      <c r="J454" s="5" t="s">
        <v>53</v>
      </c>
      <c r="K454" s="5" t="s">
        <v>53</v>
      </c>
      <c r="L454" s="5">
        <v>0</v>
      </c>
      <c r="M454" s="5">
        <v>0</v>
      </c>
      <c r="N454" s="5">
        <v>0</v>
      </c>
      <c r="O454" s="5" t="s">
        <v>53</v>
      </c>
      <c r="P454" s="5" t="s">
        <v>53</v>
      </c>
      <c r="Q454" s="5" t="s">
        <v>53</v>
      </c>
      <c r="R454" s="5" t="s">
        <v>53</v>
      </c>
      <c r="S454" s="5" t="s">
        <v>53</v>
      </c>
      <c r="T454" s="5" t="s">
        <v>53</v>
      </c>
      <c r="U454" s="5" t="s">
        <v>53</v>
      </c>
      <c r="V454" s="5" t="s">
        <v>53</v>
      </c>
      <c r="W454" s="5" t="s">
        <v>53</v>
      </c>
      <c r="X454" s="5" t="s">
        <v>53</v>
      </c>
      <c r="Y454" s="5">
        <v>80</v>
      </c>
      <c r="Z454" s="5" t="s">
        <v>53</v>
      </c>
      <c r="AA454" t="s">
        <v>53</v>
      </c>
      <c r="AB454" t="s">
        <v>53</v>
      </c>
      <c r="AC454" t="s">
        <v>53</v>
      </c>
      <c r="AD454" t="s">
        <v>53</v>
      </c>
      <c r="AE454" t="s">
        <v>54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  <c r="AK454" t="s">
        <v>53</v>
      </c>
      <c r="AL454" t="s">
        <v>53</v>
      </c>
      <c r="AM454" t="s">
        <v>53</v>
      </c>
      <c r="AN454" t="s">
        <v>53</v>
      </c>
      <c r="AO454" t="s">
        <v>53</v>
      </c>
      <c r="AP454" t="s">
        <v>53</v>
      </c>
      <c r="AQ454" t="s">
        <v>53</v>
      </c>
      <c r="AR454" t="s">
        <v>53</v>
      </c>
    </row>
    <row r="455" spans="1:44" x14ac:dyDescent="0.25">
      <c r="A455" s="5">
        <f>447</f>
      </c>
      <c r="B455" s="5" t="s">
        <v>500</v>
      </c>
      <c r="C455" s="5" t="s">
        <v>53</v>
      </c>
      <c r="D455" s="5" t="s">
        <v>53</v>
      </c>
      <c r="E455" s="5" t="s">
        <v>53</v>
      </c>
      <c r="F455" s="5" t="s">
        <v>53</v>
      </c>
      <c r="G455" s="5" t="s">
        <v>53</v>
      </c>
      <c r="H455" s="5" t="s">
        <v>53</v>
      </c>
      <c r="I455" s="5" t="s">
        <v>53</v>
      </c>
      <c r="J455" s="5" t="s">
        <v>53</v>
      </c>
      <c r="K455" s="5" t="s">
        <v>53</v>
      </c>
      <c r="L455" s="5">
        <v>0</v>
      </c>
      <c r="M455" s="5">
        <v>0</v>
      </c>
      <c r="N455" s="5">
        <v>0</v>
      </c>
      <c r="O455" s="5" t="s">
        <v>53</v>
      </c>
      <c r="P455" s="5" t="s">
        <v>53</v>
      </c>
      <c r="Q455" s="5" t="s">
        <v>53</v>
      </c>
      <c r="R455" s="5" t="s">
        <v>53</v>
      </c>
      <c r="S455" s="5" t="s">
        <v>53</v>
      </c>
      <c r="T455" s="5" t="s">
        <v>53</v>
      </c>
      <c r="U455" s="5" t="s">
        <v>53</v>
      </c>
      <c r="V455" s="5" t="s">
        <v>53</v>
      </c>
      <c r="W455" s="5" t="s">
        <v>53</v>
      </c>
      <c r="X455" s="5" t="s">
        <v>53</v>
      </c>
      <c r="Y455" s="5">
        <v>80</v>
      </c>
      <c r="Z455" s="5" t="s">
        <v>53</v>
      </c>
      <c r="AA455" t="s">
        <v>53</v>
      </c>
      <c r="AB455" t="s">
        <v>53</v>
      </c>
      <c r="AC455" t="s">
        <v>53</v>
      </c>
      <c r="AD455" t="s">
        <v>53</v>
      </c>
      <c r="AE455" t="s">
        <v>54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  <c r="AK455" t="s">
        <v>53</v>
      </c>
      <c r="AL455" t="s">
        <v>53</v>
      </c>
      <c r="AM455" t="s">
        <v>53</v>
      </c>
      <c r="AN455" t="s">
        <v>53</v>
      </c>
      <c r="AO455" t="s">
        <v>53</v>
      </c>
      <c r="AP455" t="s">
        <v>53</v>
      </c>
      <c r="AQ455" t="s">
        <v>53</v>
      </c>
      <c r="AR455" t="s">
        <v>53</v>
      </c>
    </row>
    <row r="456" spans="1:44" x14ac:dyDescent="0.25">
      <c r="A456" s="5">
        <f>448</f>
      </c>
      <c r="B456" s="5" t="s">
        <v>501</v>
      </c>
      <c r="C456" s="5" t="s">
        <v>53</v>
      </c>
      <c r="D456" s="5" t="s">
        <v>53</v>
      </c>
      <c r="E456" s="5" t="s">
        <v>53</v>
      </c>
      <c r="F456" s="5" t="s">
        <v>53</v>
      </c>
      <c r="G456" s="5" t="s">
        <v>53</v>
      </c>
      <c r="H456" s="5" t="s">
        <v>53</v>
      </c>
      <c r="I456" s="5" t="s">
        <v>53</v>
      </c>
      <c r="J456" s="5" t="s">
        <v>53</v>
      </c>
      <c r="K456" s="5" t="s">
        <v>53</v>
      </c>
      <c r="L456" s="5">
        <v>0</v>
      </c>
      <c r="M456" s="5">
        <v>0</v>
      </c>
      <c r="N456" s="5">
        <v>0</v>
      </c>
      <c r="O456" s="5" t="s">
        <v>53</v>
      </c>
      <c r="P456" s="5" t="s">
        <v>53</v>
      </c>
      <c r="Q456" s="5" t="s">
        <v>53</v>
      </c>
      <c r="R456" s="5" t="s">
        <v>53</v>
      </c>
      <c r="S456" s="5" t="s">
        <v>53</v>
      </c>
      <c r="T456" s="5" t="s">
        <v>53</v>
      </c>
      <c r="U456" s="5" t="s">
        <v>53</v>
      </c>
      <c r="V456" s="5" t="s">
        <v>53</v>
      </c>
      <c r="W456" s="5" t="s">
        <v>53</v>
      </c>
      <c r="X456" s="5" t="s">
        <v>53</v>
      </c>
      <c r="Y456" s="5">
        <v>80</v>
      </c>
      <c r="Z456" s="5" t="s">
        <v>53</v>
      </c>
      <c r="AA456" t="s">
        <v>53</v>
      </c>
      <c r="AB456" t="s">
        <v>53</v>
      </c>
      <c r="AC456" t="s">
        <v>53</v>
      </c>
      <c r="AD456" t="s">
        <v>53</v>
      </c>
      <c r="AE456" t="s">
        <v>54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  <c r="AK456" t="s">
        <v>53</v>
      </c>
      <c r="AL456" t="s">
        <v>53</v>
      </c>
      <c r="AM456" t="s">
        <v>53</v>
      </c>
      <c r="AN456" t="s">
        <v>53</v>
      </c>
      <c r="AO456" t="s">
        <v>53</v>
      </c>
      <c r="AP456" t="s">
        <v>53</v>
      </c>
      <c r="AQ456" t="s">
        <v>53</v>
      </c>
      <c r="AR456" t="s">
        <v>53</v>
      </c>
    </row>
    <row r="457" spans="1:44" x14ac:dyDescent="0.25">
      <c r="A457" s="5">
        <f>449</f>
      </c>
      <c r="B457" s="5" t="s">
        <v>502</v>
      </c>
      <c r="C457" s="5" t="s">
        <v>53</v>
      </c>
      <c r="D457" s="5" t="s">
        <v>53</v>
      </c>
      <c r="E457" s="5" t="s">
        <v>53</v>
      </c>
      <c r="F457" s="5" t="s">
        <v>53</v>
      </c>
      <c r="G457" s="5" t="s">
        <v>53</v>
      </c>
      <c r="H457" s="5" t="s">
        <v>53</v>
      </c>
      <c r="I457" s="5" t="s">
        <v>53</v>
      </c>
      <c r="J457" s="5" t="s">
        <v>53</v>
      </c>
      <c r="K457" s="5" t="s">
        <v>53</v>
      </c>
      <c r="L457" s="5">
        <v>0</v>
      </c>
      <c r="M457" s="5">
        <v>0</v>
      </c>
      <c r="N457" s="5">
        <v>0</v>
      </c>
      <c r="O457" s="5" t="s">
        <v>53</v>
      </c>
      <c r="P457" s="5" t="s">
        <v>53</v>
      </c>
      <c r="Q457" s="5" t="s">
        <v>53</v>
      </c>
      <c r="R457" s="5" t="s">
        <v>53</v>
      </c>
      <c r="S457" s="5" t="s">
        <v>53</v>
      </c>
      <c r="T457" s="5" t="s">
        <v>53</v>
      </c>
      <c r="U457" s="5" t="s">
        <v>53</v>
      </c>
      <c r="V457" s="5" t="s">
        <v>53</v>
      </c>
      <c r="W457" s="5" t="s">
        <v>53</v>
      </c>
      <c r="X457" s="5" t="s">
        <v>53</v>
      </c>
      <c r="Y457" s="5">
        <v>80</v>
      </c>
      <c r="Z457" s="5" t="s">
        <v>53</v>
      </c>
      <c r="AA457" t="s">
        <v>53</v>
      </c>
      <c r="AB457" t="s">
        <v>53</v>
      </c>
      <c r="AC457" t="s">
        <v>53</v>
      </c>
      <c r="AD457" t="s">
        <v>53</v>
      </c>
      <c r="AE457" t="s">
        <v>54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  <c r="AK457" t="s">
        <v>53</v>
      </c>
      <c r="AL457" t="s">
        <v>53</v>
      </c>
      <c r="AM457" t="s">
        <v>53</v>
      </c>
      <c r="AN457" t="s">
        <v>53</v>
      </c>
      <c r="AO457" t="s">
        <v>53</v>
      </c>
      <c r="AP457" t="s">
        <v>53</v>
      </c>
      <c r="AQ457" t="s">
        <v>53</v>
      </c>
      <c r="AR457" t="s">
        <v>53</v>
      </c>
    </row>
    <row r="458" spans="1:44" x14ac:dyDescent="0.25">
      <c r="A458" s="5">
        <f>450</f>
      </c>
      <c r="B458" s="5" t="s">
        <v>503</v>
      </c>
      <c r="C458" s="5" t="s">
        <v>53</v>
      </c>
      <c r="D458" s="5" t="s">
        <v>53</v>
      </c>
      <c r="E458" s="5" t="s">
        <v>53</v>
      </c>
      <c r="F458" s="5" t="s">
        <v>53</v>
      </c>
      <c r="G458" s="5" t="s">
        <v>53</v>
      </c>
      <c r="H458" s="5" t="s">
        <v>53</v>
      </c>
      <c r="I458" s="5" t="s">
        <v>53</v>
      </c>
      <c r="J458" s="5" t="s">
        <v>53</v>
      </c>
      <c r="K458" s="5" t="s">
        <v>53</v>
      </c>
      <c r="L458" s="5">
        <v>0</v>
      </c>
      <c r="M458" s="5">
        <v>0</v>
      </c>
      <c r="N458" s="5">
        <v>0</v>
      </c>
      <c r="O458" s="5" t="s">
        <v>53</v>
      </c>
      <c r="P458" s="5" t="s">
        <v>53</v>
      </c>
      <c r="Q458" s="5" t="s">
        <v>53</v>
      </c>
      <c r="R458" s="5" t="s">
        <v>53</v>
      </c>
      <c r="S458" s="5" t="s">
        <v>53</v>
      </c>
      <c r="T458" s="5" t="s">
        <v>53</v>
      </c>
      <c r="U458" s="5" t="s">
        <v>53</v>
      </c>
      <c r="V458" s="5" t="s">
        <v>53</v>
      </c>
      <c r="W458" s="5" t="s">
        <v>53</v>
      </c>
      <c r="X458" s="5" t="s">
        <v>53</v>
      </c>
      <c r="Y458" s="5">
        <v>80</v>
      </c>
      <c r="Z458" s="5" t="s">
        <v>53</v>
      </c>
      <c r="AA458" t="s">
        <v>53</v>
      </c>
      <c r="AB458" t="s">
        <v>53</v>
      </c>
      <c r="AC458" t="s">
        <v>53</v>
      </c>
      <c r="AD458" t="s">
        <v>53</v>
      </c>
      <c r="AE458" t="s">
        <v>54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  <c r="AK458" t="s">
        <v>53</v>
      </c>
      <c r="AL458" t="s">
        <v>53</v>
      </c>
      <c r="AM458" t="s">
        <v>53</v>
      </c>
      <c r="AN458" t="s">
        <v>53</v>
      </c>
      <c r="AO458" t="s">
        <v>53</v>
      </c>
      <c r="AP458" t="s">
        <v>53</v>
      </c>
      <c r="AQ458" t="s">
        <v>53</v>
      </c>
      <c r="AR458" t="s">
        <v>53</v>
      </c>
    </row>
    <row r="459" spans="1:44" x14ac:dyDescent="0.25">
      <c r="A459" s="5">
        <f>451</f>
      </c>
      <c r="B459" s="5" t="s">
        <v>504</v>
      </c>
      <c r="C459" s="5" t="s">
        <v>53</v>
      </c>
      <c r="D459" s="5" t="s">
        <v>53</v>
      </c>
      <c r="E459" s="5" t="s">
        <v>53</v>
      </c>
      <c r="F459" s="5" t="s">
        <v>53</v>
      </c>
      <c r="G459" s="5" t="s">
        <v>53</v>
      </c>
      <c r="H459" s="5" t="s">
        <v>53</v>
      </c>
      <c r="I459" s="5" t="s">
        <v>53</v>
      </c>
      <c r="J459" s="5" t="s">
        <v>53</v>
      </c>
      <c r="K459" s="5" t="s">
        <v>53</v>
      </c>
      <c r="L459" s="5">
        <v>0</v>
      </c>
      <c r="M459" s="5">
        <v>0</v>
      </c>
      <c r="N459" s="5">
        <v>0</v>
      </c>
      <c r="O459" s="5" t="s">
        <v>53</v>
      </c>
      <c r="P459" s="5" t="s">
        <v>53</v>
      </c>
      <c r="Q459" s="5" t="s">
        <v>53</v>
      </c>
      <c r="R459" s="5" t="s">
        <v>53</v>
      </c>
      <c r="S459" s="5" t="s">
        <v>53</v>
      </c>
      <c r="T459" s="5" t="s">
        <v>53</v>
      </c>
      <c r="U459" s="5" t="s">
        <v>53</v>
      </c>
      <c r="V459" s="5" t="s">
        <v>53</v>
      </c>
      <c r="W459" s="5" t="s">
        <v>53</v>
      </c>
      <c r="X459" s="5" t="s">
        <v>53</v>
      </c>
      <c r="Y459" s="5">
        <v>80</v>
      </c>
      <c r="Z459" s="5" t="s">
        <v>53</v>
      </c>
      <c r="AA459" t="s">
        <v>53</v>
      </c>
      <c r="AB459" t="s">
        <v>53</v>
      </c>
      <c r="AC459" t="s">
        <v>53</v>
      </c>
      <c r="AD459" t="s">
        <v>53</v>
      </c>
      <c r="AE459" t="s">
        <v>54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  <c r="AK459" t="s">
        <v>53</v>
      </c>
      <c r="AL459" t="s">
        <v>53</v>
      </c>
      <c r="AM459" t="s">
        <v>53</v>
      </c>
      <c r="AN459" t="s">
        <v>53</v>
      </c>
      <c r="AO459" t="s">
        <v>53</v>
      </c>
      <c r="AP459" t="s">
        <v>53</v>
      </c>
      <c r="AQ459" t="s">
        <v>53</v>
      </c>
      <c r="AR459" t="s">
        <v>53</v>
      </c>
    </row>
    <row r="460" spans="1:44" x14ac:dyDescent="0.25">
      <c r="A460" s="5">
        <f>452</f>
      </c>
      <c r="B460" s="5" t="s">
        <v>505</v>
      </c>
      <c r="C460" s="5" t="s">
        <v>53</v>
      </c>
      <c r="D460" s="5" t="s">
        <v>53</v>
      </c>
      <c r="E460" s="5" t="s">
        <v>53</v>
      </c>
      <c r="F460" s="5" t="s">
        <v>53</v>
      </c>
      <c r="G460" s="5" t="s">
        <v>53</v>
      </c>
      <c r="H460" s="5" t="s">
        <v>53</v>
      </c>
      <c r="I460" s="5" t="s">
        <v>53</v>
      </c>
      <c r="J460" s="5" t="s">
        <v>53</v>
      </c>
      <c r="K460" s="5" t="s">
        <v>53</v>
      </c>
      <c r="L460" s="5">
        <v>0</v>
      </c>
      <c r="M460" s="5">
        <v>0</v>
      </c>
      <c r="N460" s="5">
        <v>0</v>
      </c>
      <c r="O460" s="5" t="s">
        <v>53</v>
      </c>
      <c r="P460" s="5" t="s">
        <v>53</v>
      </c>
      <c r="Q460" s="5" t="s">
        <v>53</v>
      </c>
      <c r="R460" s="5" t="s">
        <v>53</v>
      </c>
      <c r="S460" s="5" t="s">
        <v>53</v>
      </c>
      <c r="T460" s="5" t="s">
        <v>53</v>
      </c>
      <c r="U460" s="5" t="s">
        <v>53</v>
      </c>
      <c r="V460" s="5" t="s">
        <v>53</v>
      </c>
      <c r="W460" s="5" t="s">
        <v>53</v>
      </c>
      <c r="X460" s="5" t="s">
        <v>53</v>
      </c>
      <c r="Y460" s="5">
        <v>80</v>
      </c>
      <c r="Z460" s="5" t="s">
        <v>53</v>
      </c>
      <c r="AA460" t="s">
        <v>53</v>
      </c>
      <c r="AB460" t="s">
        <v>53</v>
      </c>
      <c r="AC460" t="s">
        <v>53</v>
      </c>
      <c r="AD460" t="s">
        <v>53</v>
      </c>
      <c r="AE460" t="s">
        <v>54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  <c r="AK460" t="s">
        <v>53</v>
      </c>
      <c r="AL460" t="s">
        <v>53</v>
      </c>
      <c r="AM460" t="s">
        <v>53</v>
      </c>
      <c r="AN460" t="s">
        <v>53</v>
      </c>
      <c r="AO460" t="s">
        <v>53</v>
      </c>
      <c r="AP460" t="s">
        <v>53</v>
      </c>
      <c r="AQ460" t="s">
        <v>53</v>
      </c>
      <c r="AR460" t="s">
        <v>53</v>
      </c>
    </row>
    <row r="461" spans="1:44" x14ac:dyDescent="0.25">
      <c r="A461" s="5">
        <f>453</f>
      </c>
      <c r="B461" s="5" t="s">
        <v>506</v>
      </c>
      <c r="C461" s="5" t="s">
        <v>53</v>
      </c>
      <c r="D461" s="5" t="s">
        <v>53</v>
      </c>
      <c r="E461" s="5" t="s">
        <v>53</v>
      </c>
      <c r="F461" s="5" t="s">
        <v>53</v>
      </c>
      <c r="G461" s="5" t="s">
        <v>53</v>
      </c>
      <c r="H461" s="5" t="s">
        <v>53</v>
      </c>
      <c r="I461" s="5" t="s">
        <v>53</v>
      </c>
      <c r="J461" s="5" t="s">
        <v>53</v>
      </c>
      <c r="K461" s="5" t="s">
        <v>53</v>
      </c>
      <c r="L461" s="5">
        <v>0</v>
      </c>
      <c r="M461" s="5">
        <v>0</v>
      </c>
      <c r="N461" s="5">
        <v>0</v>
      </c>
      <c r="O461" s="5" t="s">
        <v>53</v>
      </c>
      <c r="P461" s="5" t="s">
        <v>53</v>
      </c>
      <c r="Q461" s="5" t="s">
        <v>53</v>
      </c>
      <c r="R461" s="5" t="s">
        <v>53</v>
      </c>
      <c r="S461" s="5" t="s">
        <v>53</v>
      </c>
      <c r="T461" s="5" t="s">
        <v>53</v>
      </c>
      <c r="U461" s="5" t="s">
        <v>53</v>
      </c>
      <c r="V461" s="5" t="s">
        <v>53</v>
      </c>
      <c r="W461" s="5" t="s">
        <v>53</v>
      </c>
      <c r="X461" s="5" t="s">
        <v>53</v>
      </c>
      <c r="Y461" s="5">
        <v>80</v>
      </c>
      <c r="Z461" s="5" t="s">
        <v>53</v>
      </c>
      <c r="AA461" t="s">
        <v>53</v>
      </c>
      <c r="AB461" t="s">
        <v>53</v>
      </c>
      <c r="AC461" t="s">
        <v>53</v>
      </c>
      <c r="AD461" t="s">
        <v>53</v>
      </c>
      <c r="AE461" t="s">
        <v>54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  <c r="AK461" t="s">
        <v>53</v>
      </c>
      <c r="AL461" t="s">
        <v>53</v>
      </c>
      <c r="AM461" t="s">
        <v>53</v>
      </c>
      <c r="AN461" t="s">
        <v>53</v>
      </c>
      <c r="AO461" t="s">
        <v>53</v>
      </c>
      <c r="AP461" t="s">
        <v>53</v>
      </c>
      <c r="AQ461" t="s">
        <v>53</v>
      </c>
      <c r="AR461" t="s">
        <v>53</v>
      </c>
    </row>
    <row r="462" spans="1:44" x14ac:dyDescent="0.25">
      <c r="A462" s="5">
        <f>454</f>
      </c>
      <c r="B462" s="5" t="s">
        <v>507</v>
      </c>
      <c r="C462" s="5" t="s">
        <v>53</v>
      </c>
      <c r="D462" s="5" t="s">
        <v>53</v>
      </c>
      <c r="E462" s="5" t="s">
        <v>53</v>
      </c>
      <c r="F462" s="5" t="s">
        <v>53</v>
      </c>
      <c r="G462" s="5" t="s">
        <v>53</v>
      </c>
      <c r="H462" s="5" t="s">
        <v>53</v>
      </c>
      <c r="I462" s="5" t="s">
        <v>53</v>
      </c>
      <c r="J462" s="5" t="s">
        <v>53</v>
      </c>
      <c r="K462" s="5" t="s">
        <v>53</v>
      </c>
      <c r="L462" s="5">
        <v>0</v>
      </c>
      <c r="M462" s="5">
        <v>0</v>
      </c>
      <c r="N462" s="5">
        <v>0</v>
      </c>
      <c r="O462" s="5" t="s">
        <v>53</v>
      </c>
      <c r="P462" s="5" t="s">
        <v>53</v>
      </c>
      <c r="Q462" s="5" t="s">
        <v>53</v>
      </c>
      <c r="R462" s="5" t="s">
        <v>53</v>
      </c>
      <c r="S462" s="5" t="s">
        <v>53</v>
      </c>
      <c r="T462" s="5" t="s">
        <v>53</v>
      </c>
      <c r="U462" s="5" t="s">
        <v>53</v>
      </c>
      <c r="V462" s="5" t="s">
        <v>53</v>
      </c>
      <c r="W462" s="5" t="s">
        <v>53</v>
      </c>
      <c r="X462" s="5" t="s">
        <v>53</v>
      </c>
      <c r="Y462" s="5">
        <v>80</v>
      </c>
      <c r="Z462" s="5" t="s">
        <v>53</v>
      </c>
      <c r="AA462" t="s">
        <v>53</v>
      </c>
      <c r="AB462" t="s">
        <v>53</v>
      </c>
      <c r="AC462" t="s">
        <v>53</v>
      </c>
      <c r="AD462" t="s">
        <v>53</v>
      </c>
      <c r="AE462" t="s">
        <v>54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  <c r="AK462" t="s">
        <v>53</v>
      </c>
      <c r="AL462" t="s">
        <v>53</v>
      </c>
      <c r="AM462" t="s">
        <v>53</v>
      </c>
      <c r="AN462" t="s">
        <v>53</v>
      </c>
      <c r="AO462" t="s">
        <v>53</v>
      </c>
      <c r="AP462" t="s">
        <v>53</v>
      </c>
      <c r="AQ462" t="s">
        <v>53</v>
      </c>
      <c r="AR462" t="s">
        <v>53</v>
      </c>
    </row>
    <row r="463" spans="1:44" x14ac:dyDescent="0.25">
      <c r="A463" s="5">
        <f>455</f>
      </c>
      <c r="B463" s="5" t="s">
        <v>508</v>
      </c>
      <c r="C463" s="5" t="s">
        <v>53</v>
      </c>
      <c r="D463" s="5" t="s">
        <v>53</v>
      </c>
      <c r="E463" s="5" t="s">
        <v>53</v>
      </c>
      <c r="F463" s="5" t="s">
        <v>53</v>
      </c>
      <c r="G463" s="5" t="s">
        <v>53</v>
      </c>
      <c r="H463" s="5" t="s">
        <v>53</v>
      </c>
      <c r="I463" s="5" t="s">
        <v>53</v>
      </c>
      <c r="J463" s="5" t="s">
        <v>53</v>
      </c>
      <c r="K463" s="5" t="s">
        <v>53</v>
      </c>
      <c r="L463" s="5">
        <v>0</v>
      </c>
      <c r="M463" s="5">
        <v>0</v>
      </c>
      <c r="N463" s="5">
        <v>0</v>
      </c>
      <c r="O463" s="5" t="s">
        <v>53</v>
      </c>
      <c r="P463" s="5" t="s">
        <v>53</v>
      </c>
      <c r="Q463" s="5" t="s">
        <v>53</v>
      </c>
      <c r="R463" s="5" t="s">
        <v>53</v>
      </c>
      <c r="S463" s="5" t="s">
        <v>53</v>
      </c>
      <c r="T463" s="5" t="s">
        <v>53</v>
      </c>
      <c r="U463" s="5" t="s">
        <v>53</v>
      </c>
      <c r="V463" s="5" t="s">
        <v>53</v>
      </c>
      <c r="W463" s="5" t="s">
        <v>53</v>
      </c>
      <c r="X463" s="5" t="s">
        <v>53</v>
      </c>
      <c r="Y463" s="5">
        <v>80</v>
      </c>
      <c r="Z463" s="5" t="s">
        <v>53</v>
      </c>
      <c r="AA463" t="s">
        <v>53</v>
      </c>
      <c r="AB463" t="s">
        <v>53</v>
      </c>
      <c r="AC463" t="s">
        <v>53</v>
      </c>
      <c r="AD463" t="s">
        <v>53</v>
      </c>
      <c r="AE463" t="s">
        <v>54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  <c r="AK463" t="s">
        <v>53</v>
      </c>
      <c r="AL463" t="s">
        <v>53</v>
      </c>
      <c r="AM463" t="s">
        <v>53</v>
      </c>
      <c r="AN463" t="s">
        <v>53</v>
      </c>
      <c r="AO463" t="s">
        <v>53</v>
      </c>
      <c r="AP463" t="s">
        <v>53</v>
      </c>
      <c r="AQ463" t="s">
        <v>53</v>
      </c>
      <c r="AR463" t="s">
        <v>53</v>
      </c>
    </row>
    <row r="464" spans="1:44" x14ac:dyDescent="0.25">
      <c r="A464" s="5">
        <f>456</f>
      </c>
      <c r="B464" s="5" t="s">
        <v>509</v>
      </c>
      <c r="C464" s="5" t="s">
        <v>53</v>
      </c>
      <c r="D464" s="5" t="s">
        <v>53</v>
      </c>
      <c r="E464" s="5" t="s">
        <v>53</v>
      </c>
      <c r="F464" s="5" t="s">
        <v>53</v>
      </c>
      <c r="G464" s="5" t="s">
        <v>53</v>
      </c>
      <c r="H464" s="5" t="s">
        <v>53</v>
      </c>
      <c r="I464" s="5" t="s">
        <v>53</v>
      </c>
      <c r="J464" s="5" t="s">
        <v>53</v>
      </c>
      <c r="K464" s="5" t="s">
        <v>53</v>
      </c>
      <c r="L464" s="5">
        <v>0</v>
      </c>
      <c r="M464" s="5">
        <v>0</v>
      </c>
      <c r="N464" s="5">
        <v>0</v>
      </c>
      <c r="O464" s="5" t="s">
        <v>53</v>
      </c>
      <c r="P464" s="5" t="s">
        <v>53</v>
      </c>
      <c r="Q464" s="5" t="s">
        <v>53</v>
      </c>
      <c r="R464" s="5" t="s">
        <v>53</v>
      </c>
      <c r="S464" s="5" t="s">
        <v>53</v>
      </c>
      <c r="T464" s="5" t="s">
        <v>53</v>
      </c>
      <c r="U464" s="5" t="s">
        <v>53</v>
      </c>
      <c r="V464" s="5" t="s">
        <v>53</v>
      </c>
      <c r="W464" s="5" t="s">
        <v>53</v>
      </c>
      <c r="X464" s="5" t="s">
        <v>53</v>
      </c>
      <c r="Y464" s="5">
        <v>80</v>
      </c>
      <c r="Z464" s="5" t="s">
        <v>53</v>
      </c>
      <c r="AA464" t="s">
        <v>53</v>
      </c>
      <c r="AB464" t="s">
        <v>53</v>
      </c>
      <c r="AC464" t="s">
        <v>53</v>
      </c>
      <c r="AD464" t="s">
        <v>53</v>
      </c>
      <c r="AE464" t="s">
        <v>54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  <c r="AK464" t="s">
        <v>53</v>
      </c>
      <c r="AL464" t="s">
        <v>53</v>
      </c>
      <c r="AM464" t="s">
        <v>53</v>
      </c>
      <c r="AN464" t="s">
        <v>53</v>
      </c>
      <c r="AO464" t="s">
        <v>53</v>
      </c>
      <c r="AP464" t="s">
        <v>53</v>
      </c>
      <c r="AQ464" t="s">
        <v>53</v>
      </c>
      <c r="AR464" t="s">
        <v>53</v>
      </c>
    </row>
    <row r="465" spans="1:44" x14ac:dyDescent="0.25">
      <c r="A465" s="5">
        <f>457</f>
      </c>
      <c r="B465" s="5" t="s">
        <v>510</v>
      </c>
      <c r="C465" s="5" t="s">
        <v>53</v>
      </c>
      <c r="D465" s="5" t="s">
        <v>53</v>
      </c>
      <c r="E465" s="5" t="s">
        <v>53</v>
      </c>
      <c r="F465" s="5" t="s">
        <v>53</v>
      </c>
      <c r="G465" s="5" t="s">
        <v>53</v>
      </c>
      <c r="H465" s="5" t="s">
        <v>53</v>
      </c>
      <c r="I465" s="5" t="s">
        <v>53</v>
      </c>
      <c r="J465" s="5" t="s">
        <v>53</v>
      </c>
      <c r="K465" s="5" t="s">
        <v>53</v>
      </c>
      <c r="L465" s="5">
        <v>0</v>
      </c>
      <c r="M465" s="5">
        <v>0</v>
      </c>
      <c r="N465" s="5">
        <v>0</v>
      </c>
      <c r="O465" s="5" t="s">
        <v>53</v>
      </c>
      <c r="P465" s="5" t="s">
        <v>53</v>
      </c>
      <c r="Q465" s="5" t="s">
        <v>53</v>
      </c>
      <c r="R465" s="5" t="s">
        <v>53</v>
      </c>
      <c r="S465" s="5" t="s">
        <v>53</v>
      </c>
      <c r="T465" s="5" t="s">
        <v>53</v>
      </c>
      <c r="U465" s="5" t="s">
        <v>53</v>
      </c>
      <c r="V465" s="5" t="s">
        <v>53</v>
      </c>
      <c r="W465" s="5" t="s">
        <v>53</v>
      </c>
      <c r="X465" s="5" t="s">
        <v>53</v>
      </c>
      <c r="Y465" s="5">
        <v>80</v>
      </c>
      <c r="Z465" s="5" t="s">
        <v>53</v>
      </c>
      <c r="AA465" t="s">
        <v>53</v>
      </c>
      <c r="AB465" t="s">
        <v>53</v>
      </c>
      <c r="AC465" t="s">
        <v>53</v>
      </c>
      <c r="AD465" t="s">
        <v>53</v>
      </c>
      <c r="AE465" t="s">
        <v>54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  <c r="AK465" t="s">
        <v>53</v>
      </c>
      <c r="AL465" t="s">
        <v>53</v>
      </c>
      <c r="AM465" t="s">
        <v>53</v>
      </c>
      <c r="AN465" t="s">
        <v>53</v>
      </c>
      <c r="AO465" t="s">
        <v>53</v>
      </c>
      <c r="AP465" t="s">
        <v>53</v>
      </c>
      <c r="AQ465" t="s">
        <v>53</v>
      </c>
      <c r="AR465" t="s">
        <v>53</v>
      </c>
    </row>
    <row r="466" spans="1:44" x14ac:dyDescent="0.25">
      <c r="A466" s="5">
        <f>458</f>
      </c>
      <c r="B466" s="5" t="s">
        <v>511</v>
      </c>
      <c r="C466" s="5" t="s">
        <v>53</v>
      </c>
      <c r="D466" s="5" t="s">
        <v>53</v>
      </c>
      <c r="E466" s="5" t="s">
        <v>53</v>
      </c>
      <c r="F466" s="5" t="s">
        <v>53</v>
      </c>
      <c r="G466" s="5" t="s">
        <v>53</v>
      </c>
      <c r="H466" s="5" t="s">
        <v>53</v>
      </c>
      <c r="I466" s="5" t="s">
        <v>53</v>
      </c>
      <c r="J466" s="5" t="s">
        <v>53</v>
      </c>
      <c r="K466" s="5" t="s">
        <v>53</v>
      </c>
      <c r="L466" s="5">
        <v>0</v>
      </c>
      <c r="M466" s="5">
        <v>0</v>
      </c>
      <c r="N466" s="5">
        <v>0</v>
      </c>
      <c r="O466" s="5" t="s">
        <v>53</v>
      </c>
      <c r="P466" s="5" t="s">
        <v>53</v>
      </c>
      <c r="Q466" s="5" t="s">
        <v>53</v>
      </c>
      <c r="R466" s="5" t="s">
        <v>53</v>
      </c>
      <c r="S466" s="5" t="s">
        <v>53</v>
      </c>
      <c r="T466" s="5" t="s">
        <v>53</v>
      </c>
      <c r="U466" s="5" t="s">
        <v>53</v>
      </c>
      <c r="V466" s="5" t="s">
        <v>53</v>
      </c>
      <c r="W466" s="5" t="s">
        <v>53</v>
      </c>
      <c r="X466" s="5" t="s">
        <v>53</v>
      </c>
      <c r="Y466" s="5">
        <v>80</v>
      </c>
      <c r="Z466" s="5" t="s">
        <v>53</v>
      </c>
      <c r="AA466" t="s">
        <v>53</v>
      </c>
      <c r="AB466" t="s">
        <v>53</v>
      </c>
      <c r="AC466" t="s">
        <v>53</v>
      </c>
      <c r="AD466" t="s">
        <v>53</v>
      </c>
      <c r="AE466" t="s">
        <v>54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  <c r="AK466" t="s">
        <v>53</v>
      </c>
      <c r="AL466" t="s">
        <v>53</v>
      </c>
      <c r="AM466" t="s">
        <v>53</v>
      </c>
      <c r="AN466" t="s">
        <v>53</v>
      </c>
      <c r="AO466" t="s">
        <v>53</v>
      </c>
      <c r="AP466" t="s">
        <v>53</v>
      </c>
      <c r="AQ466" t="s">
        <v>53</v>
      </c>
      <c r="AR466" t="s">
        <v>53</v>
      </c>
    </row>
    <row r="467" spans="1:44" x14ac:dyDescent="0.25">
      <c r="A467" s="5">
        <f>459</f>
      </c>
      <c r="B467" s="5" t="s">
        <v>512</v>
      </c>
      <c r="C467" s="5" t="s">
        <v>53</v>
      </c>
      <c r="D467" s="5" t="s">
        <v>53</v>
      </c>
      <c r="E467" s="5" t="s">
        <v>53</v>
      </c>
      <c r="F467" s="5" t="s">
        <v>53</v>
      </c>
      <c r="G467" s="5" t="s">
        <v>53</v>
      </c>
      <c r="H467" s="5" t="s">
        <v>53</v>
      </c>
      <c r="I467" s="5" t="s">
        <v>53</v>
      </c>
      <c r="J467" s="5" t="s">
        <v>53</v>
      </c>
      <c r="K467" s="5" t="s">
        <v>53</v>
      </c>
      <c r="L467" s="5">
        <v>0</v>
      </c>
      <c r="M467" s="5">
        <v>0</v>
      </c>
      <c r="N467" s="5">
        <v>0</v>
      </c>
      <c r="O467" s="5" t="s">
        <v>53</v>
      </c>
      <c r="P467" s="5" t="s">
        <v>53</v>
      </c>
      <c r="Q467" s="5" t="s">
        <v>53</v>
      </c>
      <c r="R467" s="5" t="s">
        <v>53</v>
      </c>
      <c r="S467" s="5" t="s">
        <v>53</v>
      </c>
      <c r="T467" s="5" t="s">
        <v>53</v>
      </c>
      <c r="U467" s="5" t="s">
        <v>53</v>
      </c>
      <c r="V467" s="5" t="s">
        <v>53</v>
      </c>
      <c r="W467" s="5" t="s">
        <v>53</v>
      </c>
      <c r="X467" s="5" t="s">
        <v>53</v>
      </c>
      <c r="Y467" s="5">
        <v>80</v>
      </c>
      <c r="Z467" s="5" t="s">
        <v>53</v>
      </c>
      <c r="AA467" t="s">
        <v>53</v>
      </c>
      <c r="AB467" t="s">
        <v>53</v>
      </c>
      <c r="AC467" t="s">
        <v>53</v>
      </c>
      <c r="AD467" t="s">
        <v>53</v>
      </c>
      <c r="AE467" t="s">
        <v>54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  <c r="AK467" t="s">
        <v>53</v>
      </c>
      <c r="AL467" t="s">
        <v>53</v>
      </c>
      <c r="AM467" t="s">
        <v>53</v>
      </c>
      <c r="AN467" t="s">
        <v>53</v>
      </c>
      <c r="AO467" t="s">
        <v>53</v>
      </c>
      <c r="AP467" t="s">
        <v>53</v>
      </c>
      <c r="AQ467" t="s">
        <v>53</v>
      </c>
      <c r="AR467" t="s">
        <v>53</v>
      </c>
    </row>
    <row r="468" spans="1:44" x14ac:dyDescent="0.25">
      <c r="A468" s="5">
        <f>460</f>
      </c>
      <c r="B468" s="5" t="s">
        <v>513</v>
      </c>
      <c r="C468" s="5" t="s">
        <v>53</v>
      </c>
      <c r="D468" s="5" t="s">
        <v>53</v>
      </c>
      <c r="E468" s="5" t="s">
        <v>53</v>
      </c>
      <c r="F468" s="5" t="s">
        <v>53</v>
      </c>
      <c r="G468" s="5" t="s">
        <v>53</v>
      </c>
      <c r="H468" s="5" t="s">
        <v>53</v>
      </c>
      <c r="I468" s="5" t="s">
        <v>53</v>
      </c>
      <c r="J468" s="5" t="s">
        <v>53</v>
      </c>
      <c r="K468" s="5" t="s">
        <v>53</v>
      </c>
      <c r="L468" s="5">
        <v>0</v>
      </c>
      <c r="M468" s="5">
        <v>0</v>
      </c>
      <c r="N468" s="5">
        <v>0</v>
      </c>
      <c r="O468" s="5" t="s">
        <v>53</v>
      </c>
      <c r="P468" s="5" t="s">
        <v>53</v>
      </c>
      <c r="Q468" s="5" t="s">
        <v>53</v>
      </c>
      <c r="R468" s="5" t="s">
        <v>53</v>
      </c>
      <c r="S468" s="5" t="s">
        <v>53</v>
      </c>
      <c r="T468" s="5" t="s">
        <v>53</v>
      </c>
      <c r="U468" s="5" t="s">
        <v>53</v>
      </c>
      <c r="V468" s="5" t="s">
        <v>53</v>
      </c>
      <c r="W468" s="5" t="s">
        <v>53</v>
      </c>
      <c r="X468" s="5" t="s">
        <v>53</v>
      </c>
      <c r="Y468" s="5">
        <v>80</v>
      </c>
      <c r="Z468" s="5" t="s">
        <v>53</v>
      </c>
      <c r="AA468" t="s">
        <v>53</v>
      </c>
      <c r="AB468" t="s">
        <v>53</v>
      </c>
      <c r="AC468" t="s">
        <v>53</v>
      </c>
      <c r="AD468" t="s">
        <v>53</v>
      </c>
      <c r="AE468" t="s">
        <v>54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  <c r="AK468" t="s">
        <v>53</v>
      </c>
      <c r="AL468" t="s">
        <v>53</v>
      </c>
      <c r="AM468" t="s">
        <v>53</v>
      </c>
      <c r="AN468" t="s">
        <v>53</v>
      </c>
      <c r="AO468" t="s">
        <v>53</v>
      </c>
      <c r="AP468" t="s">
        <v>53</v>
      </c>
      <c r="AQ468" t="s">
        <v>53</v>
      </c>
      <c r="AR468" t="s">
        <v>53</v>
      </c>
    </row>
    <row r="469" spans="1:44" x14ac:dyDescent="0.25">
      <c r="A469" s="5">
        <f>461</f>
      </c>
      <c r="B469" s="5" t="s">
        <v>514</v>
      </c>
      <c r="C469" s="5" t="s">
        <v>53</v>
      </c>
      <c r="D469" s="5" t="s">
        <v>53</v>
      </c>
      <c r="E469" s="5" t="s">
        <v>53</v>
      </c>
      <c r="F469" s="5" t="s">
        <v>53</v>
      </c>
      <c r="G469" s="5" t="s">
        <v>53</v>
      </c>
      <c r="H469" s="5" t="s">
        <v>53</v>
      </c>
      <c r="I469" s="5" t="s">
        <v>53</v>
      </c>
      <c r="J469" s="5" t="s">
        <v>53</v>
      </c>
      <c r="K469" s="5" t="s">
        <v>53</v>
      </c>
      <c r="L469" s="5">
        <v>0</v>
      </c>
      <c r="M469" s="5">
        <v>0</v>
      </c>
      <c r="N469" s="5">
        <v>0</v>
      </c>
      <c r="O469" s="5" t="s">
        <v>53</v>
      </c>
      <c r="P469" s="5" t="s">
        <v>53</v>
      </c>
      <c r="Q469" s="5" t="s">
        <v>53</v>
      </c>
      <c r="R469" s="5" t="s">
        <v>53</v>
      </c>
      <c r="S469" s="5" t="s">
        <v>53</v>
      </c>
      <c r="T469" s="5" t="s">
        <v>53</v>
      </c>
      <c r="U469" s="5" t="s">
        <v>53</v>
      </c>
      <c r="V469" s="5" t="s">
        <v>53</v>
      </c>
      <c r="W469" s="5" t="s">
        <v>53</v>
      </c>
      <c r="X469" s="5" t="s">
        <v>53</v>
      </c>
      <c r="Y469" s="5">
        <v>80</v>
      </c>
      <c r="Z469" s="5" t="s">
        <v>53</v>
      </c>
      <c r="AA469" t="s">
        <v>53</v>
      </c>
      <c r="AB469" t="s">
        <v>53</v>
      </c>
      <c r="AC469" t="s">
        <v>53</v>
      </c>
      <c r="AD469" t="s">
        <v>53</v>
      </c>
      <c r="AE469" t="s">
        <v>54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  <c r="AK469" t="s">
        <v>53</v>
      </c>
      <c r="AL469" t="s">
        <v>53</v>
      </c>
      <c r="AM469" t="s">
        <v>53</v>
      </c>
      <c r="AN469" t="s">
        <v>53</v>
      </c>
      <c r="AO469" t="s">
        <v>53</v>
      </c>
      <c r="AP469" t="s">
        <v>53</v>
      </c>
      <c r="AQ469" t="s">
        <v>53</v>
      </c>
      <c r="AR469" t="s">
        <v>53</v>
      </c>
    </row>
    <row r="470" spans="1:44" x14ac:dyDescent="0.25">
      <c r="A470" s="5">
        <f>462</f>
      </c>
      <c r="B470" s="5" t="s">
        <v>515</v>
      </c>
      <c r="C470" s="5" t="s">
        <v>53</v>
      </c>
      <c r="D470" s="5" t="s">
        <v>53</v>
      </c>
      <c r="E470" s="5" t="s">
        <v>53</v>
      </c>
      <c r="F470" s="5" t="s">
        <v>53</v>
      </c>
      <c r="G470" s="5" t="s">
        <v>53</v>
      </c>
      <c r="H470" s="5" t="s">
        <v>53</v>
      </c>
      <c r="I470" s="5" t="s">
        <v>53</v>
      </c>
      <c r="J470" s="5" t="s">
        <v>53</v>
      </c>
      <c r="K470" s="5" t="s">
        <v>53</v>
      </c>
      <c r="L470" s="5">
        <v>0</v>
      </c>
      <c r="M470" s="5">
        <v>0</v>
      </c>
      <c r="N470" s="5">
        <v>0</v>
      </c>
      <c r="O470" s="5" t="s">
        <v>53</v>
      </c>
      <c r="P470" s="5" t="s">
        <v>53</v>
      </c>
      <c r="Q470" s="5" t="s">
        <v>53</v>
      </c>
      <c r="R470" s="5" t="s">
        <v>53</v>
      </c>
      <c r="S470" s="5" t="s">
        <v>53</v>
      </c>
      <c r="T470" s="5" t="s">
        <v>53</v>
      </c>
      <c r="U470" s="5" t="s">
        <v>53</v>
      </c>
      <c r="V470" s="5" t="s">
        <v>53</v>
      </c>
      <c r="W470" s="5" t="s">
        <v>53</v>
      </c>
      <c r="X470" s="5" t="s">
        <v>53</v>
      </c>
      <c r="Y470" s="5">
        <v>80</v>
      </c>
      <c r="Z470" s="5" t="s">
        <v>53</v>
      </c>
      <c r="AA470" t="s">
        <v>53</v>
      </c>
      <c r="AB470" t="s">
        <v>53</v>
      </c>
      <c r="AC470" t="s">
        <v>53</v>
      </c>
      <c r="AD470" t="s">
        <v>53</v>
      </c>
      <c r="AE470" t="s">
        <v>54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  <c r="AK470" t="s">
        <v>53</v>
      </c>
      <c r="AL470" t="s">
        <v>53</v>
      </c>
      <c r="AM470" t="s">
        <v>53</v>
      </c>
      <c r="AN470" t="s">
        <v>53</v>
      </c>
      <c r="AO470" t="s">
        <v>53</v>
      </c>
      <c r="AP470" t="s">
        <v>53</v>
      </c>
      <c r="AQ470" t="s">
        <v>53</v>
      </c>
      <c r="AR470" t="s">
        <v>53</v>
      </c>
    </row>
    <row r="471" spans="1:44" x14ac:dyDescent="0.25">
      <c r="A471" s="5">
        <f>463</f>
      </c>
      <c r="B471" s="5" t="s">
        <v>516</v>
      </c>
      <c r="C471" s="5" t="s">
        <v>53</v>
      </c>
      <c r="D471" s="5" t="s">
        <v>53</v>
      </c>
      <c r="E471" s="5" t="s">
        <v>53</v>
      </c>
      <c r="F471" s="5" t="s">
        <v>53</v>
      </c>
      <c r="G471" s="5" t="s">
        <v>53</v>
      </c>
      <c r="H471" s="5" t="s">
        <v>53</v>
      </c>
      <c r="I471" s="5" t="s">
        <v>53</v>
      </c>
      <c r="J471" s="5" t="s">
        <v>53</v>
      </c>
      <c r="K471" s="5" t="s">
        <v>53</v>
      </c>
      <c r="L471" s="5">
        <v>0</v>
      </c>
      <c r="M471" s="5">
        <v>0</v>
      </c>
      <c r="N471" s="5">
        <v>0</v>
      </c>
      <c r="O471" s="5" t="s">
        <v>53</v>
      </c>
      <c r="P471" s="5" t="s">
        <v>53</v>
      </c>
      <c r="Q471" s="5" t="s">
        <v>53</v>
      </c>
      <c r="R471" s="5" t="s">
        <v>53</v>
      </c>
      <c r="S471" s="5" t="s">
        <v>53</v>
      </c>
      <c r="T471" s="5" t="s">
        <v>53</v>
      </c>
      <c r="U471" s="5" t="s">
        <v>53</v>
      </c>
      <c r="V471" s="5" t="s">
        <v>53</v>
      </c>
      <c r="W471" s="5" t="s">
        <v>53</v>
      </c>
      <c r="X471" s="5" t="s">
        <v>53</v>
      </c>
      <c r="Y471" s="5">
        <v>80</v>
      </c>
      <c r="Z471" s="5" t="s">
        <v>53</v>
      </c>
      <c r="AA471" t="s">
        <v>53</v>
      </c>
      <c r="AB471" t="s">
        <v>53</v>
      </c>
      <c r="AC471" t="s">
        <v>53</v>
      </c>
      <c r="AD471" t="s">
        <v>53</v>
      </c>
      <c r="AE471" t="s">
        <v>54</v>
      </c>
      <c r="AF471" t="s">
        <v>53</v>
      </c>
      <c r="AG471" t="s">
        <v>53</v>
      </c>
      <c r="AH471" t="s">
        <v>53</v>
      </c>
      <c r="AI471" t="s">
        <v>53</v>
      </c>
      <c r="AJ471" t="s">
        <v>53</v>
      </c>
      <c r="AK471" t="s">
        <v>53</v>
      </c>
      <c r="AL471" t="s">
        <v>53</v>
      </c>
      <c r="AM471" t="s">
        <v>53</v>
      </c>
      <c r="AN471" t="s">
        <v>53</v>
      </c>
      <c r="AO471" t="s">
        <v>53</v>
      </c>
      <c r="AP471" t="s">
        <v>53</v>
      </c>
      <c r="AQ471" t="s">
        <v>53</v>
      </c>
      <c r="AR471" t="s">
        <v>53</v>
      </c>
    </row>
    <row r="472" spans="1:44" x14ac:dyDescent="0.25">
      <c r="A472" s="5">
        <f>464</f>
      </c>
      <c r="B472" s="5" t="s">
        <v>517</v>
      </c>
      <c r="C472" s="5" t="s">
        <v>53</v>
      </c>
      <c r="D472" s="5" t="s">
        <v>53</v>
      </c>
      <c r="E472" s="5" t="s">
        <v>53</v>
      </c>
      <c r="F472" s="5" t="s">
        <v>53</v>
      </c>
      <c r="G472" s="5" t="s">
        <v>53</v>
      </c>
      <c r="H472" s="5" t="s">
        <v>53</v>
      </c>
      <c r="I472" s="5" t="s">
        <v>53</v>
      </c>
      <c r="J472" s="5" t="s">
        <v>53</v>
      </c>
      <c r="K472" s="5" t="s">
        <v>53</v>
      </c>
      <c r="L472" s="5">
        <v>0</v>
      </c>
      <c r="M472" s="5">
        <v>0</v>
      </c>
      <c r="N472" s="5">
        <v>0</v>
      </c>
      <c r="O472" s="5" t="s">
        <v>53</v>
      </c>
      <c r="P472" s="5" t="s">
        <v>53</v>
      </c>
      <c r="Q472" s="5" t="s">
        <v>53</v>
      </c>
      <c r="R472" s="5" t="s">
        <v>53</v>
      </c>
      <c r="S472" s="5" t="s">
        <v>53</v>
      </c>
      <c r="T472" s="5" t="s">
        <v>53</v>
      </c>
      <c r="U472" s="5" t="s">
        <v>53</v>
      </c>
      <c r="V472" s="5" t="s">
        <v>53</v>
      </c>
      <c r="W472" s="5" t="s">
        <v>53</v>
      </c>
      <c r="X472" s="5" t="s">
        <v>53</v>
      </c>
      <c r="Y472" s="5">
        <v>80</v>
      </c>
      <c r="Z472" s="5" t="s">
        <v>53</v>
      </c>
      <c r="AA472" t="s">
        <v>53</v>
      </c>
      <c r="AB472" t="s">
        <v>53</v>
      </c>
      <c r="AC472" t="s">
        <v>53</v>
      </c>
      <c r="AD472" t="s">
        <v>53</v>
      </c>
      <c r="AE472" t="s">
        <v>54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  <c r="AK472" t="s">
        <v>53</v>
      </c>
      <c r="AL472" t="s">
        <v>53</v>
      </c>
      <c r="AM472" t="s">
        <v>53</v>
      </c>
      <c r="AN472" t="s">
        <v>53</v>
      </c>
      <c r="AO472" t="s">
        <v>53</v>
      </c>
      <c r="AP472" t="s">
        <v>53</v>
      </c>
      <c r="AQ472" t="s">
        <v>53</v>
      </c>
      <c r="AR472" t="s">
        <v>53</v>
      </c>
    </row>
    <row r="473" spans="1:44" x14ac:dyDescent="0.25">
      <c r="A473" s="5">
        <f>465</f>
      </c>
      <c r="B473" s="5" t="s">
        <v>518</v>
      </c>
      <c r="C473" s="5" t="s">
        <v>53</v>
      </c>
      <c r="D473" s="5" t="s">
        <v>53</v>
      </c>
      <c r="E473" s="5" t="s">
        <v>53</v>
      </c>
      <c r="F473" s="5" t="s">
        <v>53</v>
      </c>
      <c r="G473" s="5" t="s">
        <v>53</v>
      </c>
      <c r="H473" s="5" t="s">
        <v>53</v>
      </c>
      <c r="I473" s="5" t="s">
        <v>53</v>
      </c>
      <c r="J473" s="5" t="s">
        <v>53</v>
      </c>
      <c r="K473" s="5" t="s">
        <v>53</v>
      </c>
      <c r="L473" s="5">
        <v>0</v>
      </c>
      <c r="M473" s="5">
        <v>0</v>
      </c>
      <c r="N473" s="5">
        <v>0</v>
      </c>
      <c r="O473" s="5" t="s">
        <v>53</v>
      </c>
      <c r="P473" s="5" t="s">
        <v>53</v>
      </c>
      <c r="Q473" s="5" t="s">
        <v>53</v>
      </c>
      <c r="R473" s="5" t="s">
        <v>53</v>
      </c>
      <c r="S473" s="5" t="s">
        <v>53</v>
      </c>
      <c r="T473" s="5" t="s">
        <v>53</v>
      </c>
      <c r="U473" s="5" t="s">
        <v>53</v>
      </c>
      <c r="V473" s="5" t="s">
        <v>53</v>
      </c>
      <c r="W473" s="5" t="s">
        <v>53</v>
      </c>
      <c r="X473" s="5" t="s">
        <v>53</v>
      </c>
      <c r="Y473" s="5">
        <v>80</v>
      </c>
      <c r="Z473" s="5" t="s">
        <v>53</v>
      </c>
      <c r="AA473" t="s">
        <v>53</v>
      </c>
      <c r="AB473" t="s">
        <v>53</v>
      </c>
      <c r="AC473" t="s">
        <v>53</v>
      </c>
      <c r="AD473" t="s">
        <v>53</v>
      </c>
      <c r="AE473" t="s">
        <v>54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  <c r="AK473" t="s">
        <v>53</v>
      </c>
      <c r="AL473" t="s">
        <v>53</v>
      </c>
      <c r="AM473" t="s">
        <v>53</v>
      </c>
      <c r="AN473" t="s">
        <v>53</v>
      </c>
      <c r="AO473" t="s">
        <v>53</v>
      </c>
      <c r="AP473" t="s">
        <v>53</v>
      </c>
      <c r="AQ473" t="s">
        <v>53</v>
      </c>
      <c r="AR473" t="s">
        <v>53</v>
      </c>
    </row>
    <row r="474" spans="1:44" x14ac:dyDescent="0.25">
      <c r="A474" s="5">
        <f>466</f>
      </c>
      <c r="B474" s="5" t="s">
        <v>519</v>
      </c>
      <c r="C474" s="5" t="s">
        <v>53</v>
      </c>
      <c r="D474" s="5" t="s">
        <v>53</v>
      </c>
      <c r="E474" s="5" t="s">
        <v>53</v>
      </c>
      <c r="F474" s="5" t="s">
        <v>53</v>
      </c>
      <c r="G474" s="5" t="s">
        <v>53</v>
      </c>
      <c r="H474" s="5" t="s">
        <v>53</v>
      </c>
      <c r="I474" s="5" t="s">
        <v>53</v>
      </c>
      <c r="J474" s="5" t="s">
        <v>53</v>
      </c>
      <c r="K474" s="5" t="s">
        <v>53</v>
      </c>
      <c r="L474" s="5">
        <v>0</v>
      </c>
      <c r="M474" s="5">
        <v>0</v>
      </c>
      <c r="N474" s="5">
        <v>0</v>
      </c>
      <c r="O474" s="5" t="s">
        <v>53</v>
      </c>
      <c r="P474" s="5" t="s">
        <v>53</v>
      </c>
      <c r="Q474" s="5" t="s">
        <v>53</v>
      </c>
      <c r="R474" s="5" t="s">
        <v>53</v>
      </c>
      <c r="S474" s="5" t="s">
        <v>53</v>
      </c>
      <c r="T474" s="5" t="s">
        <v>53</v>
      </c>
      <c r="U474" s="5" t="s">
        <v>53</v>
      </c>
      <c r="V474" s="5" t="s">
        <v>53</v>
      </c>
      <c r="W474" s="5" t="s">
        <v>53</v>
      </c>
      <c r="X474" s="5" t="s">
        <v>53</v>
      </c>
      <c r="Y474" s="5">
        <v>80</v>
      </c>
      <c r="Z474" s="5" t="s">
        <v>53</v>
      </c>
      <c r="AA474" t="s">
        <v>53</v>
      </c>
      <c r="AB474" t="s">
        <v>53</v>
      </c>
      <c r="AC474" t="s">
        <v>53</v>
      </c>
      <c r="AD474" t="s">
        <v>53</v>
      </c>
      <c r="AE474" t="s">
        <v>54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  <c r="AK474" t="s">
        <v>53</v>
      </c>
      <c r="AL474" t="s">
        <v>53</v>
      </c>
      <c r="AM474" t="s">
        <v>53</v>
      </c>
      <c r="AN474" t="s">
        <v>53</v>
      </c>
      <c r="AO474" t="s">
        <v>53</v>
      </c>
      <c r="AP474" t="s">
        <v>53</v>
      </c>
      <c r="AQ474" t="s">
        <v>53</v>
      </c>
      <c r="AR474" t="s">
        <v>53</v>
      </c>
    </row>
    <row r="475" spans="1:44" x14ac:dyDescent="0.25">
      <c r="A475" s="5">
        <f>467</f>
      </c>
      <c r="B475" s="5" t="s">
        <v>520</v>
      </c>
      <c r="C475" s="5" t="s">
        <v>53</v>
      </c>
      <c r="D475" s="5" t="s">
        <v>53</v>
      </c>
      <c r="E475" s="5" t="s">
        <v>53</v>
      </c>
      <c r="F475" s="5" t="s">
        <v>53</v>
      </c>
      <c r="G475" s="5" t="s">
        <v>53</v>
      </c>
      <c r="H475" s="5" t="s">
        <v>53</v>
      </c>
      <c r="I475" s="5" t="s">
        <v>53</v>
      </c>
      <c r="J475" s="5" t="s">
        <v>53</v>
      </c>
      <c r="K475" s="5" t="s">
        <v>53</v>
      </c>
      <c r="L475" s="5">
        <v>0</v>
      </c>
      <c r="M475" s="5">
        <v>0</v>
      </c>
      <c r="N475" s="5">
        <v>0</v>
      </c>
      <c r="O475" s="5" t="s">
        <v>53</v>
      </c>
      <c r="P475" s="5" t="s">
        <v>53</v>
      </c>
      <c r="Q475" s="5" t="s">
        <v>53</v>
      </c>
      <c r="R475" s="5" t="s">
        <v>53</v>
      </c>
      <c r="S475" s="5" t="s">
        <v>53</v>
      </c>
      <c r="T475" s="5" t="s">
        <v>53</v>
      </c>
      <c r="U475" s="5" t="s">
        <v>53</v>
      </c>
      <c r="V475" s="5" t="s">
        <v>53</v>
      </c>
      <c r="W475" s="5" t="s">
        <v>53</v>
      </c>
      <c r="X475" s="5" t="s">
        <v>53</v>
      </c>
      <c r="Y475" s="5">
        <v>80</v>
      </c>
      <c r="Z475" s="5" t="s">
        <v>53</v>
      </c>
      <c r="AA475" t="s">
        <v>53</v>
      </c>
      <c r="AB475" t="s">
        <v>53</v>
      </c>
      <c r="AC475" t="s">
        <v>53</v>
      </c>
      <c r="AD475" t="s">
        <v>53</v>
      </c>
      <c r="AE475" t="s">
        <v>54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  <c r="AK475" t="s">
        <v>53</v>
      </c>
      <c r="AL475" t="s">
        <v>53</v>
      </c>
      <c r="AM475" t="s">
        <v>53</v>
      </c>
      <c r="AN475" t="s">
        <v>53</v>
      </c>
      <c r="AO475" t="s">
        <v>53</v>
      </c>
      <c r="AP475" t="s">
        <v>53</v>
      </c>
      <c r="AQ475" t="s">
        <v>53</v>
      </c>
      <c r="AR475" t="s">
        <v>53</v>
      </c>
    </row>
    <row r="476" spans="1:44" x14ac:dyDescent="0.25">
      <c r="A476" s="5">
        <f>468</f>
      </c>
      <c r="B476" s="5" t="s">
        <v>521</v>
      </c>
      <c r="C476" s="5" t="s">
        <v>53</v>
      </c>
      <c r="D476" s="5" t="s">
        <v>53</v>
      </c>
      <c r="E476" s="5" t="s">
        <v>53</v>
      </c>
      <c r="F476" s="5" t="s">
        <v>53</v>
      </c>
      <c r="G476" s="5" t="s">
        <v>53</v>
      </c>
      <c r="H476" s="5" t="s">
        <v>53</v>
      </c>
      <c r="I476" s="5" t="s">
        <v>53</v>
      </c>
      <c r="J476" s="5" t="s">
        <v>53</v>
      </c>
      <c r="K476" s="5" t="s">
        <v>53</v>
      </c>
      <c r="L476" s="5">
        <v>0</v>
      </c>
      <c r="M476" s="5">
        <v>0</v>
      </c>
      <c r="N476" s="5">
        <v>0</v>
      </c>
      <c r="O476" s="5" t="s">
        <v>53</v>
      </c>
      <c r="P476" s="5" t="s">
        <v>53</v>
      </c>
      <c r="Q476" s="5" t="s">
        <v>53</v>
      </c>
      <c r="R476" s="5" t="s">
        <v>53</v>
      </c>
      <c r="S476" s="5" t="s">
        <v>53</v>
      </c>
      <c r="T476" s="5" t="s">
        <v>53</v>
      </c>
      <c r="U476" s="5" t="s">
        <v>53</v>
      </c>
      <c r="V476" s="5" t="s">
        <v>53</v>
      </c>
      <c r="W476" s="5" t="s">
        <v>53</v>
      </c>
      <c r="X476" s="5" t="s">
        <v>53</v>
      </c>
      <c r="Y476" s="5">
        <v>80</v>
      </c>
      <c r="Z476" s="5" t="s">
        <v>53</v>
      </c>
      <c r="AA476" t="s">
        <v>53</v>
      </c>
      <c r="AB476" t="s">
        <v>53</v>
      </c>
      <c r="AC476" t="s">
        <v>53</v>
      </c>
      <c r="AD476" t="s">
        <v>53</v>
      </c>
      <c r="AE476" t="s">
        <v>54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  <c r="AK476" t="s">
        <v>53</v>
      </c>
      <c r="AL476" t="s">
        <v>53</v>
      </c>
      <c r="AM476" t="s">
        <v>53</v>
      </c>
      <c r="AN476" t="s">
        <v>53</v>
      </c>
      <c r="AO476" t="s">
        <v>53</v>
      </c>
      <c r="AP476" t="s">
        <v>53</v>
      </c>
      <c r="AQ476" t="s">
        <v>53</v>
      </c>
      <c r="AR476" t="s">
        <v>53</v>
      </c>
    </row>
    <row r="477" spans="1:44" x14ac:dyDescent="0.25">
      <c r="A477" s="5">
        <f>469</f>
      </c>
      <c r="B477" s="5" t="s">
        <v>522</v>
      </c>
      <c r="C477" s="5" t="s">
        <v>53</v>
      </c>
      <c r="D477" s="5" t="s">
        <v>53</v>
      </c>
      <c r="E477" s="5" t="s">
        <v>53</v>
      </c>
      <c r="F477" s="5" t="s">
        <v>53</v>
      </c>
      <c r="G477" s="5" t="s">
        <v>53</v>
      </c>
      <c r="H477" s="5" t="s">
        <v>53</v>
      </c>
      <c r="I477" s="5" t="s">
        <v>53</v>
      </c>
      <c r="J477" s="5" t="s">
        <v>53</v>
      </c>
      <c r="K477" s="5" t="s">
        <v>53</v>
      </c>
      <c r="L477" s="5">
        <v>0</v>
      </c>
      <c r="M477" s="5">
        <v>0</v>
      </c>
      <c r="N477" s="5">
        <v>0</v>
      </c>
      <c r="O477" s="5" t="s">
        <v>53</v>
      </c>
      <c r="P477" s="5" t="s">
        <v>53</v>
      </c>
      <c r="Q477" s="5" t="s">
        <v>53</v>
      </c>
      <c r="R477" s="5" t="s">
        <v>53</v>
      </c>
      <c r="S477" s="5" t="s">
        <v>53</v>
      </c>
      <c r="T477" s="5" t="s">
        <v>53</v>
      </c>
      <c r="U477" s="5" t="s">
        <v>53</v>
      </c>
      <c r="V477" s="5" t="s">
        <v>53</v>
      </c>
      <c r="W477" s="5" t="s">
        <v>53</v>
      </c>
      <c r="X477" s="5" t="s">
        <v>53</v>
      </c>
      <c r="Y477" s="5">
        <v>80</v>
      </c>
      <c r="Z477" s="5" t="s">
        <v>53</v>
      </c>
      <c r="AA477" t="s">
        <v>53</v>
      </c>
      <c r="AB477" t="s">
        <v>53</v>
      </c>
      <c r="AC477" t="s">
        <v>53</v>
      </c>
      <c r="AD477" t="s">
        <v>53</v>
      </c>
      <c r="AE477" t="s">
        <v>54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  <c r="AK477" t="s">
        <v>53</v>
      </c>
      <c r="AL477" t="s">
        <v>53</v>
      </c>
      <c r="AM477" t="s">
        <v>53</v>
      </c>
      <c r="AN477" t="s">
        <v>53</v>
      </c>
      <c r="AO477" t="s">
        <v>53</v>
      </c>
      <c r="AP477" t="s">
        <v>53</v>
      </c>
      <c r="AQ477" t="s">
        <v>53</v>
      </c>
      <c r="AR477" t="s">
        <v>53</v>
      </c>
    </row>
    <row r="478" spans="1:44" x14ac:dyDescent="0.25">
      <c r="A478" s="5">
        <f>470</f>
      </c>
      <c r="B478" s="5" t="s">
        <v>523</v>
      </c>
      <c r="C478" s="5" t="s">
        <v>53</v>
      </c>
      <c r="D478" s="5" t="s">
        <v>53</v>
      </c>
      <c r="E478" s="5" t="s">
        <v>53</v>
      </c>
      <c r="F478" s="5" t="s">
        <v>53</v>
      </c>
      <c r="G478" s="5" t="s">
        <v>53</v>
      </c>
      <c r="H478" s="5" t="s">
        <v>53</v>
      </c>
      <c r="I478" s="5" t="s">
        <v>53</v>
      </c>
      <c r="J478" s="5" t="s">
        <v>53</v>
      </c>
      <c r="K478" s="5" t="s">
        <v>53</v>
      </c>
      <c r="L478" s="5">
        <v>0</v>
      </c>
      <c r="M478" s="5">
        <v>0</v>
      </c>
      <c r="N478" s="5">
        <v>0</v>
      </c>
      <c r="O478" s="5" t="s">
        <v>53</v>
      </c>
      <c r="P478" s="5" t="s">
        <v>53</v>
      </c>
      <c r="Q478" s="5" t="s">
        <v>53</v>
      </c>
      <c r="R478" s="5" t="s">
        <v>53</v>
      </c>
      <c r="S478" s="5" t="s">
        <v>53</v>
      </c>
      <c r="T478" s="5" t="s">
        <v>53</v>
      </c>
      <c r="U478" s="5" t="s">
        <v>53</v>
      </c>
      <c r="V478" s="5" t="s">
        <v>53</v>
      </c>
      <c r="W478" s="5" t="s">
        <v>53</v>
      </c>
      <c r="X478" s="5" t="s">
        <v>53</v>
      </c>
      <c r="Y478" s="5">
        <v>80</v>
      </c>
      <c r="Z478" s="5" t="s">
        <v>53</v>
      </c>
      <c r="AA478" t="s">
        <v>53</v>
      </c>
      <c r="AB478" t="s">
        <v>53</v>
      </c>
      <c r="AC478" t="s">
        <v>53</v>
      </c>
      <c r="AD478" t="s">
        <v>53</v>
      </c>
      <c r="AE478" t="s">
        <v>54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  <c r="AK478" t="s">
        <v>53</v>
      </c>
      <c r="AL478" t="s">
        <v>53</v>
      </c>
      <c r="AM478" t="s">
        <v>53</v>
      </c>
      <c r="AN478" t="s">
        <v>53</v>
      </c>
      <c r="AO478" t="s">
        <v>53</v>
      </c>
      <c r="AP478" t="s">
        <v>53</v>
      </c>
      <c r="AQ478" t="s">
        <v>53</v>
      </c>
      <c r="AR478" t="s">
        <v>53</v>
      </c>
    </row>
    <row r="479" spans="1:44" x14ac:dyDescent="0.25">
      <c r="A479" s="5">
        <f>471</f>
      </c>
      <c r="B479" s="5" t="s">
        <v>524</v>
      </c>
      <c r="C479" s="5" t="s">
        <v>53</v>
      </c>
      <c r="D479" s="5" t="s">
        <v>53</v>
      </c>
      <c r="E479" s="5" t="s">
        <v>53</v>
      </c>
      <c r="F479" s="5" t="s">
        <v>53</v>
      </c>
      <c r="G479" s="5" t="s">
        <v>53</v>
      </c>
      <c r="H479" s="5" t="s">
        <v>53</v>
      </c>
      <c r="I479" s="5" t="s">
        <v>53</v>
      </c>
      <c r="J479" s="5" t="s">
        <v>53</v>
      </c>
      <c r="K479" s="5" t="s">
        <v>53</v>
      </c>
      <c r="L479" s="5">
        <v>0</v>
      </c>
      <c r="M479" s="5">
        <v>0</v>
      </c>
      <c r="N479" s="5">
        <v>0</v>
      </c>
      <c r="O479" s="5" t="s">
        <v>53</v>
      </c>
      <c r="P479" s="5" t="s">
        <v>53</v>
      </c>
      <c r="Q479" s="5" t="s">
        <v>53</v>
      </c>
      <c r="R479" s="5" t="s">
        <v>53</v>
      </c>
      <c r="S479" s="5" t="s">
        <v>53</v>
      </c>
      <c r="T479" s="5" t="s">
        <v>53</v>
      </c>
      <c r="U479" s="5" t="s">
        <v>53</v>
      </c>
      <c r="V479" s="5" t="s">
        <v>53</v>
      </c>
      <c r="W479" s="5" t="s">
        <v>53</v>
      </c>
      <c r="X479" s="5" t="s">
        <v>53</v>
      </c>
      <c r="Y479" s="5">
        <v>80</v>
      </c>
      <c r="Z479" s="5" t="s">
        <v>53</v>
      </c>
      <c r="AA479" t="s">
        <v>53</v>
      </c>
      <c r="AB479" t="s">
        <v>53</v>
      </c>
      <c r="AC479" t="s">
        <v>53</v>
      </c>
      <c r="AD479" t="s">
        <v>53</v>
      </c>
      <c r="AE479" t="s">
        <v>54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  <c r="AK479" t="s">
        <v>53</v>
      </c>
      <c r="AL479" t="s">
        <v>53</v>
      </c>
      <c r="AM479" t="s">
        <v>53</v>
      </c>
      <c r="AN479" t="s">
        <v>53</v>
      </c>
      <c r="AO479" t="s">
        <v>53</v>
      </c>
      <c r="AP479" t="s">
        <v>53</v>
      </c>
      <c r="AQ479" t="s">
        <v>53</v>
      </c>
      <c r="AR479" t="s">
        <v>53</v>
      </c>
    </row>
    <row r="480" spans="1:44" x14ac:dyDescent="0.25">
      <c r="A480" s="5">
        <f>472</f>
      </c>
      <c r="B480" s="5" t="s">
        <v>525</v>
      </c>
      <c r="C480" s="5" t="s">
        <v>53</v>
      </c>
      <c r="D480" s="5" t="s">
        <v>53</v>
      </c>
      <c r="E480" s="5" t="s">
        <v>53</v>
      </c>
      <c r="F480" s="5" t="s">
        <v>53</v>
      </c>
      <c r="G480" s="5" t="s">
        <v>53</v>
      </c>
      <c r="H480" s="5" t="s">
        <v>53</v>
      </c>
      <c r="I480" s="5" t="s">
        <v>53</v>
      </c>
      <c r="J480" s="5" t="s">
        <v>53</v>
      </c>
      <c r="K480" s="5" t="s">
        <v>53</v>
      </c>
      <c r="L480" s="5">
        <v>0</v>
      </c>
      <c r="M480" s="5">
        <v>0</v>
      </c>
      <c r="N480" s="5">
        <v>0</v>
      </c>
      <c r="O480" s="5" t="s">
        <v>53</v>
      </c>
      <c r="P480" s="5" t="s">
        <v>53</v>
      </c>
      <c r="Q480" s="5" t="s">
        <v>53</v>
      </c>
      <c r="R480" s="5" t="s">
        <v>53</v>
      </c>
      <c r="S480" s="5" t="s">
        <v>53</v>
      </c>
      <c r="T480" s="5" t="s">
        <v>53</v>
      </c>
      <c r="U480" s="5" t="s">
        <v>53</v>
      </c>
      <c r="V480" s="5" t="s">
        <v>53</v>
      </c>
      <c r="W480" s="5" t="s">
        <v>53</v>
      </c>
      <c r="X480" s="5" t="s">
        <v>53</v>
      </c>
      <c r="Y480" s="5">
        <v>80</v>
      </c>
      <c r="Z480" s="5" t="s">
        <v>53</v>
      </c>
      <c r="AA480" t="s">
        <v>53</v>
      </c>
      <c r="AB480" t="s">
        <v>53</v>
      </c>
      <c r="AC480" t="s">
        <v>53</v>
      </c>
      <c r="AD480" t="s">
        <v>53</v>
      </c>
      <c r="AE480" t="s">
        <v>54</v>
      </c>
      <c r="AF480" t="s">
        <v>53</v>
      </c>
      <c r="AG480" t="s">
        <v>53</v>
      </c>
      <c r="AH480" t="s">
        <v>53</v>
      </c>
      <c r="AI480" t="s">
        <v>53</v>
      </c>
      <c r="AJ480" t="s">
        <v>53</v>
      </c>
      <c r="AK480" t="s">
        <v>53</v>
      </c>
      <c r="AL480" t="s">
        <v>53</v>
      </c>
      <c r="AM480" t="s">
        <v>53</v>
      </c>
      <c r="AN480" t="s">
        <v>53</v>
      </c>
      <c r="AO480" t="s">
        <v>53</v>
      </c>
      <c r="AP480" t="s">
        <v>53</v>
      </c>
      <c r="AQ480" t="s">
        <v>53</v>
      </c>
      <c r="AR480" t="s">
        <v>53</v>
      </c>
    </row>
    <row r="481" spans="1:44" x14ac:dyDescent="0.25">
      <c r="A481" s="5">
        <f>473</f>
      </c>
      <c r="B481" s="5" t="s">
        <v>526</v>
      </c>
      <c r="C481" s="5" t="s">
        <v>53</v>
      </c>
      <c r="D481" s="5" t="s">
        <v>53</v>
      </c>
      <c r="E481" s="5" t="s">
        <v>53</v>
      </c>
      <c r="F481" s="5" t="s">
        <v>53</v>
      </c>
      <c r="G481" s="5" t="s">
        <v>53</v>
      </c>
      <c r="H481" s="5" t="s">
        <v>53</v>
      </c>
      <c r="I481" s="5" t="s">
        <v>53</v>
      </c>
      <c r="J481" s="5" t="s">
        <v>53</v>
      </c>
      <c r="K481" s="5" t="s">
        <v>53</v>
      </c>
      <c r="L481" s="5">
        <v>0</v>
      </c>
      <c r="M481" s="5">
        <v>0</v>
      </c>
      <c r="N481" s="5">
        <v>0</v>
      </c>
      <c r="O481" s="5" t="s">
        <v>53</v>
      </c>
      <c r="P481" s="5" t="s">
        <v>53</v>
      </c>
      <c r="Q481" s="5" t="s">
        <v>53</v>
      </c>
      <c r="R481" s="5" t="s">
        <v>53</v>
      </c>
      <c r="S481" s="5" t="s">
        <v>53</v>
      </c>
      <c r="T481" s="5" t="s">
        <v>53</v>
      </c>
      <c r="U481" s="5" t="s">
        <v>53</v>
      </c>
      <c r="V481" s="5" t="s">
        <v>53</v>
      </c>
      <c r="W481" s="5" t="s">
        <v>53</v>
      </c>
      <c r="X481" s="5" t="s">
        <v>53</v>
      </c>
      <c r="Y481" s="5">
        <v>80</v>
      </c>
      <c r="Z481" s="5" t="s">
        <v>53</v>
      </c>
      <c r="AA481" t="s">
        <v>53</v>
      </c>
      <c r="AB481" t="s">
        <v>53</v>
      </c>
      <c r="AC481" t="s">
        <v>53</v>
      </c>
      <c r="AD481" t="s">
        <v>53</v>
      </c>
      <c r="AE481" t="s">
        <v>54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  <c r="AK481" t="s">
        <v>53</v>
      </c>
      <c r="AL481" t="s">
        <v>53</v>
      </c>
      <c r="AM481" t="s">
        <v>53</v>
      </c>
      <c r="AN481" t="s">
        <v>53</v>
      </c>
      <c r="AO481" t="s">
        <v>53</v>
      </c>
      <c r="AP481" t="s">
        <v>53</v>
      </c>
      <c r="AQ481" t="s">
        <v>53</v>
      </c>
      <c r="AR481" t="s">
        <v>53</v>
      </c>
    </row>
    <row r="482" spans="1:44" x14ac:dyDescent="0.25">
      <c r="A482" s="5">
        <f>474</f>
      </c>
      <c r="B482" s="5" t="s">
        <v>527</v>
      </c>
      <c r="C482" s="5" t="s">
        <v>53</v>
      </c>
      <c r="D482" s="5" t="s">
        <v>53</v>
      </c>
      <c r="E482" s="5" t="s">
        <v>53</v>
      </c>
      <c r="F482" s="5" t="s">
        <v>53</v>
      </c>
      <c r="G482" s="5" t="s">
        <v>53</v>
      </c>
      <c r="H482" s="5" t="s">
        <v>53</v>
      </c>
      <c r="I482" s="5" t="s">
        <v>53</v>
      </c>
      <c r="J482" s="5" t="s">
        <v>53</v>
      </c>
      <c r="K482" s="5" t="s">
        <v>53</v>
      </c>
      <c r="L482" s="5">
        <v>0</v>
      </c>
      <c r="M482" s="5">
        <v>0</v>
      </c>
      <c r="N482" s="5">
        <v>0</v>
      </c>
      <c r="O482" s="5" t="s">
        <v>53</v>
      </c>
      <c r="P482" s="5" t="s">
        <v>53</v>
      </c>
      <c r="Q482" s="5" t="s">
        <v>53</v>
      </c>
      <c r="R482" s="5" t="s">
        <v>53</v>
      </c>
      <c r="S482" s="5" t="s">
        <v>53</v>
      </c>
      <c r="T482" s="5" t="s">
        <v>53</v>
      </c>
      <c r="U482" s="5" t="s">
        <v>53</v>
      </c>
      <c r="V482" s="5" t="s">
        <v>53</v>
      </c>
      <c r="W482" s="5" t="s">
        <v>53</v>
      </c>
      <c r="X482" s="5" t="s">
        <v>53</v>
      </c>
      <c r="Y482" s="5">
        <v>80</v>
      </c>
      <c r="Z482" s="5" t="s">
        <v>53</v>
      </c>
      <c r="AA482" t="s">
        <v>53</v>
      </c>
      <c r="AB482" t="s">
        <v>53</v>
      </c>
      <c r="AC482" t="s">
        <v>53</v>
      </c>
      <c r="AD482" t="s">
        <v>53</v>
      </c>
      <c r="AE482" t="s">
        <v>54</v>
      </c>
      <c r="AF482" t="s">
        <v>53</v>
      </c>
      <c r="AG482" t="s">
        <v>53</v>
      </c>
      <c r="AH482" t="s">
        <v>53</v>
      </c>
      <c r="AI482" t="s">
        <v>53</v>
      </c>
      <c r="AJ482" t="s">
        <v>53</v>
      </c>
      <c r="AK482" t="s">
        <v>53</v>
      </c>
      <c r="AL482" t="s">
        <v>53</v>
      </c>
      <c r="AM482" t="s">
        <v>53</v>
      </c>
      <c r="AN482" t="s">
        <v>53</v>
      </c>
      <c r="AO482" t="s">
        <v>53</v>
      </c>
      <c r="AP482" t="s">
        <v>53</v>
      </c>
      <c r="AQ482" t="s">
        <v>53</v>
      </c>
      <c r="AR482" t="s">
        <v>53</v>
      </c>
    </row>
    <row r="483" spans="1:44" x14ac:dyDescent="0.25">
      <c r="A483" s="5">
        <f>475</f>
      </c>
      <c r="B483" s="5" t="s">
        <v>528</v>
      </c>
      <c r="C483" s="5" t="s">
        <v>53</v>
      </c>
      <c r="D483" s="5" t="s">
        <v>53</v>
      </c>
      <c r="E483" s="5" t="s">
        <v>53</v>
      </c>
      <c r="F483" s="5" t="s">
        <v>53</v>
      </c>
      <c r="G483" s="5" t="s">
        <v>53</v>
      </c>
      <c r="H483" s="5" t="s">
        <v>53</v>
      </c>
      <c r="I483" s="5" t="s">
        <v>53</v>
      </c>
      <c r="J483" s="5" t="s">
        <v>53</v>
      </c>
      <c r="K483" s="5" t="s">
        <v>53</v>
      </c>
      <c r="L483" s="5">
        <v>0</v>
      </c>
      <c r="M483" s="5">
        <v>0</v>
      </c>
      <c r="N483" s="5">
        <v>0</v>
      </c>
      <c r="O483" s="5" t="s">
        <v>53</v>
      </c>
      <c r="P483" s="5" t="s">
        <v>53</v>
      </c>
      <c r="Q483" s="5" t="s">
        <v>53</v>
      </c>
      <c r="R483" s="5" t="s">
        <v>53</v>
      </c>
      <c r="S483" s="5" t="s">
        <v>53</v>
      </c>
      <c r="T483" s="5" t="s">
        <v>53</v>
      </c>
      <c r="U483" s="5" t="s">
        <v>53</v>
      </c>
      <c r="V483" s="5" t="s">
        <v>53</v>
      </c>
      <c r="W483" s="5" t="s">
        <v>53</v>
      </c>
      <c r="X483" s="5" t="s">
        <v>53</v>
      </c>
      <c r="Y483" s="5">
        <v>80</v>
      </c>
      <c r="Z483" s="5" t="s">
        <v>53</v>
      </c>
      <c r="AA483" t="s">
        <v>53</v>
      </c>
      <c r="AB483" t="s">
        <v>53</v>
      </c>
      <c r="AC483" t="s">
        <v>53</v>
      </c>
      <c r="AD483" t="s">
        <v>53</v>
      </c>
      <c r="AE483" t="s">
        <v>54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  <c r="AK483" t="s">
        <v>53</v>
      </c>
      <c r="AL483" t="s">
        <v>53</v>
      </c>
      <c r="AM483" t="s">
        <v>53</v>
      </c>
      <c r="AN483" t="s">
        <v>53</v>
      </c>
      <c r="AO483" t="s">
        <v>53</v>
      </c>
      <c r="AP483" t="s">
        <v>53</v>
      </c>
      <c r="AQ483" t="s">
        <v>53</v>
      </c>
      <c r="AR483" t="s">
        <v>53</v>
      </c>
    </row>
    <row r="484" spans="1:44" x14ac:dyDescent="0.25">
      <c r="A484" s="5">
        <f>476</f>
      </c>
      <c r="B484" s="5" t="s">
        <v>529</v>
      </c>
      <c r="C484" s="5" t="s">
        <v>53</v>
      </c>
      <c r="D484" s="5" t="s">
        <v>53</v>
      </c>
      <c r="E484" s="5" t="s">
        <v>53</v>
      </c>
      <c r="F484" s="5" t="s">
        <v>53</v>
      </c>
      <c r="G484" s="5" t="s">
        <v>53</v>
      </c>
      <c r="H484" s="5" t="s">
        <v>53</v>
      </c>
      <c r="I484" s="5" t="s">
        <v>53</v>
      </c>
      <c r="J484" s="5" t="s">
        <v>53</v>
      </c>
      <c r="K484" s="5" t="s">
        <v>53</v>
      </c>
      <c r="L484" s="5">
        <v>0</v>
      </c>
      <c r="M484" s="5">
        <v>0</v>
      </c>
      <c r="N484" s="5">
        <v>0</v>
      </c>
      <c r="O484" s="5" t="s">
        <v>53</v>
      </c>
      <c r="P484" s="5" t="s">
        <v>53</v>
      </c>
      <c r="Q484" s="5" t="s">
        <v>53</v>
      </c>
      <c r="R484" s="5" t="s">
        <v>53</v>
      </c>
      <c r="S484" s="5" t="s">
        <v>53</v>
      </c>
      <c r="T484" s="5" t="s">
        <v>53</v>
      </c>
      <c r="U484" s="5" t="s">
        <v>53</v>
      </c>
      <c r="V484" s="5" t="s">
        <v>53</v>
      </c>
      <c r="W484" s="5" t="s">
        <v>53</v>
      </c>
      <c r="X484" s="5" t="s">
        <v>53</v>
      </c>
      <c r="Y484" s="5">
        <v>80</v>
      </c>
      <c r="Z484" s="5" t="s">
        <v>53</v>
      </c>
      <c r="AA484" t="s">
        <v>53</v>
      </c>
      <c r="AB484" t="s">
        <v>53</v>
      </c>
      <c r="AC484" t="s">
        <v>53</v>
      </c>
      <c r="AD484" t="s">
        <v>53</v>
      </c>
      <c r="AE484" t="s">
        <v>54</v>
      </c>
      <c r="AF484" t="s">
        <v>53</v>
      </c>
      <c r="AG484" t="s">
        <v>53</v>
      </c>
      <c r="AH484" t="s">
        <v>53</v>
      </c>
      <c r="AI484" t="s">
        <v>53</v>
      </c>
      <c r="AJ484" t="s">
        <v>53</v>
      </c>
      <c r="AK484" t="s">
        <v>53</v>
      </c>
      <c r="AL484" t="s">
        <v>53</v>
      </c>
      <c r="AM484" t="s">
        <v>53</v>
      </c>
      <c r="AN484" t="s">
        <v>53</v>
      </c>
      <c r="AO484" t="s">
        <v>53</v>
      </c>
      <c r="AP484" t="s">
        <v>53</v>
      </c>
      <c r="AQ484" t="s">
        <v>53</v>
      </c>
      <c r="AR484" t="s">
        <v>53</v>
      </c>
    </row>
    <row r="485" spans="1:44" x14ac:dyDescent="0.25">
      <c r="A485" s="5">
        <f>477</f>
      </c>
      <c r="B485" s="5" t="s">
        <v>530</v>
      </c>
      <c r="C485" s="5" t="s">
        <v>53</v>
      </c>
      <c r="D485" s="5" t="s">
        <v>53</v>
      </c>
      <c r="E485" s="5" t="s">
        <v>53</v>
      </c>
      <c r="F485" s="5" t="s">
        <v>53</v>
      </c>
      <c r="G485" s="5" t="s">
        <v>53</v>
      </c>
      <c r="H485" s="5" t="s">
        <v>53</v>
      </c>
      <c r="I485" s="5" t="s">
        <v>53</v>
      </c>
      <c r="J485" s="5" t="s">
        <v>53</v>
      </c>
      <c r="K485" s="5" t="s">
        <v>53</v>
      </c>
      <c r="L485" s="5">
        <v>0</v>
      </c>
      <c r="M485" s="5">
        <v>0</v>
      </c>
      <c r="N485" s="5">
        <v>0</v>
      </c>
      <c r="O485" s="5" t="s">
        <v>53</v>
      </c>
      <c r="P485" s="5" t="s">
        <v>53</v>
      </c>
      <c r="Q485" s="5" t="s">
        <v>53</v>
      </c>
      <c r="R485" s="5" t="s">
        <v>53</v>
      </c>
      <c r="S485" s="5" t="s">
        <v>53</v>
      </c>
      <c r="T485" s="5" t="s">
        <v>53</v>
      </c>
      <c r="U485" s="5" t="s">
        <v>53</v>
      </c>
      <c r="V485" s="5" t="s">
        <v>53</v>
      </c>
      <c r="W485" s="5" t="s">
        <v>53</v>
      </c>
      <c r="X485" s="5" t="s">
        <v>53</v>
      </c>
      <c r="Y485" s="5">
        <v>80</v>
      </c>
      <c r="Z485" s="5" t="s">
        <v>53</v>
      </c>
      <c r="AA485" t="s">
        <v>53</v>
      </c>
      <c r="AB485" t="s">
        <v>53</v>
      </c>
      <c r="AC485" t="s">
        <v>53</v>
      </c>
      <c r="AD485" t="s">
        <v>53</v>
      </c>
      <c r="AE485" t="s">
        <v>54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  <c r="AK485" t="s">
        <v>53</v>
      </c>
      <c r="AL485" t="s">
        <v>53</v>
      </c>
      <c r="AM485" t="s">
        <v>53</v>
      </c>
      <c r="AN485" t="s">
        <v>53</v>
      </c>
      <c r="AO485" t="s">
        <v>53</v>
      </c>
      <c r="AP485" t="s">
        <v>53</v>
      </c>
      <c r="AQ485" t="s">
        <v>53</v>
      </c>
      <c r="AR485" t="s">
        <v>53</v>
      </c>
    </row>
    <row r="486" spans="1:44" x14ac:dyDescent="0.25">
      <c r="A486" s="5">
        <f>478</f>
      </c>
      <c r="B486" s="5" t="s">
        <v>531</v>
      </c>
      <c r="C486" s="5" t="s">
        <v>53</v>
      </c>
      <c r="D486" s="5" t="s">
        <v>53</v>
      </c>
      <c r="E486" s="5" t="s">
        <v>53</v>
      </c>
      <c r="F486" s="5" t="s">
        <v>53</v>
      </c>
      <c r="G486" s="5" t="s">
        <v>53</v>
      </c>
      <c r="H486" s="5" t="s">
        <v>53</v>
      </c>
      <c r="I486" s="5" t="s">
        <v>53</v>
      </c>
      <c r="J486" s="5" t="s">
        <v>53</v>
      </c>
      <c r="K486" s="5" t="s">
        <v>53</v>
      </c>
      <c r="L486" s="5">
        <v>0</v>
      </c>
      <c r="M486" s="5">
        <v>0</v>
      </c>
      <c r="N486" s="5">
        <v>0</v>
      </c>
      <c r="O486" s="5" t="s">
        <v>53</v>
      </c>
      <c r="P486" s="5" t="s">
        <v>53</v>
      </c>
      <c r="Q486" s="5" t="s">
        <v>53</v>
      </c>
      <c r="R486" s="5" t="s">
        <v>53</v>
      </c>
      <c r="S486" s="5" t="s">
        <v>53</v>
      </c>
      <c r="T486" s="5" t="s">
        <v>53</v>
      </c>
      <c r="U486" s="5" t="s">
        <v>53</v>
      </c>
      <c r="V486" s="5" t="s">
        <v>53</v>
      </c>
      <c r="W486" s="5" t="s">
        <v>53</v>
      </c>
      <c r="X486" s="5" t="s">
        <v>53</v>
      </c>
      <c r="Y486" s="5">
        <v>80</v>
      </c>
      <c r="Z486" s="5" t="s">
        <v>53</v>
      </c>
      <c r="AA486" t="s">
        <v>53</v>
      </c>
      <c r="AB486" t="s">
        <v>53</v>
      </c>
      <c r="AC486" t="s">
        <v>53</v>
      </c>
      <c r="AD486" t="s">
        <v>53</v>
      </c>
      <c r="AE486" t="s">
        <v>54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  <c r="AK486" t="s">
        <v>53</v>
      </c>
      <c r="AL486" t="s">
        <v>53</v>
      </c>
      <c r="AM486" t="s">
        <v>53</v>
      </c>
      <c r="AN486" t="s">
        <v>53</v>
      </c>
      <c r="AO486" t="s">
        <v>53</v>
      </c>
      <c r="AP486" t="s">
        <v>53</v>
      </c>
      <c r="AQ486" t="s">
        <v>53</v>
      </c>
      <c r="AR486" t="s">
        <v>53</v>
      </c>
    </row>
    <row r="487" spans="1:44" x14ac:dyDescent="0.25">
      <c r="A487" s="5">
        <f>479</f>
      </c>
      <c r="B487" s="5" t="s">
        <v>532</v>
      </c>
      <c r="C487" s="5" t="s">
        <v>53</v>
      </c>
      <c r="D487" s="5" t="s">
        <v>53</v>
      </c>
      <c r="E487" s="5" t="s">
        <v>53</v>
      </c>
      <c r="F487" s="5" t="s">
        <v>53</v>
      </c>
      <c r="G487" s="5" t="s">
        <v>53</v>
      </c>
      <c r="H487" s="5" t="s">
        <v>53</v>
      </c>
      <c r="I487" s="5" t="s">
        <v>53</v>
      </c>
      <c r="J487" s="5" t="s">
        <v>53</v>
      </c>
      <c r="K487" s="5" t="s">
        <v>53</v>
      </c>
      <c r="L487" s="5">
        <v>0</v>
      </c>
      <c r="M487" s="5">
        <v>0</v>
      </c>
      <c r="N487" s="5">
        <v>0</v>
      </c>
      <c r="O487" s="5" t="s">
        <v>53</v>
      </c>
      <c r="P487" s="5" t="s">
        <v>53</v>
      </c>
      <c r="Q487" s="5" t="s">
        <v>53</v>
      </c>
      <c r="R487" s="5" t="s">
        <v>53</v>
      </c>
      <c r="S487" s="5" t="s">
        <v>53</v>
      </c>
      <c r="T487" s="5" t="s">
        <v>53</v>
      </c>
      <c r="U487" s="5" t="s">
        <v>53</v>
      </c>
      <c r="V487" s="5" t="s">
        <v>53</v>
      </c>
      <c r="W487" s="5" t="s">
        <v>53</v>
      </c>
      <c r="X487" s="5" t="s">
        <v>53</v>
      </c>
      <c r="Y487" s="5">
        <v>80</v>
      </c>
      <c r="Z487" s="5" t="s">
        <v>53</v>
      </c>
      <c r="AA487" t="s">
        <v>53</v>
      </c>
      <c r="AB487" t="s">
        <v>53</v>
      </c>
      <c r="AC487" t="s">
        <v>53</v>
      </c>
      <c r="AD487" t="s">
        <v>53</v>
      </c>
      <c r="AE487" t="s">
        <v>54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  <c r="AK487" t="s">
        <v>53</v>
      </c>
      <c r="AL487" t="s">
        <v>53</v>
      </c>
      <c r="AM487" t="s">
        <v>53</v>
      </c>
      <c r="AN487" t="s">
        <v>53</v>
      </c>
      <c r="AO487" t="s">
        <v>53</v>
      </c>
      <c r="AP487" t="s">
        <v>53</v>
      </c>
      <c r="AQ487" t="s">
        <v>53</v>
      </c>
      <c r="AR487" t="s">
        <v>53</v>
      </c>
    </row>
    <row r="488" spans="1:44" x14ac:dyDescent="0.25">
      <c r="A488" s="5">
        <f>480</f>
      </c>
      <c r="B488" s="5" t="s">
        <v>533</v>
      </c>
      <c r="C488" s="5" t="s">
        <v>53</v>
      </c>
      <c r="D488" s="5" t="s">
        <v>53</v>
      </c>
      <c r="E488" s="5" t="s">
        <v>53</v>
      </c>
      <c r="F488" s="5" t="s">
        <v>53</v>
      </c>
      <c r="G488" s="5" t="s">
        <v>53</v>
      </c>
      <c r="H488" s="5" t="s">
        <v>53</v>
      </c>
      <c r="I488" s="5" t="s">
        <v>53</v>
      </c>
      <c r="J488" s="5" t="s">
        <v>53</v>
      </c>
      <c r="K488" s="5" t="s">
        <v>53</v>
      </c>
      <c r="L488" s="5">
        <v>0</v>
      </c>
      <c r="M488" s="5">
        <v>0</v>
      </c>
      <c r="N488" s="5">
        <v>0</v>
      </c>
      <c r="O488" s="5" t="s">
        <v>53</v>
      </c>
      <c r="P488" s="5" t="s">
        <v>53</v>
      </c>
      <c r="Q488" s="5" t="s">
        <v>53</v>
      </c>
      <c r="R488" s="5" t="s">
        <v>53</v>
      </c>
      <c r="S488" s="5" t="s">
        <v>53</v>
      </c>
      <c r="T488" s="5" t="s">
        <v>53</v>
      </c>
      <c r="U488" s="5" t="s">
        <v>53</v>
      </c>
      <c r="V488" s="5" t="s">
        <v>53</v>
      </c>
      <c r="W488" s="5" t="s">
        <v>53</v>
      </c>
      <c r="X488" s="5" t="s">
        <v>53</v>
      </c>
      <c r="Y488" s="5">
        <v>80</v>
      </c>
      <c r="Z488" s="5" t="s">
        <v>53</v>
      </c>
      <c r="AA488" t="s">
        <v>53</v>
      </c>
      <c r="AB488" t="s">
        <v>53</v>
      </c>
      <c r="AC488" t="s">
        <v>53</v>
      </c>
      <c r="AD488" t="s">
        <v>53</v>
      </c>
      <c r="AE488" t="s">
        <v>54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  <c r="AK488" t="s">
        <v>53</v>
      </c>
      <c r="AL488" t="s">
        <v>53</v>
      </c>
      <c r="AM488" t="s">
        <v>53</v>
      </c>
      <c r="AN488" t="s">
        <v>53</v>
      </c>
      <c r="AO488" t="s">
        <v>53</v>
      </c>
      <c r="AP488" t="s">
        <v>53</v>
      </c>
      <c r="AQ488" t="s">
        <v>53</v>
      </c>
      <c r="AR488" t="s">
        <v>53</v>
      </c>
    </row>
    <row r="489" spans="1:44" x14ac:dyDescent="0.25">
      <c r="A489" s="5">
        <f>481</f>
      </c>
      <c r="B489" s="5" t="s">
        <v>534</v>
      </c>
      <c r="C489" s="5" t="s">
        <v>53</v>
      </c>
      <c r="D489" s="5" t="s">
        <v>53</v>
      </c>
      <c r="E489" s="5" t="s">
        <v>53</v>
      </c>
      <c r="F489" s="5" t="s">
        <v>53</v>
      </c>
      <c r="G489" s="5" t="s">
        <v>53</v>
      </c>
      <c r="H489" s="5" t="s">
        <v>53</v>
      </c>
      <c r="I489" s="5" t="s">
        <v>53</v>
      </c>
      <c r="J489" s="5" t="s">
        <v>53</v>
      </c>
      <c r="K489" s="5" t="s">
        <v>53</v>
      </c>
      <c r="L489" s="5">
        <v>0</v>
      </c>
      <c r="M489" s="5">
        <v>0</v>
      </c>
      <c r="N489" s="5">
        <v>0</v>
      </c>
      <c r="O489" s="5" t="s">
        <v>53</v>
      </c>
      <c r="P489" s="5" t="s">
        <v>53</v>
      </c>
      <c r="Q489" s="5" t="s">
        <v>53</v>
      </c>
      <c r="R489" s="5" t="s">
        <v>53</v>
      </c>
      <c r="S489" s="5" t="s">
        <v>53</v>
      </c>
      <c r="T489" s="5" t="s">
        <v>53</v>
      </c>
      <c r="U489" s="5" t="s">
        <v>53</v>
      </c>
      <c r="V489" s="5" t="s">
        <v>53</v>
      </c>
      <c r="W489" s="5" t="s">
        <v>53</v>
      </c>
      <c r="X489" s="5" t="s">
        <v>53</v>
      </c>
      <c r="Y489" s="5">
        <v>80</v>
      </c>
      <c r="Z489" s="5" t="s">
        <v>53</v>
      </c>
      <c r="AA489" t="s">
        <v>53</v>
      </c>
      <c r="AB489" t="s">
        <v>53</v>
      </c>
      <c r="AC489" t="s">
        <v>53</v>
      </c>
      <c r="AD489" t="s">
        <v>53</v>
      </c>
      <c r="AE489" t="s">
        <v>54</v>
      </c>
      <c r="AF489" t="s">
        <v>53</v>
      </c>
      <c r="AG489" t="s">
        <v>53</v>
      </c>
      <c r="AH489" t="s">
        <v>53</v>
      </c>
      <c r="AI489" t="s">
        <v>53</v>
      </c>
      <c r="AJ489" t="s">
        <v>53</v>
      </c>
      <c r="AK489" t="s">
        <v>53</v>
      </c>
      <c r="AL489" t="s">
        <v>53</v>
      </c>
      <c r="AM489" t="s">
        <v>53</v>
      </c>
      <c r="AN489" t="s">
        <v>53</v>
      </c>
      <c r="AO489" t="s">
        <v>53</v>
      </c>
      <c r="AP489" t="s">
        <v>53</v>
      </c>
      <c r="AQ489" t="s">
        <v>53</v>
      </c>
      <c r="AR489" t="s">
        <v>53</v>
      </c>
    </row>
    <row r="490" spans="1:44" x14ac:dyDescent="0.25">
      <c r="A490" s="5">
        <f>482</f>
      </c>
      <c r="B490" s="5" t="s">
        <v>535</v>
      </c>
      <c r="C490" s="5" t="s">
        <v>53</v>
      </c>
      <c r="D490" s="5" t="s">
        <v>53</v>
      </c>
      <c r="E490" s="5" t="s">
        <v>53</v>
      </c>
      <c r="F490" s="5" t="s">
        <v>53</v>
      </c>
      <c r="G490" s="5" t="s">
        <v>53</v>
      </c>
      <c r="H490" s="5" t="s">
        <v>53</v>
      </c>
      <c r="I490" s="5" t="s">
        <v>53</v>
      </c>
      <c r="J490" s="5" t="s">
        <v>53</v>
      </c>
      <c r="K490" s="5" t="s">
        <v>53</v>
      </c>
      <c r="L490" s="5">
        <v>0</v>
      </c>
      <c r="M490" s="5">
        <v>0</v>
      </c>
      <c r="N490" s="5">
        <v>0</v>
      </c>
      <c r="O490" s="5" t="s">
        <v>53</v>
      </c>
      <c r="P490" s="5" t="s">
        <v>53</v>
      </c>
      <c r="Q490" s="5" t="s">
        <v>53</v>
      </c>
      <c r="R490" s="5" t="s">
        <v>53</v>
      </c>
      <c r="S490" s="5" t="s">
        <v>53</v>
      </c>
      <c r="T490" s="5" t="s">
        <v>53</v>
      </c>
      <c r="U490" s="5" t="s">
        <v>53</v>
      </c>
      <c r="V490" s="5" t="s">
        <v>53</v>
      </c>
      <c r="W490" s="5" t="s">
        <v>53</v>
      </c>
      <c r="X490" s="5" t="s">
        <v>53</v>
      </c>
      <c r="Y490" s="5">
        <v>80</v>
      </c>
      <c r="Z490" s="5" t="s">
        <v>53</v>
      </c>
      <c r="AA490" t="s">
        <v>53</v>
      </c>
      <c r="AB490" t="s">
        <v>53</v>
      </c>
      <c r="AC490" t="s">
        <v>53</v>
      </c>
      <c r="AD490" t="s">
        <v>53</v>
      </c>
      <c r="AE490" t="s">
        <v>54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  <c r="AK490" t="s">
        <v>53</v>
      </c>
      <c r="AL490" t="s">
        <v>53</v>
      </c>
      <c r="AM490" t="s">
        <v>53</v>
      </c>
      <c r="AN490" t="s">
        <v>53</v>
      </c>
      <c r="AO490" t="s">
        <v>53</v>
      </c>
      <c r="AP490" t="s">
        <v>53</v>
      </c>
      <c r="AQ490" t="s">
        <v>53</v>
      </c>
      <c r="AR490" t="s">
        <v>53</v>
      </c>
    </row>
    <row r="491" spans="1:44" x14ac:dyDescent="0.25">
      <c r="A491" s="5">
        <f>483</f>
      </c>
      <c r="B491" s="5" t="s">
        <v>536</v>
      </c>
      <c r="C491" s="5" t="s">
        <v>53</v>
      </c>
      <c r="D491" s="5" t="s">
        <v>53</v>
      </c>
      <c r="E491" s="5" t="s">
        <v>53</v>
      </c>
      <c r="F491" s="5" t="s">
        <v>53</v>
      </c>
      <c r="G491" s="5" t="s">
        <v>53</v>
      </c>
      <c r="H491" s="5" t="s">
        <v>53</v>
      </c>
      <c r="I491" s="5" t="s">
        <v>53</v>
      </c>
      <c r="J491" s="5" t="s">
        <v>53</v>
      </c>
      <c r="K491" s="5" t="s">
        <v>53</v>
      </c>
      <c r="L491" s="5">
        <v>0</v>
      </c>
      <c r="M491" s="5">
        <v>0</v>
      </c>
      <c r="N491" s="5">
        <v>0</v>
      </c>
      <c r="O491" s="5" t="s">
        <v>53</v>
      </c>
      <c r="P491" s="5" t="s">
        <v>53</v>
      </c>
      <c r="Q491" s="5" t="s">
        <v>53</v>
      </c>
      <c r="R491" s="5" t="s">
        <v>53</v>
      </c>
      <c r="S491" s="5" t="s">
        <v>53</v>
      </c>
      <c r="T491" s="5" t="s">
        <v>53</v>
      </c>
      <c r="U491" s="5" t="s">
        <v>53</v>
      </c>
      <c r="V491" s="5" t="s">
        <v>53</v>
      </c>
      <c r="W491" s="5" t="s">
        <v>53</v>
      </c>
      <c r="X491" s="5" t="s">
        <v>53</v>
      </c>
      <c r="Y491" s="5">
        <v>80</v>
      </c>
      <c r="Z491" s="5" t="s">
        <v>53</v>
      </c>
      <c r="AA491" t="s">
        <v>53</v>
      </c>
      <c r="AB491" t="s">
        <v>53</v>
      </c>
      <c r="AC491" t="s">
        <v>53</v>
      </c>
      <c r="AD491" t="s">
        <v>53</v>
      </c>
      <c r="AE491" t="s">
        <v>54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  <c r="AK491" t="s">
        <v>53</v>
      </c>
      <c r="AL491" t="s">
        <v>53</v>
      </c>
      <c r="AM491" t="s">
        <v>53</v>
      </c>
      <c r="AN491" t="s">
        <v>53</v>
      </c>
      <c r="AO491" t="s">
        <v>53</v>
      </c>
      <c r="AP491" t="s">
        <v>53</v>
      </c>
      <c r="AQ491" t="s">
        <v>53</v>
      </c>
      <c r="AR491" t="s">
        <v>53</v>
      </c>
    </row>
    <row r="492" spans="1:44" x14ac:dyDescent="0.25">
      <c r="A492" s="5">
        <f>484</f>
      </c>
      <c r="B492" s="5" t="s">
        <v>537</v>
      </c>
      <c r="C492" s="5" t="s">
        <v>53</v>
      </c>
      <c r="D492" s="5" t="s">
        <v>53</v>
      </c>
      <c r="E492" s="5" t="s">
        <v>53</v>
      </c>
      <c r="F492" s="5" t="s">
        <v>53</v>
      </c>
      <c r="G492" s="5" t="s">
        <v>53</v>
      </c>
      <c r="H492" s="5" t="s">
        <v>53</v>
      </c>
      <c r="I492" s="5" t="s">
        <v>53</v>
      </c>
      <c r="J492" s="5" t="s">
        <v>53</v>
      </c>
      <c r="K492" s="5" t="s">
        <v>53</v>
      </c>
      <c r="L492" s="5">
        <v>0</v>
      </c>
      <c r="M492" s="5">
        <v>0</v>
      </c>
      <c r="N492" s="5">
        <v>0</v>
      </c>
      <c r="O492" s="5" t="s">
        <v>53</v>
      </c>
      <c r="P492" s="5" t="s">
        <v>53</v>
      </c>
      <c r="Q492" s="5" t="s">
        <v>53</v>
      </c>
      <c r="R492" s="5" t="s">
        <v>53</v>
      </c>
      <c r="S492" s="5" t="s">
        <v>53</v>
      </c>
      <c r="T492" s="5" t="s">
        <v>53</v>
      </c>
      <c r="U492" s="5" t="s">
        <v>53</v>
      </c>
      <c r="V492" s="5" t="s">
        <v>53</v>
      </c>
      <c r="W492" s="5" t="s">
        <v>53</v>
      </c>
      <c r="X492" s="5" t="s">
        <v>53</v>
      </c>
      <c r="Y492" s="5">
        <v>80</v>
      </c>
      <c r="Z492" s="5" t="s">
        <v>53</v>
      </c>
      <c r="AA492" t="s">
        <v>53</v>
      </c>
      <c r="AB492" t="s">
        <v>53</v>
      </c>
      <c r="AC492" t="s">
        <v>53</v>
      </c>
      <c r="AD492" t="s">
        <v>53</v>
      </c>
      <c r="AE492" t="s">
        <v>54</v>
      </c>
      <c r="AF492" t="s">
        <v>53</v>
      </c>
      <c r="AG492" t="s">
        <v>53</v>
      </c>
      <c r="AH492" t="s">
        <v>53</v>
      </c>
      <c r="AI492" t="s">
        <v>53</v>
      </c>
      <c r="AJ492" t="s">
        <v>53</v>
      </c>
      <c r="AK492" t="s">
        <v>53</v>
      </c>
      <c r="AL492" t="s">
        <v>53</v>
      </c>
      <c r="AM492" t="s">
        <v>53</v>
      </c>
      <c r="AN492" t="s">
        <v>53</v>
      </c>
      <c r="AO492" t="s">
        <v>53</v>
      </c>
      <c r="AP492" t="s">
        <v>53</v>
      </c>
      <c r="AQ492" t="s">
        <v>53</v>
      </c>
      <c r="AR492" t="s">
        <v>53</v>
      </c>
    </row>
    <row r="493" spans="1:44" x14ac:dyDescent="0.25">
      <c r="A493" s="5">
        <f>485</f>
      </c>
      <c r="B493" s="5" t="s">
        <v>538</v>
      </c>
      <c r="C493" s="5" t="s">
        <v>53</v>
      </c>
      <c r="D493" s="5" t="s">
        <v>53</v>
      </c>
      <c r="E493" s="5" t="s">
        <v>53</v>
      </c>
      <c r="F493" s="5" t="s">
        <v>53</v>
      </c>
      <c r="G493" s="5" t="s">
        <v>53</v>
      </c>
      <c r="H493" s="5" t="s">
        <v>53</v>
      </c>
      <c r="I493" s="5" t="s">
        <v>53</v>
      </c>
      <c r="J493" s="5" t="s">
        <v>53</v>
      </c>
      <c r="K493" s="5" t="s">
        <v>53</v>
      </c>
      <c r="L493" s="5">
        <v>0</v>
      </c>
      <c r="M493" s="5">
        <v>0</v>
      </c>
      <c r="N493" s="5">
        <v>0</v>
      </c>
      <c r="O493" s="5" t="s">
        <v>53</v>
      </c>
      <c r="P493" s="5" t="s">
        <v>53</v>
      </c>
      <c r="Q493" s="5" t="s">
        <v>53</v>
      </c>
      <c r="R493" s="5" t="s">
        <v>53</v>
      </c>
      <c r="S493" s="5" t="s">
        <v>53</v>
      </c>
      <c r="T493" s="5" t="s">
        <v>53</v>
      </c>
      <c r="U493" s="5" t="s">
        <v>53</v>
      </c>
      <c r="V493" s="5" t="s">
        <v>53</v>
      </c>
      <c r="W493" s="5" t="s">
        <v>53</v>
      </c>
      <c r="X493" s="5" t="s">
        <v>53</v>
      </c>
      <c r="Y493" s="5">
        <v>80</v>
      </c>
      <c r="Z493" s="5" t="s">
        <v>53</v>
      </c>
      <c r="AA493" t="s">
        <v>53</v>
      </c>
      <c r="AB493" t="s">
        <v>53</v>
      </c>
      <c r="AC493" t="s">
        <v>53</v>
      </c>
      <c r="AD493" t="s">
        <v>53</v>
      </c>
      <c r="AE493" t="s">
        <v>54</v>
      </c>
      <c r="AF493" t="s">
        <v>53</v>
      </c>
      <c r="AG493" t="s">
        <v>53</v>
      </c>
      <c r="AH493" t="s">
        <v>53</v>
      </c>
      <c r="AI493" t="s">
        <v>53</v>
      </c>
      <c r="AJ493" t="s">
        <v>53</v>
      </c>
      <c r="AK493" t="s">
        <v>53</v>
      </c>
      <c r="AL493" t="s">
        <v>53</v>
      </c>
      <c r="AM493" t="s">
        <v>53</v>
      </c>
      <c r="AN493" t="s">
        <v>53</v>
      </c>
      <c r="AO493" t="s">
        <v>53</v>
      </c>
      <c r="AP493" t="s">
        <v>53</v>
      </c>
      <c r="AQ493" t="s">
        <v>53</v>
      </c>
      <c r="AR493" t="s">
        <v>53</v>
      </c>
    </row>
    <row r="494" spans="1:44" x14ac:dyDescent="0.25">
      <c r="A494" s="5">
        <f>486</f>
      </c>
      <c r="B494" s="5" t="s">
        <v>539</v>
      </c>
      <c r="C494" s="5" t="s">
        <v>53</v>
      </c>
      <c r="D494" s="5" t="s">
        <v>53</v>
      </c>
      <c r="E494" s="5" t="s">
        <v>53</v>
      </c>
      <c r="F494" s="5" t="s">
        <v>53</v>
      </c>
      <c r="G494" s="5" t="s">
        <v>53</v>
      </c>
      <c r="H494" s="5" t="s">
        <v>53</v>
      </c>
      <c r="I494" s="5" t="s">
        <v>53</v>
      </c>
      <c r="J494" s="5" t="s">
        <v>53</v>
      </c>
      <c r="K494" s="5" t="s">
        <v>53</v>
      </c>
      <c r="L494" s="5">
        <v>0</v>
      </c>
      <c r="M494" s="5">
        <v>0</v>
      </c>
      <c r="N494" s="5">
        <v>0</v>
      </c>
      <c r="O494" s="5" t="s">
        <v>53</v>
      </c>
      <c r="P494" s="5" t="s">
        <v>53</v>
      </c>
      <c r="Q494" s="5" t="s">
        <v>53</v>
      </c>
      <c r="R494" s="5" t="s">
        <v>53</v>
      </c>
      <c r="S494" s="5" t="s">
        <v>53</v>
      </c>
      <c r="T494" s="5" t="s">
        <v>53</v>
      </c>
      <c r="U494" s="5" t="s">
        <v>53</v>
      </c>
      <c r="V494" s="5" t="s">
        <v>53</v>
      </c>
      <c r="W494" s="5" t="s">
        <v>53</v>
      </c>
      <c r="X494" s="5" t="s">
        <v>53</v>
      </c>
      <c r="Y494" s="5">
        <v>80</v>
      </c>
      <c r="Z494" s="5" t="s">
        <v>53</v>
      </c>
      <c r="AA494" t="s">
        <v>53</v>
      </c>
      <c r="AB494" t="s">
        <v>53</v>
      </c>
      <c r="AC494" t="s">
        <v>53</v>
      </c>
      <c r="AD494" t="s">
        <v>53</v>
      </c>
      <c r="AE494" t="s">
        <v>54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  <c r="AK494" t="s">
        <v>53</v>
      </c>
      <c r="AL494" t="s">
        <v>53</v>
      </c>
      <c r="AM494" t="s">
        <v>53</v>
      </c>
      <c r="AN494" t="s">
        <v>53</v>
      </c>
      <c r="AO494" t="s">
        <v>53</v>
      </c>
      <c r="AP494" t="s">
        <v>53</v>
      </c>
      <c r="AQ494" t="s">
        <v>53</v>
      </c>
      <c r="AR494" t="s">
        <v>53</v>
      </c>
    </row>
    <row r="495" spans="1:44" x14ac:dyDescent="0.25">
      <c r="A495" s="5">
        <f>487</f>
      </c>
      <c r="B495" s="5" t="s">
        <v>540</v>
      </c>
      <c r="C495" s="5" t="s">
        <v>53</v>
      </c>
      <c r="D495" s="5" t="s">
        <v>53</v>
      </c>
      <c r="E495" s="5" t="s">
        <v>53</v>
      </c>
      <c r="F495" s="5" t="s">
        <v>53</v>
      </c>
      <c r="G495" s="5" t="s">
        <v>53</v>
      </c>
      <c r="H495" s="5" t="s">
        <v>53</v>
      </c>
      <c r="I495" s="5" t="s">
        <v>53</v>
      </c>
      <c r="J495" s="5" t="s">
        <v>53</v>
      </c>
      <c r="K495" s="5" t="s">
        <v>53</v>
      </c>
      <c r="L495" s="5">
        <v>0</v>
      </c>
      <c r="M495" s="5">
        <v>0</v>
      </c>
      <c r="N495" s="5">
        <v>0</v>
      </c>
      <c r="O495" s="5" t="s">
        <v>53</v>
      </c>
      <c r="P495" s="5" t="s">
        <v>53</v>
      </c>
      <c r="Q495" s="5" t="s">
        <v>53</v>
      </c>
      <c r="R495" s="5" t="s">
        <v>53</v>
      </c>
      <c r="S495" s="5" t="s">
        <v>53</v>
      </c>
      <c r="T495" s="5" t="s">
        <v>53</v>
      </c>
      <c r="U495" s="5" t="s">
        <v>53</v>
      </c>
      <c r="V495" s="5" t="s">
        <v>53</v>
      </c>
      <c r="W495" s="5" t="s">
        <v>53</v>
      </c>
      <c r="X495" s="5" t="s">
        <v>53</v>
      </c>
      <c r="Y495" s="5">
        <v>80</v>
      </c>
      <c r="Z495" s="5" t="s">
        <v>53</v>
      </c>
      <c r="AA495" t="s">
        <v>53</v>
      </c>
      <c r="AB495" t="s">
        <v>53</v>
      </c>
      <c r="AC495" t="s">
        <v>53</v>
      </c>
      <c r="AD495" t="s">
        <v>53</v>
      </c>
      <c r="AE495" t="s">
        <v>54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  <c r="AK495" t="s">
        <v>53</v>
      </c>
      <c r="AL495" t="s">
        <v>53</v>
      </c>
      <c r="AM495" t="s">
        <v>53</v>
      </c>
      <c r="AN495" t="s">
        <v>53</v>
      </c>
      <c r="AO495" t="s">
        <v>53</v>
      </c>
      <c r="AP495" t="s">
        <v>53</v>
      </c>
      <c r="AQ495" t="s">
        <v>53</v>
      </c>
      <c r="AR495" t="s">
        <v>53</v>
      </c>
    </row>
    <row r="496" spans="1:44" x14ac:dyDescent="0.25">
      <c r="A496" s="5">
        <f>488</f>
      </c>
      <c r="B496" s="5" t="s">
        <v>541</v>
      </c>
      <c r="C496" s="5" t="s">
        <v>53</v>
      </c>
      <c r="D496" s="5" t="s">
        <v>53</v>
      </c>
      <c r="E496" s="5" t="s">
        <v>53</v>
      </c>
      <c r="F496" s="5" t="s">
        <v>53</v>
      </c>
      <c r="G496" s="5" t="s">
        <v>53</v>
      </c>
      <c r="H496" s="5" t="s">
        <v>53</v>
      </c>
      <c r="I496" s="5" t="s">
        <v>53</v>
      </c>
      <c r="J496" s="5" t="s">
        <v>53</v>
      </c>
      <c r="K496" s="5" t="s">
        <v>53</v>
      </c>
      <c r="L496" s="5">
        <v>0</v>
      </c>
      <c r="M496" s="5">
        <v>0</v>
      </c>
      <c r="N496" s="5">
        <v>0</v>
      </c>
      <c r="O496" s="5" t="s">
        <v>53</v>
      </c>
      <c r="P496" s="5" t="s">
        <v>53</v>
      </c>
      <c r="Q496" s="5" t="s">
        <v>53</v>
      </c>
      <c r="R496" s="5" t="s">
        <v>53</v>
      </c>
      <c r="S496" s="5" t="s">
        <v>53</v>
      </c>
      <c r="T496" s="5" t="s">
        <v>53</v>
      </c>
      <c r="U496" s="5" t="s">
        <v>53</v>
      </c>
      <c r="V496" s="5" t="s">
        <v>53</v>
      </c>
      <c r="W496" s="5" t="s">
        <v>53</v>
      </c>
      <c r="X496" s="5" t="s">
        <v>53</v>
      </c>
      <c r="Y496" s="5">
        <v>80</v>
      </c>
      <c r="Z496" s="5" t="s">
        <v>53</v>
      </c>
      <c r="AA496" t="s">
        <v>53</v>
      </c>
      <c r="AB496" t="s">
        <v>53</v>
      </c>
      <c r="AC496" t="s">
        <v>53</v>
      </c>
      <c r="AD496" t="s">
        <v>53</v>
      </c>
      <c r="AE496" t="s">
        <v>54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  <c r="AK496" t="s">
        <v>53</v>
      </c>
      <c r="AL496" t="s">
        <v>53</v>
      </c>
      <c r="AM496" t="s">
        <v>53</v>
      </c>
      <c r="AN496" t="s">
        <v>53</v>
      </c>
      <c r="AO496" t="s">
        <v>53</v>
      </c>
      <c r="AP496" t="s">
        <v>53</v>
      </c>
      <c r="AQ496" t="s">
        <v>53</v>
      </c>
      <c r="AR496" t="s">
        <v>53</v>
      </c>
    </row>
    <row r="497" spans="1:44" x14ac:dyDescent="0.25">
      <c r="A497" s="5">
        <f>489</f>
      </c>
      <c r="B497" s="5" t="s">
        <v>542</v>
      </c>
      <c r="C497" s="5" t="s">
        <v>53</v>
      </c>
      <c r="D497" s="5" t="s">
        <v>53</v>
      </c>
      <c r="E497" s="5" t="s">
        <v>53</v>
      </c>
      <c r="F497" s="5" t="s">
        <v>53</v>
      </c>
      <c r="G497" s="5" t="s">
        <v>53</v>
      </c>
      <c r="H497" s="5" t="s">
        <v>53</v>
      </c>
      <c r="I497" s="5" t="s">
        <v>53</v>
      </c>
      <c r="J497" s="5" t="s">
        <v>53</v>
      </c>
      <c r="K497" s="5" t="s">
        <v>53</v>
      </c>
      <c r="L497" s="5">
        <v>0</v>
      </c>
      <c r="M497" s="5">
        <v>0</v>
      </c>
      <c r="N497" s="5">
        <v>0</v>
      </c>
      <c r="O497" s="5" t="s">
        <v>53</v>
      </c>
      <c r="P497" s="5" t="s">
        <v>53</v>
      </c>
      <c r="Q497" s="5" t="s">
        <v>53</v>
      </c>
      <c r="R497" s="5" t="s">
        <v>53</v>
      </c>
      <c r="S497" s="5" t="s">
        <v>53</v>
      </c>
      <c r="T497" s="5" t="s">
        <v>53</v>
      </c>
      <c r="U497" s="5" t="s">
        <v>53</v>
      </c>
      <c r="V497" s="5" t="s">
        <v>53</v>
      </c>
      <c r="W497" s="5" t="s">
        <v>53</v>
      </c>
      <c r="X497" s="5" t="s">
        <v>53</v>
      </c>
      <c r="Y497" s="5">
        <v>80</v>
      </c>
      <c r="Z497" s="5" t="s">
        <v>53</v>
      </c>
      <c r="AA497" t="s">
        <v>53</v>
      </c>
      <c r="AB497" t="s">
        <v>53</v>
      </c>
      <c r="AC497" t="s">
        <v>53</v>
      </c>
      <c r="AD497" t="s">
        <v>53</v>
      </c>
      <c r="AE497" t="s">
        <v>54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  <c r="AK497" t="s">
        <v>53</v>
      </c>
      <c r="AL497" t="s">
        <v>53</v>
      </c>
      <c r="AM497" t="s">
        <v>53</v>
      </c>
      <c r="AN497" t="s">
        <v>53</v>
      </c>
      <c r="AO497" t="s">
        <v>53</v>
      </c>
      <c r="AP497" t="s">
        <v>53</v>
      </c>
      <c r="AQ497" t="s">
        <v>53</v>
      </c>
      <c r="AR497" t="s">
        <v>53</v>
      </c>
    </row>
    <row r="498" spans="1:44" x14ac:dyDescent="0.25">
      <c r="A498" s="5">
        <f>490</f>
      </c>
      <c r="B498" s="5" t="s">
        <v>543</v>
      </c>
      <c r="C498" s="5" t="s">
        <v>53</v>
      </c>
      <c r="D498" s="5" t="s">
        <v>53</v>
      </c>
      <c r="E498" s="5" t="s">
        <v>53</v>
      </c>
      <c r="F498" s="5" t="s">
        <v>53</v>
      </c>
      <c r="G498" s="5" t="s">
        <v>53</v>
      </c>
      <c r="H498" s="5" t="s">
        <v>53</v>
      </c>
      <c r="I498" s="5" t="s">
        <v>53</v>
      </c>
      <c r="J498" s="5" t="s">
        <v>53</v>
      </c>
      <c r="K498" s="5" t="s">
        <v>53</v>
      </c>
      <c r="L498" s="5">
        <v>0</v>
      </c>
      <c r="M498" s="5">
        <v>0</v>
      </c>
      <c r="N498" s="5">
        <v>0</v>
      </c>
      <c r="O498" s="5" t="s">
        <v>53</v>
      </c>
      <c r="P498" s="5" t="s">
        <v>53</v>
      </c>
      <c r="Q498" s="5" t="s">
        <v>53</v>
      </c>
      <c r="R498" s="5" t="s">
        <v>53</v>
      </c>
      <c r="S498" s="5" t="s">
        <v>53</v>
      </c>
      <c r="T498" s="5" t="s">
        <v>53</v>
      </c>
      <c r="U498" s="5" t="s">
        <v>53</v>
      </c>
      <c r="V498" s="5" t="s">
        <v>53</v>
      </c>
      <c r="W498" s="5" t="s">
        <v>53</v>
      </c>
      <c r="X498" s="5" t="s">
        <v>53</v>
      </c>
      <c r="Y498" s="5">
        <v>80</v>
      </c>
      <c r="Z498" s="5" t="s">
        <v>53</v>
      </c>
      <c r="AA498" t="s">
        <v>53</v>
      </c>
      <c r="AB498" t="s">
        <v>53</v>
      </c>
      <c r="AC498" t="s">
        <v>53</v>
      </c>
      <c r="AD498" t="s">
        <v>53</v>
      </c>
      <c r="AE498" t="s">
        <v>54</v>
      </c>
      <c r="AF498" t="s">
        <v>53</v>
      </c>
      <c r="AG498" t="s">
        <v>53</v>
      </c>
      <c r="AH498" t="s">
        <v>53</v>
      </c>
      <c r="AI498" t="s">
        <v>53</v>
      </c>
      <c r="AJ498" t="s">
        <v>53</v>
      </c>
      <c r="AK498" t="s">
        <v>53</v>
      </c>
      <c r="AL498" t="s">
        <v>53</v>
      </c>
      <c r="AM498" t="s">
        <v>53</v>
      </c>
      <c r="AN498" t="s">
        <v>53</v>
      </c>
      <c r="AO498" t="s">
        <v>53</v>
      </c>
      <c r="AP498" t="s">
        <v>53</v>
      </c>
      <c r="AQ498" t="s">
        <v>53</v>
      </c>
      <c r="AR498" t="s">
        <v>53</v>
      </c>
    </row>
    <row r="499" spans="1:44" x14ac:dyDescent="0.25">
      <c r="A499" s="5">
        <f>491</f>
      </c>
      <c r="B499" s="5" t="s">
        <v>544</v>
      </c>
      <c r="C499" s="5" t="s">
        <v>53</v>
      </c>
      <c r="D499" s="5" t="s">
        <v>53</v>
      </c>
      <c r="E499" s="5" t="s">
        <v>53</v>
      </c>
      <c r="F499" s="5" t="s">
        <v>53</v>
      </c>
      <c r="G499" s="5" t="s">
        <v>53</v>
      </c>
      <c r="H499" s="5" t="s">
        <v>53</v>
      </c>
      <c r="I499" s="5" t="s">
        <v>53</v>
      </c>
      <c r="J499" s="5" t="s">
        <v>53</v>
      </c>
      <c r="K499" s="5" t="s">
        <v>53</v>
      </c>
      <c r="L499" s="5">
        <v>0</v>
      </c>
      <c r="M499" s="5">
        <v>0</v>
      </c>
      <c r="N499" s="5">
        <v>0</v>
      </c>
      <c r="O499" s="5" t="s">
        <v>53</v>
      </c>
      <c r="P499" s="5" t="s">
        <v>53</v>
      </c>
      <c r="Q499" s="5" t="s">
        <v>53</v>
      </c>
      <c r="R499" s="5" t="s">
        <v>53</v>
      </c>
      <c r="S499" s="5" t="s">
        <v>53</v>
      </c>
      <c r="T499" s="5" t="s">
        <v>53</v>
      </c>
      <c r="U499" s="5" t="s">
        <v>53</v>
      </c>
      <c r="V499" s="5" t="s">
        <v>53</v>
      </c>
      <c r="W499" s="5" t="s">
        <v>53</v>
      </c>
      <c r="X499" s="5" t="s">
        <v>53</v>
      </c>
      <c r="Y499" s="5">
        <v>80</v>
      </c>
      <c r="Z499" s="5" t="s">
        <v>53</v>
      </c>
      <c r="AA499" t="s">
        <v>53</v>
      </c>
      <c r="AB499" t="s">
        <v>53</v>
      </c>
      <c r="AC499" t="s">
        <v>53</v>
      </c>
      <c r="AD499" t="s">
        <v>53</v>
      </c>
      <c r="AE499" t="s">
        <v>54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  <c r="AK499" t="s">
        <v>53</v>
      </c>
      <c r="AL499" t="s">
        <v>53</v>
      </c>
      <c r="AM499" t="s">
        <v>53</v>
      </c>
      <c r="AN499" t="s">
        <v>53</v>
      </c>
      <c r="AO499" t="s">
        <v>53</v>
      </c>
      <c r="AP499" t="s">
        <v>53</v>
      </c>
      <c r="AQ499" t="s">
        <v>53</v>
      </c>
      <c r="AR499" t="s">
        <v>53</v>
      </c>
    </row>
    <row r="500" spans="1:44" x14ac:dyDescent="0.25">
      <c r="A500" s="5">
        <f>492</f>
      </c>
      <c r="B500" s="5" t="s">
        <v>545</v>
      </c>
      <c r="C500" s="5" t="s">
        <v>53</v>
      </c>
      <c r="D500" s="5" t="s">
        <v>53</v>
      </c>
      <c r="E500" s="5" t="s">
        <v>53</v>
      </c>
      <c r="F500" s="5" t="s">
        <v>53</v>
      </c>
      <c r="G500" s="5" t="s">
        <v>53</v>
      </c>
      <c r="H500" s="5" t="s">
        <v>53</v>
      </c>
      <c r="I500" s="5" t="s">
        <v>53</v>
      </c>
      <c r="J500" s="5" t="s">
        <v>53</v>
      </c>
      <c r="K500" s="5" t="s">
        <v>53</v>
      </c>
      <c r="L500" s="5">
        <v>0</v>
      </c>
      <c r="M500" s="5">
        <v>0</v>
      </c>
      <c r="N500" s="5">
        <v>0</v>
      </c>
      <c r="O500" s="5" t="s">
        <v>53</v>
      </c>
      <c r="P500" s="5" t="s">
        <v>53</v>
      </c>
      <c r="Q500" s="5" t="s">
        <v>53</v>
      </c>
      <c r="R500" s="5" t="s">
        <v>53</v>
      </c>
      <c r="S500" s="5" t="s">
        <v>53</v>
      </c>
      <c r="T500" s="5" t="s">
        <v>53</v>
      </c>
      <c r="U500" s="5" t="s">
        <v>53</v>
      </c>
      <c r="V500" s="5" t="s">
        <v>53</v>
      </c>
      <c r="W500" s="5" t="s">
        <v>53</v>
      </c>
      <c r="X500" s="5" t="s">
        <v>53</v>
      </c>
      <c r="Y500" s="5">
        <v>80</v>
      </c>
      <c r="Z500" s="5" t="s">
        <v>53</v>
      </c>
      <c r="AA500" t="s">
        <v>53</v>
      </c>
      <c r="AB500" t="s">
        <v>53</v>
      </c>
      <c r="AC500" t="s">
        <v>53</v>
      </c>
      <c r="AD500" t="s">
        <v>53</v>
      </c>
      <c r="AE500" t="s">
        <v>54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  <c r="AK500" t="s">
        <v>53</v>
      </c>
      <c r="AL500" t="s">
        <v>53</v>
      </c>
      <c r="AM500" t="s">
        <v>53</v>
      </c>
      <c r="AN500" t="s">
        <v>53</v>
      </c>
      <c r="AO500" t="s">
        <v>53</v>
      </c>
      <c r="AP500" t="s">
        <v>53</v>
      </c>
      <c r="AQ500" t="s">
        <v>53</v>
      </c>
      <c r="AR500" t="s">
        <v>53</v>
      </c>
    </row>
    <row r="501" spans="1:44" x14ac:dyDescent="0.25">
      <c r="A501" s="5">
        <f>493</f>
      </c>
      <c r="B501" s="5" t="s">
        <v>546</v>
      </c>
      <c r="C501" s="5" t="s">
        <v>53</v>
      </c>
      <c r="D501" s="5" t="s">
        <v>53</v>
      </c>
      <c r="E501" s="5" t="s">
        <v>53</v>
      </c>
      <c r="F501" s="5" t="s">
        <v>53</v>
      </c>
      <c r="G501" s="5" t="s">
        <v>53</v>
      </c>
      <c r="H501" s="5" t="s">
        <v>53</v>
      </c>
      <c r="I501" s="5" t="s">
        <v>53</v>
      </c>
      <c r="J501" s="5" t="s">
        <v>53</v>
      </c>
      <c r="K501" s="5" t="s">
        <v>53</v>
      </c>
      <c r="L501" s="5">
        <v>0</v>
      </c>
      <c r="M501" s="5">
        <v>0</v>
      </c>
      <c r="N501" s="5">
        <v>0</v>
      </c>
      <c r="O501" s="5" t="s">
        <v>53</v>
      </c>
      <c r="P501" s="5" t="s">
        <v>53</v>
      </c>
      <c r="Q501" s="5" t="s">
        <v>53</v>
      </c>
      <c r="R501" s="5" t="s">
        <v>53</v>
      </c>
      <c r="S501" s="5" t="s">
        <v>53</v>
      </c>
      <c r="T501" s="5" t="s">
        <v>53</v>
      </c>
      <c r="U501" s="5" t="s">
        <v>53</v>
      </c>
      <c r="V501" s="5" t="s">
        <v>53</v>
      </c>
      <c r="W501" s="5" t="s">
        <v>53</v>
      </c>
      <c r="X501" s="5" t="s">
        <v>53</v>
      </c>
      <c r="Y501" s="5">
        <v>80</v>
      </c>
      <c r="Z501" s="5" t="s">
        <v>53</v>
      </c>
      <c r="AA501" t="s">
        <v>53</v>
      </c>
      <c r="AB501" t="s">
        <v>53</v>
      </c>
      <c r="AC501" t="s">
        <v>53</v>
      </c>
      <c r="AD501" t="s">
        <v>53</v>
      </c>
      <c r="AE501" t="s">
        <v>54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  <c r="AK501" t="s">
        <v>53</v>
      </c>
      <c r="AL501" t="s">
        <v>53</v>
      </c>
      <c r="AM501" t="s">
        <v>53</v>
      </c>
      <c r="AN501" t="s">
        <v>53</v>
      </c>
      <c r="AO501" t="s">
        <v>53</v>
      </c>
      <c r="AP501" t="s">
        <v>53</v>
      </c>
      <c r="AQ501" t="s">
        <v>53</v>
      </c>
      <c r="AR501" t="s">
        <v>53</v>
      </c>
    </row>
    <row r="502" spans="1:44" x14ac:dyDescent="0.25">
      <c r="A502" s="5">
        <f>494</f>
      </c>
      <c r="B502" s="5" t="s">
        <v>547</v>
      </c>
      <c r="C502" s="5" t="s">
        <v>53</v>
      </c>
      <c r="D502" s="5" t="s">
        <v>53</v>
      </c>
      <c r="E502" s="5" t="s">
        <v>53</v>
      </c>
      <c r="F502" s="5" t="s">
        <v>53</v>
      </c>
      <c r="G502" s="5" t="s">
        <v>53</v>
      </c>
      <c r="H502" s="5" t="s">
        <v>53</v>
      </c>
      <c r="I502" s="5" t="s">
        <v>53</v>
      </c>
      <c r="J502" s="5" t="s">
        <v>53</v>
      </c>
      <c r="K502" s="5" t="s">
        <v>53</v>
      </c>
      <c r="L502" s="5">
        <v>0</v>
      </c>
      <c r="M502" s="5">
        <v>0</v>
      </c>
      <c r="N502" s="5">
        <v>0</v>
      </c>
      <c r="O502" s="5" t="s">
        <v>53</v>
      </c>
      <c r="P502" s="5" t="s">
        <v>53</v>
      </c>
      <c r="Q502" s="5" t="s">
        <v>53</v>
      </c>
      <c r="R502" s="5" t="s">
        <v>53</v>
      </c>
      <c r="S502" s="5" t="s">
        <v>53</v>
      </c>
      <c r="T502" s="5" t="s">
        <v>53</v>
      </c>
      <c r="U502" s="5" t="s">
        <v>53</v>
      </c>
      <c r="V502" s="5" t="s">
        <v>53</v>
      </c>
      <c r="W502" s="5" t="s">
        <v>53</v>
      </c>
      <c r="X502" s="5" t="s">
        <v>53</v>
      </c>
      <c r="Y502" s="5">
        <v>80</v>
      </c>
      <c r="Z502" s="5" t="s">
        <v>53</v>
      </c>
      <c r="AA502" t="s">
        <v>53</v>
      </c>
      <c r="AB502" t="s">
        <v>53</v>
      </c>
      <c r="AC502" t="s">
        <v>53</v>
      </c>
      <c r="AD502" t="s">
        <v>53</v>
      </c>
      <c r="AE502" t="s">
        <v>54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  <c r="AK502" t="s">
        <v>53</v>
      </c>
      <c r="AL502" t="s">
        <v>53</v>
      </c>
      <c r="AM502" t="s">
        <v>53</v>
      </c>
      <c r="AN502" t="s">
        <v>53</v>
      </c>
      <c r="AO502" t="s">
        <v>53</v>
      </c>
      <c r="AP502" t="s">
        <v>53</v>
      </c>
      <c r="AQ502" t="s">
        <v>53</v>
      </c>
      <c r="AR502" t="s">
        <v>53</v>
      </c>
    </row>
    <row r="503" spans="1:44" x14ac:dyDescent="0.25">
      <c r="A503" s="5">
        <f>495</f>
      </c>
      <c r="B503" s="5" t="s">
        <v>548</v>
      </c>
      <c r="C503" s="5" t="s">
        <v>53</v>
      </c>
      <c r="D503" s="5" t="s">
        <v>53</v>
      </c>
      <c r="E503" s="5" t="s">
        <v>53</v>
      </c>
      <c r="F503" s="5" t="s">
        <v>53</v>
      </c>
      <c r="G503" s="5" t="s">
        <v>53</v>
      </c>
      <c r="H503" s="5" t="s">
        <v>53</v>
      </c>
      <c r="I503" s="5" t="s">
        <v>53</v>
      </c>
      <c r="J503" s="5" t="s">
        <v>53</v>
      </c>
      <c r="K503" s="5" t="s">
        <v>53</v>
      </c>
      <c r="L503" s="5">
        <v>0</v>
      </c>
      <c r="M503" s="5">
        <v>0</v>
      </c>
      <c r="N503" s="5">
        <v>0</v>
      </c>
      <c r="O503" s="5" t="s">
        <v>53</v>
      </c>
      <c r="P503" s="5" t="s">
        <v>53</v>
      </c>
      <c r="Q503" s="5" t="s">
        <v>53</v>
      </c>
      <c r="R503" s="5" t="s">
        <v>53</v>
      </c>
      <c r="S503" s="5" t="s">
        <v>53</v>
      </c>
      <c r="T503" s="5" t="s">
        <v>53</v>
      </c>
      <c r="U503" s="5" t="s">
        <v>53</v>
      </c>
      <c r="V503" s="5" t="s">
        <v>53</v>
      </c>
      <c r="W503" s="5" t="s">
        <v>53</v>
      </c>
      <c r="X503" s="5" t="s">
        <v>53</v>
      </c>
      <c r="Y503" s="5">
        <v>80</v>
      </c>
      <c r="Z503" s="5" t="s">
        <v>53</v>
      </c>
      <c r="AA503" t="s">
        <v>53</v>
      </c>
      <c r="AB503" t="s">
        <v>53</v>
      </c>
      <c r="AC503" t="s">
        <v>53</v>
      </c>
      <c r="AD503" t="s">
        <v>53</v>
      </c>
      <c r="AE503" t="s">
        <v>54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  <c r="AK503" t="s">
        <v>53</v>
      </c>
      <c r="AL503" t="s">
        <v>53</v>
      </c>
      <c r="AM503" t="s">
        <v>53</v>
      </c>
      <c r="AN503" t="s">
        <v>53</v>
      </c>
      <c r="AO503" t="s">
        <v>53</v>
      </c>
      <c r="AP503" t="s">
        <v>53</v>
      </c>
      <c r="AQ503" t="s">
        <v>53</v>
      </c>
      <c r="AR503" t="s">
        <v>53</v>
      </c>
    </row>
    <row r="504" spans="1:44" x14ac:dyDescent="0.25">
      <c r="A504" s="5">
        <f>496</f>
      </c>
      <c r="B504" s="5" t="s">
        <v>549</v>
      </c>
      <c r="C504" s="5" t="s">
        <v>53</v>
      </c>
      <c r="D504" s="5" t="s">
        <v>53</v>
      </c>
      <c r="E504" s="5" t="s">
        <v>53</v>
      </c>
      <c r="F504" s="5" t="s">
        <v>53</v>
      </c>
      <c r="G504" s="5" t="s">
        <v>53</v>
      </c>
      <c r="H504" s="5" t="s">
        <v>53</v>
      </c>
      <c r="I504" s="5" t="s">
        <v>53</v>
      </c>
      <c r="J504" s="5" t="s">
        <v>53</v>
      </c>
      <c r="K504" s="5" t="s">
        <v>53</v>
      </c>
      <c r="L504" s="5">
        <v>0</v>
      </c>
      <c r="M504" s="5">
        <v>0</v>
      </c>
      <c r="N504" s="5">
        <v>0</v>
      </c>
      <c r="O504" s="5" t="s">
        <v>53</v>
      </c>
      <c r="P504" s="5" t="s">
        <v>53</v>
      </c>
      <c r="Q504" s="5" t="s">
        <v>53</v>
      </c>
      <c r="R504" s="5" t="s">
        <v>53</v>
      </c>
      <c r="S504" s="5" t="s">
        <v>53</v>
      </c>
      <c r="T504" s="5" t="s">
        <v>53</v>
      </c>
      <c r="U504" s="5" t="s">
        <v>53</v>
      </c>
      <c r="V504" s="5" t="s">
        <v>53</v>
      </c>
      <c r="W504" s="5" t="s">
        <v>53</v>
      </c>
      <c r="X504" s="5" t="s">
        <v>53</v>
      </c>
      <c r="Y504" s="5">
        <v>80</v>
      </c>
      <c r="Z504" s="5" t="s">
        <v>53</v>
      </c>
      <c r="AA504" t="s">
        <v>53</v>
      </c>
      <c r="AB504" t="s">
        <v>53</v>
      </c>
      <c r="AC504" t="s">
        <v>53</v>
      </c>
      <c r="AD504" t="s">
        <v>53</v>
      </c>
      <c r="AE504" t="s">
        <v>54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  <c r="AK504" t="s">
        <v>53</v>
      </c>
      <c r="AL504" t="s">
        <v>53</v>
      </c>
      <c r="AM504" t="s">
        <v>53</v>
      </c>
      <c r="AN504" t="s">
        <v>53</v>
      </c>
      <c r="AO504" t="s">
        <v>53</v>
      </c>
      <c r="AP504" t="s">
        <v>53</v>
      </c>
      <c r="AQ504" t="s">
        <v>53</v>
      </c>
      <c r="AR504" t="s">
        <v>53</v>
      </c>
    </row>
    <row r="505" spans="1:44" x14ac:dyDescent="0.25">
      <c r="A505" s="5">
        <f>497</f>
      </c>
      <c r="B505" s="5" t="s">
        <v>550</v>
      </c>
      <c r="C505" s="5" t="s">
        <v>53</v>
      </c>
      <c r="D505" s="5" t="s">
        <v>53</v>
      </c>
      <c r="E505" s="5" t="s">
        <v>53</v>
      </c>
      <c r="F505" s="5" t="s">
        <v>53</v>
      </c>
      <c r="G505" s="5" t="s">
        <v>53</v>
      </c>
      <c r="H505" s="5" t="s">
        <v>53</v>
      </c>
      <c r="I505" s="5" t="s">
        <v>53</v>
      </c>
      <c r="J505" s="5" t="s">
        <v>53</v>
      </c>
      <c r="K505" s="5" t="s">
        <v>53</v>
      </c>
      <c r="L505" s="5">
        <v>0</v>
      </c>
      <c r="M505" s="5">
        <v>0</v>
      </c>
      <c r="N505" s="5">
        <v>0</v>
      </c>
      <c r="O505" s="5" t="s">
        <v>53</v>
      </c>
      <c r="P505" s="5" t="s">
        <v>53</v>
      </c>
      <c r="Q505" s="5" t="s">
        <v>53</v>
      </c>
      <c r="R505" s="5" t="s">
        <v>53</v>
      </c>
      <c r="S505" s="5" t="s">
        <v>53</v>
      </c>
      <c r="T505" s="5" t="s">
        <v>53</v>
      </c>
      <c r="U505" s="5" t="s">
        <v>53</v>
      </c>
      <c r="V505" s="5" t="s">
        <v>53</v>
      </c>
      <c r="W505" s="5" t="s">
        <v>53</v>
      </c>
      <c r="X505" s="5" t="s">
        <v>53</v>
      </c>
      <c r="Y505" s="5">
        <v>80</v>
      </c>
      <c r="Z505" s="5" t="s">
        <v>53</v>
      </c>
      <c r="AA505" t="s">
        <v>53</v>
      </c>
      <c r="AB505" t="s">
        <v>53</v>
      </c>
      <c r="AC505" t="s">
        <v>53</v>
      </c>
      <c r="AD505" t="s">
        <v>53</v>
      </c>
      <c r="AE505" t="s">
        <v>54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  <c r="AK505" t="s">
        <v>53</v>
      </c>
      <c r="AL505" t="s">
        <v>53</v>
      </c>
      <c r="AM505" t="s">
        <v>53</v>
      </c>
      <c r="AN505" t="s">
        <v>53</v>
      </c>
      <c r="AO505" t="s">
        <v>53</v>
      </c>
      <c r="AP505" t="s">
        <v>53</v>
      </c>
      <c r="AQ505" t="s">
        <v>53</v>
      </c>
      <c r="AR505" t="s">
        <v>53</v>
      </c>
    </row>
    <row r="506" spans="1:44" x14ac:dyDescent="0.25">
      <c r="A506" s="5">
        <f>498</f>
      </c>
      <c r="B506" s="5" t="s">
        <v>551</v>
      </c>
      <c r="C506" s="5" t="s">
        <v>53</v>
      </c>
      <c r="D506" s="5" t="s">
        <v>53</v>
      </c>
      <c r="E506" s="5" t="s">
        <v>53</v>
      </c>
      <c r="F506" s="5" t="s">
        <v>53</v>
      </c>
      <c r="G506" s="5" t="s">
        <v>53</v>
      </c>
      <c r="H506" s="5" t="s">
        <v>53</v>
      </c>
      <c r="I506" s="5" t="s">
        <v>53</v>
      </c>
      <c r="J506" s="5" t="s">
        <v>53</v>
      </c>
      <c r="K506" s="5" t="s">
        <v>53</v>
      </c>
      <c r="L506" s="5">
        <v>0</v>
      </c>
      <c r="M506" s="5">
        <v>0</v>
      </c>
      <c r="N506" s="5">
        <v>0</v>
      </c>
      <c r="O506" s="5" t="s">
        <v>53</v>
      </c>
      <c r="P506" s="5" t="s">
        <v>53</v>
      </c>
      <c r="Q506" s="5" t="s">
        <v>53</v>
      </c>
      <c r="R506" s="5" t="s">
        <v>53</v>
      </c>
      <c r="S506" s="5" t="s">
        <v>53</v>
      </c>
      <c r="T506" s="5" t="s">
        <v>53</v>
      </c>
      <c r="U506" s="5" t="s">
        <v>53</v>
      </c>
      <c r="V506" s="5" t="s">
        <v>53</v>
      </c>
      <c r="W506" s="5" t="s">
        <v>53</v>
      </c>
      <c r="X506" s="5" t="s">
        <v>53</v>
      </c>
      <c r="Y506" s="5">
        <v>80</v>
      </c>
      <c r="Z506" s="5" t="s">
        <v>53</v>
      </c>
      <c r="AA506" t="s">
        <v>53</v>
      </c>
      <c r="AB506" t="s">
        <v>53</v>
      </c>
      <c r="AC506" t="s">
        <v>53</v>
      </c>
      <c r="AD506" t="s">
        <v>53</v>
      </c>
      <c r="AE506" t="s">
        <v>54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  <c r="AK506" t="s">
        <v>53</v>
      </c>
      <c r="AL506" t="s">
        <v>53</v>
      </c>
      <c r="AM506" t="s">
        <v>53</v>
      </c>
      <c r="AN506" t="s">
        <v>53</v>
      </c>
      <c r="AO506" t="s">
        <v>53</v>
      </c>
      <c r="AP506" t="s">
        <v>53</v>
      </c>
      <c r="AQ506" t="s">
        <v>53</v>
      </c>
      <c r="AR506" t="s">
        <v>53</v>
      </c>
    </row>
    <row r="507" spans="1:44" x14ac:dyDescent="0.25">
      <c r="A507" s="5">
        <f>499</f>
      </c>
      <c r="B507" s="5" t="s">
        <v>552</v>
      </c>
      <c r="C507" s="5" t="s">
        <v>53</v>
      </c>
      <c r="D507" s="5" t="s">
        <v>53</v>
      </c>
      <c r="E507" s="5" t="s">
        <v>53</v>
      </c>
      <c r="F507" s="5" t="s">
        <v>53</v>
      </c>
      <c r="G507" s="5" t="s">
        <v>53</v>
      </c>
      <c r="H507" s="5" t="s">
        <v>53</v>
      </c>
      <c r="I507" s="5" t="s">
        <v>53</v>
      </c>
      <c r="J507" s="5" t="s">
        <v>53</v>
      </c>
      <c r="K507" s="5" t="s">
        <v>53</v>
      </c>
      <c r="L507" s="5">
        <v>0</v>
      </c>
      <c r="M507" s="5">
        <v>0</v>
      </c>
      <c r="N507" s="5">
        <v>0</v>
      </c>
      <c r="O507" s="5" t="s">
        <v>53</v>
      </c>
      <c r="P507" s="5" t="s">
        <v>53</v>
      </c>
      <c r="Q507" s="5" t="s">
        <v>53</v>
      </c>
      <c r="R507" s="5" t="s">
        <v>53</v>
      </c>
      <c r="S507" s="5" t="s">
        <v>53</v>
      </c>
      <c r="T507" s="5" t="s">
        <v>53</v>
      </c>
      <c r="U507" s="5" t="s">
        <v>53</v>
      </c>
      <c r="V507" s="5" t="s">
        <v>53</v>
      </c>
      <c r="W507" s="5" t="s">
        <v>53</v>
      </c>
      <c r="X507" s="5" t="s">
        <v>53</v>
      </c>
      <c r="Y507" s="5">
        <v>80</v>
      </c>
      <c r="Z507" s="5" t="s">
        <v>53</v>
      </c>
      <c r="AA507" t="s">
        <v>53</v>
      </c>
      <c r="AB507" t="s">
        <v>53</v>
      </c>
      <c r="AC507" t="s">
        <v>53</v>
      </c>
      <c r="AD507" t="s">
        <v>53</v>
      </c>
      <c r="AE507" t="s">
        <v>54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  <c r="AK507" t="s">
        <v>53</v>
      </c>
      <c r="AL507" t="s">
        <v>53</v>
      </c>
      <c r="AM507" t="s">
        <v>53</v>
      </c>
      <c r="AN507" t="s">
        <v>53</v>
      </c>
      <c r="AO507" t="s">
        <v>53</v>
      </c>
      <c r="AP507" t="s">
        <v>53</v>
      </c>
      <c r="AQ507" t="s">
        <v>53</v>
      </c>
      <c r="AR507" t="s">
        <v>53</v>
      </c>
    </row>
    <row r="508" spans="1:44" x14ac:dyDescent="0.25">
      <c r="A508" s="5">
        <f>500</f>
      </c>
      <c r="B508" s="5" t="s">
        <v>553</v>
      </c>
      <c r="C508" s="5" t="s">
        <v>53</v>
      </c>
      <c r="D508" s="5" t="s">
        <v>53</v>
      </c>
      <c r="E508" s="5" t="s">
        <v>53</v>
      </c>
      <c r="F508" s="5" t="s">
        <v>53</v>
      </c>
      <c r="G508" s="5" t="s">
        <v>53</v>
      </c>
      <c r="H508" s="5" t="s">
        <v>53</v>
      </c>
      <c r="I508" s="5" t="s">
        <v>53</v>
      </c>
      <c r="J508" s="5" t="s">
        <v>53</v>
      </c>
      <c r="K508" s="5" t="s">
        <v>53</v>
      </c>
      <c r="L508" s="5">
        <v>0</v>
      </c>
      <c r="M508" s="5">
        <v>0</v>
      </c>
      <c r="N508" s="5">
        <v>0</v>
      </c>
      <c r="O508" s="5" t="s">
        <v>53</v>
      </c>
      <c r="P508" s="5" t="s">
        <v>53</v>
      </c>
      <c r="Q508" s="5" t="s">
        <v>53</v>
      </c>
      <c r="R508" s="5" t="s">
        <v>53</v>
      </c>
      <c r="S508" s="5" t="s">
        <v>53</v>
      </c>
      <c r="T508" s="5" t="s">
        <v>53</v>
      </c>
      <c r="U508" s="5" t="s">
        <v>53</v>
      </c>
      <c r="V508" s="5" t="s">
        <v>53</v>
      </c>
      <c r="W508" s="5" t="s">
        <v>53</v>
      </c>
      <c r="X508" s="5" t="s">
        <v>53</v>
      </c>
      <c r="Y508" s="5">
        <v>80</v>
      </c>
      <c r="Z508" s="5" t="s">
        <v>53</v>
      </c>
      <c r="AA508" t="s">
        <v>53</v>
      </c>
      <c r="AB508" t="s">
        <v>53</v>
      </c>
      <c r="AC508" t="s">
        <v>53</v>
      </c>
      <c r="AD508" t="s">
        <v>53</v>
      </c>
      <c r="AE508" t="s">
        <v>54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  <c r="AK508" t="s">
        <v>53</v>
      </c>
      <c r="AL508" t="s">
        <v>53</v>
      </c>
      <c r="AM508" t="s">
        <v>53</v>
      </c>
      <c r="AN508" t="s">
        <v>53</v>
      </c>
      <c r="AO508" t="s">
        <v>53</v>
      </c>
      <c r="AP508" t="s">
        <v>53</v>
      </c>
      <c r="AQ508" t="s">
        <v>53</v>
      </c>
      <c r="AR508" t="s">
        <v>53</v>
      </c>
    </row>
    <row r="509" spans="1:44" x14ac:dyDescent="0.25">
      <c r="A509" s="5">
        <f>501</f>
      </c>
      <c r="B509" s="5" t="s">
        <v>554</v>
      </c>
      <c r="C509" s="5" t="s">
        <v>53</v>
      </c>
      <c r="D509" s="5" t="s">
        <v>53</v>
      </c>
      <c r="E509" s="5" t="s">
        <v>53</v>
      </c>
      <c r="F509" s="5" t="s">
        <v>53</v>
      </c>
      <c r="G509" s="5" t="s">
        <v>53</v>
      </c>
      <c r="H509" s="5" t="s">
        <v>53</v>
      </c>
      <c r="I509" s="5" t="s">
        <v>53</v>
      </c>
      <c r="J509" s="5" t="s">
        <v>53</v>
      </c>
      <c r="K509" s="5" t="s">
        <v>53</v>
      </c>
      <c r="L509" s="5">
        <v>0</v>
      </c>
      <c r="M509" s="5">
        <v>0</v>
      </c>
      <c r="N509" s="5">
        <v>0</v>
      </c>
      <c r="O509" s="5" t="s">
        <v>53</v>
      </c>
      <c r="P509" s="5" t="s">
        <v>53</v>
      </c>
      <c r="Q509" s="5" t="s">
        <v>53</v>
      </c>
      <c r="R509" s="5" t="s">
        <v>53</v>
      </c>
      <c r="S509" s="5" t="s">
        <v>53</v>
      </c>
      <c r="T509" s="5" t="s">
        <v>53</v>
      </c>
      <c r="U509" s="5" t="s">
        <v>53</v>
      </c>
      <c r="V509" s="5" t="s">
        <v>53</v>
      </c>
      <c r="W509" s="5" t="s">
        <v>53</v>
      </c>
      <c r="X509" s="5" t="s">
        <v>53</v>
      </c>
      <c r="Y509" s="5">
        <v>80</v>
      </c>
      <c r="Z509" s="5" t="s">
        <v>53</v>
      </c>
      <c r="AA509" t="s">
        <v>53</v>
      </c>
      <c r="AB509" t="s">
        <v>53</v>
      </c>
      <c r="AC509" t="s">
        <v>53</v>
      </c>
      <c r="AD509" t="s">
        <v>53</v>
      </c>
      <c r="AE509" t="s">
        <v>54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  <c r="AK509" t="s">
        <v>53</v>
      </c>
      <c r="AL509" t="s">
        <v>53</v>
      </c>
      <c r="AM509" t="s">
        <v>53</v>
      </c>
      <c r="AN509" t="s">
        <v>53</v>
      </c>
      <c r="AO509" t="s">
        <v>53</v>
      </c>
      <c r="AP509" t="s">
        <v>53</v>
      </c>
      <c r="AQ509" t="s">
        <v>53</v>
      </c>
      <c r="AR509" t="s">
        <v>53</v>
      </c>
    </row>
    <row r="510" spans="1:44" x14ac:dyDescent="0.25">
      <c r="A510" s="5">
        <f>502</f>
      </c>
      <c r="B510" s="5" t="s">
        <v>555</v>
      </c>
      <c r="C510" s="5" t="s">
        <v>53</v>
      </c>
      <c r="D510" s="5" t="s">
        <v>53</v>
      </c>
      <c r="E510" s="5" t="s">
        <v>53</v>
      </c>
      <c r="F510" s="5" t="s">
        <v>53</v>
      </c>
      <c r="G510" s="5" t="s">
        <v>53</v>
      </c>
      <c r="H510" s="5" t="s">
        <v>53</v>
      </c>
      <c r="I510" s="5" t="s">
        <v>53</v>
      </c>
      <c r="J510" s="5" t="s">
        <v>53</v>
      </c>
      <c r="K510" s="5" t="s">
        <v>53</v>
      </c>
      <c r="L510" s="5">
        <v>0</v>
      </c>
      <c r="M510" s="5">
        <v>0</v>
      </c>
      <c r="N510" s="5">
        <v>0</v>
      </c>
      <c r="O510" s="5" t="s">
        <v>53</v>
      </c>
      <c r="P510" s="5" t="s">
        <v>53</v>
      </c>
      <c r="Q510" s="5" t="s">
        <v>53</v>
      </c>
      <c r="R510" s="5" t="s">
        <v>53</v>
      </c>
      <c r="S510" s="5" t="s">
        <v>53</v>
      </c>
      <c r="T510" s="5" t="s">
        <v>53</v>
      </c>
      <c r="U510" s="5" t="s">
        <v>53</v>
      </c>
      <c r="V510" s="5" t="s">
        <v>53</v>
      </c>
      <c r="W510" s="5" t="s">
        <v>53</v>
      </c>
      <c r="X510" s="5" t="s">
        <v>53</v>
      </c>
      <c r="Y510" s="5">
        <v>80</v>
      </c>
      <c r="Z510" s="5" t="s">
        <v>53</v>
      </c>
      <c r="AA510" t="s">
        <v>53</v>
      </c>
      <c r="AB510" t="s">
        <v>53</v>
      </c>
      <c r="AC510" t="s">
        <v>53</v>
      </c>
      <c r="AD510" t="s">
        <v>53</v>
      </c>
      <c r="AE510" t="s">
        <v>54</v>
      </c>
      <c r="AF510" t="s">
        <v>53</v>
      </c>
      <c r="AG510" t="s">
        <v>53</v>
      </c>
      <c r="AH510" t="s">
        <v>53</v>
      </c>
      <c r="AI510" t="s">
        <v>53</v>
      </c>
      <c r="AJ510" t="s">
        <v>53</v>
      </c>
      <c r="AK510" t="s">
        <v>53</v>
      </c>
      <c r="AL510" t="s">
        <v>53</v>
      </c>
      <c r="AM510" t="s">
        <v>53</v>
      </c>
      <c r="AN510" t="s">
        <v>53</v>
      </c>
      <c r="AO510" t="s">
        <v>53</v>
      </c>
      <c r="AP510" t="s">
        <v>53</v>
      </c>
      <c r="AQ510" t="s">
        <v>53</v>
      </c>
      <c r="AR510" t="s">
        <v>53</v>
      </c>
    </row>
    <row r="511" spans="1:44" x14ac:dyDescent="0.25">
      <c r="A511" s="5">
        <f>503</f>
      </c>
      <c r="B511" s="5" t="s">
        <v>556</v>
      </c>
      <c r="C511" s="5" t="s">
        <v>53</v>
      </c>
      <c r="D511" s="5" t="s">
        <v>53</v>
      </c>
      <c r="E511" s="5" t="s">
        <v>53</v>
      </c>
      <c r="F511" s="5" t="s">
        <v>53</v>
      </c>
      <c r="G511" s="5" t="s">
        <v>53</v>
      </c>
      <c r="H511" s="5" t="s">
        <v>53</v>
      </c>
      <c r="I511" s="5" t="s">
        <v>53</v>
      </c>
      <c r="J511" s="5" t="s">
        <v>53</v>
      </c>
      <c r="K511" s="5" t="s">
        <v>53</v>
      </c>
      <c r="L511" s="5">
        <v>0</v>
      </c>
      <c r="M511" s="5">
        <v>0</v>
      </c>
      <c r="N511" s="5">
        <v>0</v>
      </c>
      <c r="O511" s="5" t="s">
        <v>53</v>
      </c>
      <c r="P511" s="5" t="s">
        <v>53</v>
      </c>
      <c r="Q511" s="5" t="s">
        <v>53</v>
      </c>
      <c r="R511" s="5" t="s">
        <v>53</v>
      </c>
      <c r="S511" s="5" t="s">
        <v>53</v>
      </c>
      <c r="T511" s="5" t="s">
        <v>53</v>
      </c>
      <c r="U511" s="5" t="s">
        <v>53</v>
      </c>
      <c r="V511" s="5" t="s">
        <v>53</v>
      </c>
      <c r="W511" s="5" t="s">
        <v>53</v>
      </c>
      <c r="X511" s="5" t="s">
        <v>53</v>
      </c>
      <c r="Y511" s="5">
        <v>80</v>
      </c>
      <c r="Z511" s="5" t="s">
        <v>53</v>
      </c>
      <c r="AA511" t="s">
        <v>53</v>
      </c>
      <c r="AB511" t="s">
        <v>53</v>
      </c>
      <c r="AC511" t="s">
        <v>53</v>
      </c>
      <c r="AD511" t="s">
        <v>53</v>
      </c>
      <c r="AE511" t="s">
        <v>54</v>
      </c>
      <c r="AF511" t="s">
        <v>53</v>
      </c>
      <c r="AG511" t="s">
        <v>53</v>
      </c>
      <c r="AH511" t="s">
        <v>53</v>
      </c>
      <c r="AI511" t="s">
        <v>53</v>
      </c>
      <c r="AJ511" t="s">
        <v>53</v>
      </c>
      <c r="AK511" t="s">
        <v>53</v>
      </c>
      <c r="AL511" t="s">
        <v>53</v>
      </c>
      <c r="AM511" t="s">
        <v>53</v>
      </c>
      <c r="AN511" t="s">
        <v>53</v>
      </c>
      <c r="AO511" t="s">
        <v>53</v>
      </c>
      <c r="AP511" t="s">
        <v>53</v>
      </c>
      <c r="AQ511" t="s">
        <v>53</v>
      </c>
      <c r="AR511" t="s">
        <v>53</v>
      </c>
    </row>
    <row r="512" spans="1:44" x14ac:dyDescent="0.25">
      <c r="A512" s="5">
        <f>504</f>
      </c>
      <c r="B512" s="5" t="s">
        <v>557</v>
      </c>
      <c r="C512" s="5" t="s">
        <v>53</v>
      </c>
      <c r="D512" s="5" t="s">
        <v>53</v>
      </c>
      <c r="E512" s="5" t="s">
        <v>53</v>
      </c>
      <c r="F512" s="5" t="s">
        <v>53</v>
      </c>
      <c r="G512" s="5" t="s">
        <v>53</v>
      </c>
      <c r="H512" s="5" t="s">
        <v>53</v>
      </c>
      <c r="I512" s="5" t="s">
        <v>53</v>
      </c>
      <c r="J512" s="5" t="s">
        <v>53</v>
      </c>
      <c r="K512" s="5" t="s">
        <v>53</v>
      </c>
      <c r="L512" s="5">
        <v>0</v>
      </c>
      <c r="M512" s="5">
        <v>0</v>
      </c>
      <c r="N512" s="5">
        <v>0</v>
      </c>
      <c r="O512" s="5" t="s">
        <v>53</v>
      </c>
      <c r="P512" s="5" t="s">
        <v>53</v>
      </c>
      <c r="Q512" s="5" t="s">
        <v>53</v>
      </c>
      <c r="R512" s="5" t="s">
        <v>53</v>
      </c>
      <c r="S512" s="5" t="s">
        <v>53</v>
      </c>
      <c r="T512" s="5" t="s">
        <v>53</v>
      </c>
      <c r="U512" s="5" t="s">
        <v>53</v>
      </c>
      <c r="V512" s="5" t="s">
        <v>53</v>
      </c>
      <c r="W512" s="5" t="s">
        <v>53</v>
      </c>
      <c r="X512" s="5" t="s">
        <v>53</v>
      </c>
      <c r="Y512" s="5">
        <v>80</v>
      </c>
      <c r="Z512" s="5" t="s">
        <v>53</v>
      </c>
      <c r="AA512" t="s">
        <v>53</v>
      </c>
      <c r="AB512" t="s">
        <v>53</v>
      </c>
      <c r="AC512" t="s">
        <v>53</v>
      </c>
      <c r="AD512" t="s">
        <v>53</v>
      </c>
      <c r="AE512" t="s">
        <v>54</v>
      </c>
      <c r="AF512" t="s">
        <v>53</v>
      </c>
      <c r="AG512" t="s">
        <v>53</v>
      </c>
      <c r="AH512" t="s">
        <v>53</v>
      </c>
      <c r="AI512" t="s">
        <v>53</v>
      </c>
      <c r="AJ512" t="s">
        <v>53</v>
      </c>
      <c r="AK512" t="s">
        <v>53</v>
      </c>
      <c r="AL512" t="s">
        <v>53</v>
      </c>
      <c r="AM512" t="s">
        <v>53</v>
      </c>
      <c r="AN512" t="s">
        <v>53</v>
      </c>
      <c r="AO512" t="s">
        <v>53</v>
      </c>
      <c r="AP512" t="s">
        <v>53</v>
      </c>
      <c r="AQ512" t="s">
        <v>53</v>
      </c>
      <c r="AR512" t="s">
        <v>53</v>
      </c>
    </row>
    <row r="513" spans="1:44" x14ac:dyDescent="0.25">
      <c r="A513" s="5">
        <f>505</f>
      </c>
      <c r="B513" s="5" t="s">
        <v>558</v>
      </c>
      <c r="C513" s="5" t="s">
        <v>53</v>
      </c>
      <c r="D513" s="5" t="s">
        <v>53</v>
      </c>
      <c r="E513" s="5" t="s">
        <v>53</v>
      </c>
      <c r="F513" s="5" t="s">
        <v>53</v>
      </c>
      <c r="G513" s="5" t="s">
        <v>53</v>
      </c>
      <c r="H513" s="5" t="s">
        <v>53</v>
      </c>
      <c r="I513" s="5" t="s">
        <v>53</v>
      </c>
      <c r="J513" s="5" t="s">
        <v>53</v>
      </c>
      <c r="K513" s="5" t="s">
        <v>53</v>
      </c>
      <c r="L513" s="5">
        <v>0</v>
      </c>
      <c r="M513" s="5">
        <v>0</v>
      </c>
      <c r="N513" s="5">
        <v>0</v>
      </c>
      <c r="O513" s="5" t="s">
        <v>53</v>
      </c>
      <c r="P513" s="5" t="s">
        <v>53</v>
      </c>
      <c r="Q513" s="5" t="s">
        <v>53</v>
      </c>
      <c r="R513" s="5" t="s">
        <v>53</v>
      </c>
      <c r="S513" s="5" t="s">
        <v>53</v>
      </c>
      <c r="T513" s="5" t="s">
        <v>53</v>
      </c>
      <c r="U513" s="5" t="s">
        <v>53</v>
      </c>
      <c r="V513" s="5" t="s">
        <v>53</v>
      </c>
      <c r="W513" s="5" t="s">
        <v>53</v>
      </c>
      <c r="X513" s="5" t="s">
        <v>53</v>
      </c>
      <c r="Y513" s="5">
        <v>80</v>
      </c>
      <c r="Z513" s="5" t="s">
        <v>53</v>
      </c>
      <c r="AA513" t="s">
        <v>53</v>
      </c>
      <c r="AB513" t="s">
        <v>53</v>
      </c>
      <c r="AC513" t="s">
        <v>53</v>
      </c>
      <c r="AD513" t="s">
        <v>53</v>
      </c>
      <c r="AE513" t="s">
        <v>54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  <c r="AK513" t="s">
        <v>53</v>
      </c>
      <c r="AL513" t="s">
        <v>53</v>
      </c>
      <c r="AM513" t="s">
        <v>53</v>
      </c>
      <c r="AN513" t="s">
        <v>53</v>
      </c>
      <c r="AO513" t="s">
        <v>53</v>
      </c>
      <c r="AP513" t="s">
        <v>53</v>
      </c>
      <c r="AQ513" t="s">
        <v>53</v>
      </c>
      <c r="AR513" t="s">
        <v>53</v>
      </c>
    </row>
    <row r="514" spans="1:44" x14ac:dyDescent="0.25">
      <c r="A514" s="5">
        <f>506</f>
      </c>
      <c r="B514" s="5" t="s">
        <v>559</v>
      </c>
      <c r="C514" s="5" t="s">
        <v>53</v>
      </c>
      <c r="D514" s="5" t="s">
        <v>53</v>
      </c>
      <c r="E514" s="5" t="s">
        <v>53</v>
      </c>
      <c r="F514" s="5" t="s">
        <v>53</v>
      </c>
      <c r="G514" s="5" t="s">
        <v>53</v>
      </c>
      <c r="H514" s="5" t="s">
        <v>53</v>
      </c>
      <c r="I514" s="5" t="s">
        <v>53</v>
      </c>
      <c r="J514" s="5" t="s">
        <v>53</v>
      </c>
      <c r="K514" s="5" t="s">
        <v>53</v>
      </c>
      <c r="L514" s="5">
        <v>0</v>
      </c>
      <c r="M514" s="5">
        <v>0</v>
      </c>
      <c r="N514" s="5">
        <v>0</v>
      </c>
      <c r="O514" s="5" t="s">
        <v>53</v>
      </c>
      <c r="P514" s="5" t="s">
        <v>53</v>
      </c>
      <c r="Q514" s="5" t="s">
        <v>53</v>
      </c>
      <c r="R514" s="5" t="s">
        <v>53</v>
      </c>
      <c r="S514" s="5" t="s">
        <v>53</v>
      </c>
      <c r="T514" s="5" t="s">
        <v>53</v>
      </c>
      <c r="U514" s="5" t="s">
        <v>53</v>
      </c>
      <c r="V514" s="5" t="s">
        <v>53</v>
      </c>
      <c r="W514" s="5" t="s">
        <v>53</v>
      </c>
      <c r="X514" s="5" t="s">
        <v>53</v>
      </c>
      <c r="Y514" s="5">
        <v>80</v>
      </c>
      <c r="Z514" s="5" t="s">
        <v>53</v>
      </c>
      <c r="AA514" t="s">
        <v>53</v>
      </c>
      <c r="AB514" t="s">
        <v>53</v>
      </c>
      <c r="AC514" t="s">
        <v>53</v>
      </c>
      <c r="AD514" t="s">
        <v>53</v>
      </c>
      <c r="AE514" t="s">
        <v>54</v>
      </c>
      <c r="AF514" t="s">
        <v>53</v>
      </c>
      <c r="AG514" t="s">
        <v>53</v>
      </c>
      <c r="AH514" t="s">
        <v>53</v>
      </c>
      <c r="AI514" t="s">
        <v>53</v>
      </c>
      <c r="AJ514" t="s">
        <v>53</v>
      </c>
      <c r="AK514" t="s">
        <v>53</v>
      </c>
      <c r="AL514" t="s">
        <v>53</v>
      </c>
      <c r="AM514" t="s">
        <v>53</v>
      </c>
      <c r="AN514" t="s">
        <v>53</v>
      </c>
      <c r="AO514" t="s">
        <v>53</v>
      </c>
      <c r="AP514" t="s">
        <v>53</v>
      </c>
      <c r="AQ514" t="s">
        <v>53</v>
      </c>
      <c r="AR514" t="s">
        <v>53</v>
      </c>
    </row>
    <row r="515" spans="1:44" x14ac:dyDescent="0.25">
      <c r="A515" s="5">
        <f>507</f>
      </c>
      <c r="B515" s="5" t="s">
        <v>560</v>
      </c>
      <c r="C515" s="5" t="s">
        <v>53</v>
      </c>
      <c r="D515" s="5" t="s">
        <v>53</v>
      </c>
      <c r="E515" s="5" t="s">
        <v>53</v>
      </c>
      <c r="F515" s="5" t="s">
        <v>53</v>
      </c>
      <c r="G515" s="5" t="s">
        <v>53</v>
      </c>
      <c r="H515" s="5" t="s">
        <v>53</v>
      </c>
      <c r="I515" s="5" t="s">
        <v>53</v>
      </c>
      <c r="J515" s="5" t="s">
        <v>53</v>
      </c>
      <c r="K515" s="5" t="s">
        <v>53</v>
      </c>
      <c r="L515" s="5">
        <v>0</v>
      </c>
      <c r="M515" s="5">
        <v>0</v>
      </c>
      <c r="N515" s="5">
        <v>0</v>
      </c>
      <c r="O515" s="5" t="s">
        <v>53</v>
      </c>
      <c r="P515" s="5" t="s">
        <v>53</v>
      </c>
      <c r="Q515" s="5" t="s">
        <v>53</v>
      </c>
      <c r="R515" s="5" t="s">
        <v>53</v>
      </c>
      <c r="S515" s="5" t="s">
        <v>53</v>
      </c>
      <c r="T515" s="5" t="s">
        <v>53</v>
      </c>
      <c r="U515" s="5" t="s">
        <v>53</v>
      </c>
      <c r="V515" s="5" t="s">
        <v>53</v>
      </c>
      <c r="W515" s="5" t="s">
        <v>53</v>
      </c>
      <c r="X515" s="5" t="s">
        <v>53</v>
      </c>
      <c r="Y515" s="5">
        <v>80</v>
      </c>
      <c r="Z515" s="5" t="s">
        <v>53</v>
      </c>
      <c r="AA515" t="s">
        <v>53</v>
      </c>
      <c r="AB515" t="s">
        <v>53</v>
      </c>
      <c r="AC515" t="s">
        <v>53</v>
      </c>
      <c r="AD515" t="s">
        <v>53</v>
      </c>
      <c r="AE515" t="s">
        <v>54</v>
      </c>
      <c r="AF515" t="s">
        <v>53</v>
      </c>
      <c r="AG515" t="s">
        <v>53</v>
      </c>
      <c r="AH515" t="s">
        <v>53</v>
      </c>
      <c r="AI515" t="s">
        <v>53</v>
      </c>
      <c r="AJ515" t="s">
        <v>53</v>
      </c>
      <c r="AK515" t="s">
        <v>53</v>
      </c>
      <c r="AL515" t="s">
        <v>53</v>
      </c>
      <c r="AM515" t="s">
        <v>53</v>
      </c>
      <c r="AN515" t="s">
        <v>53</v>
      </c>
      <c r="AO515" t="s">
        <v>53</v>
      </c>
      <c r="AP515" t="s">
        <v>53</v>
      </c>
      <c r="AQ515" t="s">
        <v>53</v>
      </c>
      <c r="AR515" t="s">
        <v>53</v>
      </c>
    </row>
    <row r="516" spans="1:44" x14ac:dyDescent="0.25">
      <c r="A516" s="5">
        <f>508</f>
      </c>
      <c r="B516" s="5" t="s">
        <v>561</v>
      </c>
      <c r="C516" s="5" t="s">
        <v>53</v>
      </c>
      <c r="D516" s="5" t="s">
        <v>53</v>
      </c>
      <c r="E516" s="5" t="s">
        <v>53</v>
      </c>
      <c r="F516" s="5" t="s">
        <v>53</v>
      </c>
      <c r="G516" s="5" t="s">
        <v>53</v>
      </c>
      <c r="H516" s="5" t="s">
        <v>53</v>
      </c>
      <c r="I516" s="5" t="s">
        <v>53</v>
      </c>
      <c r="J516" s="5" t="s">
        <v>53</v>
      </c>
      <c r="K516" s="5" t="s">
        <v>53</v>
      </c>
      <c r="L516" s="5">
        <v>0</v>
      </c>
      <c r="M516" s="5">
        <v>0</v>
      </c>
      <c r="N516" s="5">
        <v>0</v>
      </c>
      <c r="O516" s="5" t="s">
        <v>53</v>
      </c>
      <c r="P516" s="5" t="s">
        <v>53</v>
      </c>
      <c r="Q516" s="5" t="s">
        <v>53</v>
      </c>
      <c r="R516" s="5" t="s">
        <v>53</v>
      </c>
      <c r="S516" s="5" t="s">
        <v>53</v>
      </c>
      <c r="T516" s="5" t="s">
        <v>53</v>
      </c>
      <c r="U516" s="5" t="s">
        <v>53</v>
      </c>
      <c r="V516" s="5" t="s">
        <v>53</v>
      </c>
      <c r="W516" s="5" t="s">
        <v>53</v>
      </c>
      <c r="X516" s="5" t="s">
        <v>53</v>
      </c>
      <c r="Y516" s="5">
        <v>80</v>
      </c>
      <c r="Z516" s="5" t="s">
        <v>53</v>
      </c>
      <c r="AA516" t="s">
        <v>53</v>
      </c>
      <c r="AB516" t="s">
        <v>53</v>
      </c>
      <c r="AC516" t="s">
        <v>53</v>
      </c>
      <c r="AD516" t="s">
        <v>53</v>
      </c>
      <c r="AE516" t="s">
        <v>54</v>
      </c>
      <c r="AF516" t="s">
        <v>53</v>
      </c>
      <c r="AG516" t="s">
        <v>53</v>
      </c>
      <c r="AH516" t="s">
        <v>53</v>
      </c>
      <c r="AI516" t="s">
        <v>53</v>
      </c>
      <c r="AJ516" t="s">
        <v>53</v>
      </c>
      <c r="AK516" t="s">
        <v>53</v>
      </c>
      <c r="AL516" t="s">
        <v>53</v>
      </c>
      <c r="AM516" t="s">
        <v>53</v>
      </c>
      <c r="AN516" t="s">
        <v>53</v>
      </c>
      <c r="AO516" t="s">
        <v>53</v>
      </c>
      <c r="AP516" t="s">
        <v>53</v>
      </c>
      <c r="AQ516" t="s">
        <v>53</v>
      </c>
      <c r="AR516" t="s">
        <v>53</v>
      </c>
    </row>
    <row r="517" spans="1:44" x14ac:dyDescent="0.25">
      <c r="A517" s="5">
        <f>509</f>
      </c>
      <c r="B517" s="5" t="s">
        <v>562</v>
      </c>
      <c r="C517" s="5" t="s">
        <v>53</v>
      </c>
      <c r="D517" s="5" t="s">
        <v>53</v>
      </c>
      <c r="E517" s="5" t="s">
        <v>53</v>
      </c>
      <c r="F517" s="5" t="s">
        <v>53</v>
      </c>
      <c r="G517" s="5" t="s">
        <v>53</v>
      </c>
      <c r="H517" s="5" t="s">
        <v>53</v>
      </c>
      <c r="I517" s="5" t="s">
        <v>53</v>
      </c>
      <c r="J517" s="5" t="s">
        <v>53</v>
      </c>
      <c r="K517" s="5" t="s">
        <v>53</v>
      </c>
      <c r="L517" s="5">
        <v>0</v>
      </c>
      <c r="M517" s="5">
        <v>0</v>
      </c>
      <c r="N517" s="5">
        <v>0</v>
      </c>
      <c r="O517" s="5" t="s">
        <v>53</v>
      </c>
      <c r="P517" s="5" t="s">
        <v>53</v>
      </c>
      <c r="Q517" s="5" t="s">
        <v>53</v>
      </c>
      <c r="R517" s="5" t="s">
        <v>53</v>
      </c>
      <c r="S517" s="5" t="s">
        <v>53</v>
      </c>
      <c r="T517" s="5" t="s">
        <v>53</v>
      </c>
      <c r="U517" s="5" t="s">
        <v>53</v>
      </c>
      <c r="V517" s="5" t="s">
        <v>53</v>
      </c>
      <c r="W517" s="5" t="s">
        <v>53</v>
      </c>
      <c r="X517" s="5" t="s">
        <v>53</v>
      </c>
      <c r="Y517" s="5">
        <v>80</v>
      </c>
      <c r="Z517" s="5" t="s">
        <v>53</v>
      </c>
      <c r="AA517" t="s">
        <v>53</v>
      </c>
      <c r="AB517" t="s">
        <v>53</v>
      </c>
      <c r="AC517" t="s">
        <v>53</v>
      </c>
      <c r="AD517" t="s">
        <v>53</v>
      </c>
      <c r="AE517" t="s">
        <v>54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  <c r="AK517" t="s">
        <v>53</v>
      </c>
      <c r="AL517" t="s">
        <v>53</v>
      </c>
      <c r="AM517" t="s">
        <v>53</v>
      </c>
      <c r="AN517" t="s">
        <v>53</v>
      </c>
      <c r="AO517" t="s">
        <v>53</v>
      </c>
      <c r="AP517" t="s">
        <v>53</v>
      </c>
      <c r="AQ517" t="s">
        <v>53</v>
      </c>
      <c r="AR517" t="s">
        <v>53</v>
      </c>
    </row>
    <row r="518" spans="1:44" x14ac:dyDescent="0.25">
      <c r="A518" s="5">
        <f>510</f>
      </c>
      <c r="B518" s="5" t="s">
        <v>563</v>
      </c>
      <c r="C518" s="5" t="s">
        <v>53</v>
      </c>
      <c r="D518" s="5" t="s">
        <v>53</v>
      </c>
      <c r="E518" s="5" t="s">
        <v>53</v>
      </c>
      <c r="F518" s="5" t="s">
        <v>53</v>
      </c>
      <c r="G518" s="5" t="s">
        <v>53</v>
      </c>
      <c r="H518" s="5" t="s">
        <v>53</v>
      </c>
      <c r="I518" s="5" t="s">
        <v>53</v>
      </c>
      <c r="J518" s="5" t="s">
        <v>53</v>
      </c>
      <c r="K518" s="5" t="s">
        <v>53</v>
      </c>
      <c r="L518" s="5">
        <v>0</v>
      </c>
      <c r="M518" s="5">
        <v>0</v>
      </c>
      <c r="N518" s="5">
        <v>0</v>
      </c>
      <c r="O518" s="5" t="s">
        <v>53</v>
      </c>
      <c r="P518" s="5" t="s">
        <v>53</v>
      </c>
      <c r="Q518" s="5" t="s">
        <v>53</v>
      </c>
      <c r="R518" s="5" t="s">
        <v>53</v>
      </c>
      <c r="S518" s="5" t="s">
        <v>53</v>
      </c>
      <c r="T518" s="5" t="s">
        <v>53</v>
      </c>
      <c r="U518" s="5" t="s">
        <v>53</v>
      </c>
      <c r="V518" s="5" t="s">
        <v>53</v>
      </c>
      <c r="W518" s="5" t="s">
        <v>53</v>
      </c>
      <c r="X518" s="5" t="s">
        <v>53</v>
      </c>
      <c r="Y518" s="5">
        <v>80</v>
      </c>
      <c r="Z518" s="5" t="s">
        <v>53</v>
      </c>
      <c r="AA518" t="s">
        <v>53</v>
      </c>
      <c r="AB518" t="s">
        <v>53</v>
      </c>
      <c r="AC518" t="s">
        <v>53</v>
      </c>
      <c r="AD518" t="s">
        <v>53</v>
      </c>
      <c r="AE518" t="s">
        <v>54</v>
      </c>
      <c r="AF518" t="s">
        <v>53</v>
      </c>
      <c r="AG518" t="s">
        <v>53</v>
      </c>
      <c r="AH518" t="s">
        <v>53</v>
      </c>
      <c r="AI518" t="s">
        <v>53</v>
      </c>
      <c r="AJ518" t="s">
        <v>53</v>
      </c>
      <c r="AK518" t="s">
        <v>53</v>
      </c>
      <c r="AL518" t="s">
        <v>53</v>
      </c>
      <c r="AM518" t="s">
        <v>53</v>
      </c>
      <c r="AN518" t="s">
        <v>53</v>
      </c>
      <c r="AO518" t="s">
        <v>53</v>
      </c>
      <c r="AP518" t="s">
        <v>53</v>
      </c>
      <c r="AQ518" t="s">
        <v>53</v>
      </c>
      <c r="AR518" t="s">
        <v>53</v>
      </c>
    </row>
    <row r="519" spans="1:44" x14ac:dyDescent="0.25">
      <c r="A519" s="5">
        <f>511</f>
      </c>
      <c r="B519" s="5" t="s">
        <v>564</v>
      </c>
      <c r="C519" s="5" t="s">
        <v>53</v>
      </c>
      <c r="D519" s="5" t="s">
        <v>53</v>
      </c>
      <c r="E519" s="5" t="s">
        <v>53</v>
      </c>
      <c r="F519" s="5" t="s">
        <v>53</v>
      </c>
      <c r="G519" s="5" t="s">
        <v>53</v>
      </c>
      <c r="H519" s="5" t="s">
        <v>53</v>
      </c>
      <c r="I519" s="5" t="s">
        <v>53</v>
      </c>
      <c r="J519" s="5" t="s">
        <v>53</v>
      </c>
      <c r="K519" s="5" t="s">
        <v>53</v>
      </c>
      <c r="L519" s="5">
        <v>0</v>
      </c>
      <c r="M519" s="5">
        <v>0</v>
      </c>
      <c r="N519" s="5">
        <v>0</v>
      </c>
      <c r="O519" s="5" t="s">
        <v>53</v>
      </c>
      <c r="P519" s="5" t="s">
        <v>53</v>
      </c>
      <c r="Q519" s="5" t="s">
        <v>53</v>
      </c>
      <c r="R519" s="5" t="s">
        <v>53</v>
      </c>
      <c r="S519" s="5" t="s">
        <v>53</v>
      </c>
      <c r="T519" s="5" t="s">
        <v>53</v>
      </c>
      <c r="U519" s="5" t="s">
        <v>53</v>
      </c>
      <c r="V519" s="5" t="s">
        <v>53</v>
      </c>
      <c r="W519" s="5" t="s">
        <v>53</v>
      </c>
      <c r="X519" s="5" t="s">
        <v>53</v>
      </c>
      <c r="Y519" s="5">
        <v>80</v>
      </c>
      <c r="Z519" s="5" t="s">
        <v>53</v>
      </c>
      <c r="AA519" t="s">
        <v>53</v>
      </c>
      <c r="AB519" t="s">
        <v>53</v>
      </c>
      <c r="AC519" t="s">
        <v>53</v>
      </c>
      <c r="AD519" t="s">
        <v>53</v>
      </c>
      <c r="AE519" t="s">
        <v>54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  <c r="AK519" t="s">
        <v>53</v>
      </c>
      <c r="AL519" t="s">
        <v>53</v>
      </c>
      <c r="AM519" t="s">
        <v>53</v>
      </c>
      <c r="AN519" t="s">
        <v>53</v>
      </c>
      <c r="AO519" t="s">
        <v>53</v>
      </c>
      <c r="AP519" t="s">
        <v>53</v>
      </c>
      <c r="AQ519" t="s">
        <v>53</v>
      </c>
      <c r="AR519" t="s">
        <v>53</v>
      </c>
    </row>
    <row r="520" spans="1:44" x14ac:dyDescent="0.25">
      <c r="A520" s="5">
        <f>512</f>
      </c>
      <c r="B520" s="5" t="s">
        <v>565</v>
      </c>
      <c r="C520" s="5" t="s">
        <v>53</v>
      </c>
      <c r="D520" s="5" t="s">
        <v>53</v>
      </c>
      <c r="E520" s="5" t="s">
        <v>53</v>
      </c>
      <c r="F520" s="5" t="s">
        <v>53</v>
      </c>
      <c r="G520" s="5" t="s">
        <v>53</v>
      </c>
      <c r="H520" s="5" t="s">
        <v>53</v>
      </c>
      <c r="I520" s="5" t="s">
        <v>53</v>
      </c>
      <c r="J520" s="5" t="s">
        <v>53</v>
      </c>
      <c r="K520" s="5" t="s">
        <v>53</v>
      </c>
      <c r="L520" s="5">
        <v>0</v>
      </c>
      <c r="M520" s="5">
        <v>0</v>
      </c>
      <c r="N520" s="5">
        <v>0</v>
      </c>
      <c r="O520" s="5" t="s">
        <v>53</v>
      </c>
      <c r="P520" s="5" t="s">
        <v>53</v>
      </c>
      <c r="Q520" s="5" t="s">
        <v>53</v>
      </c>
      <c r="R520" s="5" t="s">
        <v>53</v>
      </c>
      <c r="S520" s="5" t="s">
        <v>53</v>
      </c>
      <c r="T520" s="5" t="s">
        <v>53</v>
      </c>
      <c r="U520" s="5" t="s">
        <v>53</v>
      </c>
      <c r="V520" s="5" t="s">
        <v>53</v>
      </c>
      <c r="W520" s="5" t="s">
        <v>53</v>
      </c>
      <c r="X520" s="5" t="s">
        <v>53</v>
      </c>
      <c r="Y520" s="5">
        <v>80</v>
      </c>
      <c r="Z520" s="5" t="s">
        <v>53</v>
      </c>
      <c r="AA520" t="s">
        <v>53</v>
      </c>
      <c r="AB520" t="s">
        <v>53</v>
      </c>
      <c r="AC520" t="s">
        <v>53</v>
      </c>
      <c r="AD520" t="s">
        <v>53</v>
      </c>
      <c r="AE520" t="s">
        <v>54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  <c r="AK520" t="s">
        <v>53</v>
      </c>
      <c r="AL520" t="s">
        <v>53</v>
      </c>
      <c r="AM520" t="s">
        <v>53</v>
      </c>
      <c r="AN520" t="s">
        <v>53</v>
      </c>
      <c r="AO520" t="s">
        <v>53</v>
      </c>
      <c r="AP520" t="s">
        <v>53</v>
      </c>
      <c r="AQ520" t="s">
        <v>53</v>
      </c>
      <c r="AR520" t="s">
        <v>53</v>
      </c>
    </row>
    <row r="521" spans="1:44" x14ac:dyDescent="0.25">
      <c r="A521" s="5">
        <f>513</f>
      </c>
      <c r="B521" s="5" t="s">
        <v>566</v>
      </c>
      <c r="C521" s="5" t="s">
        <v>53</v>
      </c>
      <c r="D521" s="5" t="s">
        <v>53</v>
      </c>
      <c r="E521" s="5" t="s">
        <v>53</v>
      </c>
      <c r="F521" s="5" t="s">
        <v>53</v>
      </c>
      <c r="G521" s="5" t="s">
        <v>53</v>
      </c>
      <c r="H521" s="5" t="s">
        <v>53</v>
      </c>
      <c r="I521" s="5" t="s">
        <v>53</v>
      </c>
      <c r="J521" s="5" t="s">
        <v>53</v>
      </c>
      <c r="K521" s="5" t="s">
        <v>53</v>
      </c>
      <c r="L521" s="5">
        <v>0</v>
      </c>
      <c r="M521" s="5">
        <v>0</v>
      </c>
      <c r="N521" s="5">
        <v>0</v>
      </c>
      <c r="O521" s="5" t="s">
        <v>53</v>
      </c>
      <c r="P521" s="5" t="s">
        <v>53</v>
      </c>
      <c r="Q521" s="5" t="s">
        <v>53</v>
      </c>
      <c r="R521" s="5" t="s">
        <v>53</v>
      </c>
      <c r="S521" s="5" t="s">
        <v>53</v>
      </c>
      <c r="T521" s="5" t="s">
        <v>53</v>
      </c>
      <c r="U521" s="5" t="s">
        <v>53</v>
      </c>
      <c r="V521" s="5" t="s">
        <v>53</v>
      </c>
      <c r="W521" s="5" t="s">
        <v>53</v>
      </c>
      <c r="X521" s="5" t="s">
        <v>53</v>
      </c>
      <c r="Y521" s="5">
        <v>80</v>
      </c>
      <c r="Z521" s="5" t="s">
        <v>53</v>
      </c>
      <c r="AA521" t="s">
        <v>53</v>
      </c>
      <c r="AB521" t="s">
        <v>53</v>
      </c>
      <c r="AC521" t="s">
        <v>53</v>
      </c>
      <c r="AD521" t="s">
        <v>53</v>
      </c>
      <c r="AE521" t="s">
        <v>54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  <c r="AK521" t="s">
        <v>53</v>
      </c>
      <c r="AL521" t="s">
        <v>53</v>
      </c>
      <c r="AM521" t="s">
        <v>53</v>
      </c>
      <c r="AN521" t="s">
        <v>53</v>
      </c>
      <c r="AO521" t="s">
        <v>53</v>
      </c>
      <c r="AP521" t="s">
        <v>53</v>
      </c>
      <c r="AQ521" t="s">
        <v>53</v>
      </c>
      <c r="AR521" t="s">
        <v>53</v>
      </c>
    </row>
    <row r="522" spans="1:44" x14ac:dyDescent="0.25">
      <c r="A522" s="5">
        <f>514</f>
      </c>
      <c r="B522" s="5" t="s">
        <v>567</v>
      </c>
      <c r="C522" s="5" t="s">
        <v>53</v>
      </c>
      <c r="D522" s="5" t="s">
        <v>53</v>
      </c>
      <c r="E522" s="5" t="s">
        <v>53</v>
      </c>
      <c r="F522" s="5" t="s">
        <v>53</v>
      </c>
      <c r="G522" s="5" t="s">
        <v>53</v>
      </c>
      <c r="H522" s="5" t="s">
        <v>53</v>
      </c>
      <c r="I522" s="5" t="s">
        <v>53</v>
      </c>
      <c r="J522" s="5" t="s">
        <v>53</v>
      </c>
      <c r="K522" s="5" t="s">
        <v>53</v>
      </c>
      <c r="L522" s="5">
        <v>0</v>
      </c>
      <c r="M522" s="5">
        <v>0</v>
      </c>
      <c r="N522" s="5">
        <v>0</v>
      </c>
      <c r="O522" s="5" t="s">
        <v>53</v>
      </c>
      <c r="P522" s="5" t="s">
        <v>53</v>
      </c>
      <c r="Q522" s="5" t="s">
        <v>53</v>
      </c>
      <c r="R522" s="5" t="s">
        <v>53</v>
      </c>
      <c r="S522" s="5" t="s">
        <v>53</v>
      </c>
      <c r="T522" s="5" t="s">
        <v>53</v>
      </c>
      <c r="U522" s="5" t="s">
        <v>53</v>
      </c>
      <c r="V522" s="5" t="s">
        <v>53</v>
      </c>
      <c r="W522" s="5" t="s">
        <v>53</v>
      </c>
      <c r="X522" s="5" t="s">
        <v>53</v>
      </c>
      <c r="Y522" s="5">
        <v>80</v>
      </c>
      <c r="Z522" s="5" t="s">
        <v>53</v>
      </c>
      <c r="AA522" t="s">
        <v>53</v>
      </c>
      <c r="AB522" t="s">
        <v>53</v>
      </c>
      <c r="AC522" t="s">
        <v>53</v>
      </c>
      <c r="AD522" t="s">
        <v>53</v>
      </c>
      <c r="AE522" t="s">
        <v>54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  <c r="AK522" t="s">
        <v>53</v>
      </c>
      <c r="AL522" t="s">
        <v>53</v>
      </c>
      <c r="AM522" t="s">
        <v>53</v>
      </c>
      <c r="AN522" t="s">
        <v>53</v>
      </c>
      <c r="AO522" t="s">
        <v>53</v>
      </c>
      <c r="AP522" t="s">
        <v>53</v>
      </c>
      <c r="AQ522" t="s">
        <v>53</v>
      </c>
      <c r="AR522" t="s">
        <v>53</v>
      </c>
    </row>
    <row r="523" spans="1:44" x14ac:dyDescent="0.25">
      <c r="A523" s="5">
        <f>515</f>
      </c>
      <c r="B523" s="5" t="s">
        <v>568</v>
      </c>
      <c r="C523" s="5" t="s">
        <v>53</v>
      </c>
      <c r="D523" s="5" t="s">
        <v>53</v>
      </c>
      <c r="E523" s="5" t="s">
        <v>53</v>
      </c>
      <c r="F523" s="5" t="s">
        <v>53</v>
      </c>
      <c r="G523" s="5" t="s">
        <v>53</v>
      </c>
      <c r="H523" s="5" t="s">
        <v>53</v>
      </c>
      <c r="I523" s="5" t="s">
        <v>53</v>
      </c>
      <c r="J523" s="5" t="s">
        <v>53</v>
      </c>
      <c r="K523" s="5" t="s">
        <v>53</v>
      </c>
      <c r="L523" s="5">
        <v>0</v>
      </c>
      <c r="M523" s="5">
        <v>0</v>
      </c>
      <c r="N523" s="5">
        <v>0</v>
      </c>
      <c r="O523" s="5" t="s">
        <v>53</v>
      </c>
      <c r="P523" s="5" t="s">
        <v>53</v>
      </c>
      <c r="Q523" s="5" t="s">
        <v>53</v>
      </c>
      <c r="R523" s="5" t="s">
        <v>53</v>
      </c>
      <c r="S523" s="5" t="s">
        <v>53</v>
      </c>
      <c r="T523" s="5" t="s">
        <v>53</v>
      </c>
      <c r="U523" s="5" t="s">
        <v>53</v>
      </c>
      <c r="V523" s="5" t="s">
        <v>53</v>
      </c>
      <c r="W523" s="5" t="s">
        <v>53</v>
      </c>
      <c r="X523" s="5" t="s">
        <v>53</v>
      </c>
      <c r="Y523" s="5">
        <v>80</v>
      </c>
      <c r="Z523" s="5" t="s">
        <v>53</v>
      </c>
      <c r="AA523" t="s">
        <v>53</v>
      </c>
      <c r="AB523" t="s">
        <v>53</v>
      </c>
      <c r="AC523" t="s">
        <v>53</v>
      </c>
      <c r="AD523" t="s">
        <v>53</v>
      </c>
      <c r="AE523" t="s">
        <v>54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  <c r="AK523" t="s">
        <v>53</v>
      </c>
      <c r="AL523" t="s">
        <v>53</v>
      </c>
      <c r="AM523" t="s">
        <v>53</v>
      </c>
      <c r="AN523" t="s">
        <v>53</v>
      </c>
      <c r="AO523" t="s">
        <v>53</v>
      </c>
      <c r="AP523" t="s">
        <v>53</v>
      </c>
      <c r="AQ523" t="s">
        <v>53</v>
      </c>
      <c r="AR523" t="s">
        <v>53</v>
      </c>
    </row>
    <row r="524" spans="1:44" x14ac:dyDescent="0.25">
      <c r="A524" s="5">
        <f>516</f>
      </c>
      <c r="B524" s="5" t="s">
        <v>569</v>
      </c>
      <c r="C524" s="5" t="s">
        <v>53</v>
      </c>
      <c r="D524" s="5" t="s">
        <v>53</v>
      </c>
      <c r="E524" s="5" t="s">
        <v>53</v>
      </c>
      <c r="F524" s="5" t="s">
        <v>53</v>
      </c>
      <c r="G524" s="5" t="s">
        <v>53</v>
      </c>
      <c r="H524" s="5" t="s">
        <v>53</v>
      </c>
      <c r="I524" s="5" t="s">
        <v>53</v>
      </c>
      <c r="J524" s="5" t="s">
        <v>53</v>
      </c>
      <c r="K524" s="5" t="s">
        <v>53</v>
      </c>
      <c r="L524" s="5">
        <v>0</v>
      </c>
      <c r="M524" s="5">
        <v>0</v>
      </c>
      <c r="N524" s="5">
        <v>0</v>
      </c>
      <c r="O524" s="5" t="s">
        <v>53</v>
      </c>
      <c r="P524" s="5" t="s">
        <v>53</v>
      </c>
      <c r="Q524" s="5" t="s">
        <v>53</v>
      </c>
      <c r="R524" s="5" t="s">
        <v>53</v>
      </c>
      <c r="S524" s="5" t="s">
        <v>53</v>
      </c>
      <c r="T524" s="5" t="s">
        <v>53</v>
      </c>
      <c r="U524" s="5" t="s">
        <v>53</v>
      </c>
      <c r="V524" s="5" t="s">
        <v>53</v>
      </c>
      <c r="W524" s="5" t="s">
        <v>53</v>
      </c>
      <c r="X524" s="5" t="s">
        <v>53</v>
      </c>
      <c r="Y524" s="5">
        <v>80</v>
      </c>
      <c r="Z524" s="5" t="s">
        <v>53</v>
      </c>
      <c r="AA524" t="s">
        <v>53</v>
      </c>
      <c r="AB524" t="s">
        <v>53</v>
      </c>
      <c r="AC524" t="s">
        <v>53</v>
      </c>
      <c r="AD524" t="s">
        <v>53</v>
      </c>
      <c r="AE524" t="s">
        <v>54</v>
      </c>
      <c r="AF524" t="s">
        <v>53</v>
      </c>
      <c r="AG524" t="s">
        <v>53</v>
      </c>
      <c r="AH524" t="s">
        <v>53</v>
      </c>
      <c r="AI524" t="s">
        <v>53</v>
      </c>
      <c r="AJ524" t="s">
        <v>53</v>
      </c>
      <c r="AK524" t="s">
        <v>53</v>
      </c>
      <c r="AL524" t="s">
        <v>53</v>
      </c>
      <c r="AM524" t="s">
        <v>53</v>
      </c>
      <c r="AN524" t="s">
        <v>53</v>
      </c>
      <c r="AO524" t="s">
        <v>53</v>
      </c>
      <c r="AP524" t="s">
        <v>53</v>
      </c>
      <c r="AQ524" t="s">
        <v>53</v>
      </c>
      <c r="AR524" t="s">
        <v>53</v>
      </c>
    </row>
    <row r="525" spans="1:44" x14ac:dyDescent="0.25">
      <c r="A525" s="5">
        <f>517</f>
      </c>
      <c r="B525" s="5" t="s">
        <v>570</v>
      </c>
      <c r="C525" s="5" t="s">
        <v>53</v>
      </c>
      <c r="D525" s="5" t="s">
        <v>53</v>
      </c>
      <c r="E525" s="5" t="s">
        <v>53</v>
      </c>
      <c r="F525" s="5" t="s">
        <v>53</v>
      </c>
      <c r="G525" s="5" t="s">
        <v>53</v>
      </c>
      <c r="H525" s="5" t="s">
        <v>53</v>
      </c>
      <c r="I525" s="5" t="s">
        <v>53</v>
      </c>
      <c r="J525" s="5" t="s">
        <v>53</v>
      </c>
      <c r="K525" s="5" t="s">
        <v>53</v>
      </c>
      <c r="L525" s="5">
        <v>0</v>
      </c>
      <c r="M525" s="5">
        <v>0</v>
      </c>
      <c r="N525" s="5">
        <v>0</v>
      </c>
      <c r="O525" s="5" t="s">
        <v>53</v>
      </c>
      <c r="P525" s="5" t="s">
        <v>53</v>
      </c>
      <c r="Q525" s="5" t="s">
        <v>53</v>
      </c>
      <c r="R525" s="5" t="s">
        <v>53</v>
      </c>
      <c r="S525" s="5" t="s">
        <v>53</v>
      </c>
      <c r="T525" s="5" t="s">
        <v>53</v>
      </c>
      <c r="U525" s="5" t="s">
        <v>53</v>
      </c>
      <c r="V525" s="5" t="s">
        <v>53</v>
      </c>
      <c r="W525" s="5" t="s">
        <v>53</v>
      </c>
      <c r="X525" s="5" t="s">
        <v>53</v>
      </c>
      <c r="Y525" s="5">
        <v>80</v>
      </c>
      <c r="Z525" s="5" t="s">
        <v>53</v>
      </c>
      <c r="AA525" t="s">
        <v>53</v>
      </c>
      <c r="AB525" t="s">
        <v>53</v>
      </c>
      <c r="AC525" t="s">
        <v>53</v>
      </c>
      <c r="AD525" t="s">
        <v>53</v>
      </c>
      <c r="AE525" t="s">
        <v>54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  <c r="AK525" t="s">
        <v>53</v>
      </c>
      <c r="AL525" t="s">
        <v>53</v>
      </c>
      <c r="AM525" t="s">
        <v>53</v>
      </c>
      <c r="AN525" t="s">
        <v>53</v>
      </c>
      <c r="AO525" t="s">
        <v>53</v>
      </c>
      <c r="AP525" t="s">
        <v>53</v>
      </c>
      <c r="AQ525" t="s">
        <v>53</v>
      </c>
      <c r="AR525" t="s">
        <v>53</v>
      </c>
    </row>
    <row r="526" spans="1:44" x14ac:dyDescent="0.25">
      <c r="A526" s="5">
        <f>518</f>
      </c>
      <c r="B526" s="5" t="s">
        <v>571</v>
      </c>
      <c r="C526" s="5" t="s">
        <v>53</v>
      </c>
      <c r="D526" s="5" t="s">
        <v>53</v>
      </c>
      <c r="E526" s="5" t="s">
        <v>53</v>
      </c>
      <c r="F526" s="5" t="s">
        <v>53</v>
      </c>
      <c r="G526" s="5" t="s">
        <v>53</v>
      </c>
      <c r="H526" s="5" t="s">
        <v>53</v>
      </c>
      <c r="I526" s="5" t="s">
        <v>53</v>
      </c>
      <c r="J526" s="5" t="s">
        <v>53</v>
      </c>
      <c r="K526" s="5" t="s">
        <v>53</v>
      </c>
      <c r="L526" s="5">
        <v>0</v>
      </c>
      <c r="M526" s="5">
        <v>0</v>
      </c>
      <c r="N526" s="5">
        <v>0</v>
      </c>
      <c r="O526" s="5" t="s">
        <v>53</v>
      </c>
      <c r="P526" s="5" t="s">
        <v>53</v>
      </c>
      <c r="Q526" s="5" t="s">
        <v>53</v>
      </c>
      <c r="R526" s="5" t="s">
        <v>53</v>
      </c>
      <c r="S526" s="5" t="s">
        <v>53</v>
      </c>
      <c r="T526" s="5" t="s">
        <v>53</v>
      </c>
      <c r="U526" s="5" t="s">
        <v>53</v>
      </c>
      <c r="V526" s="5" t="s">
        <v>53</v>
      </c>
      <c r="W526" s="5" t="s">
        <v>53</v>
      </c>
      <c r="X526" s="5" t="s">
        <v>53</v>
      </c>
      <c r="Y526" s="5">
        <v>80</v>
      </c>
      <c r="Z526" s="5" t="s">
        <v>53</v>
      </c>
      <c r="AA526" t="s">
        <v>53</v>
      </c>
      <c r="AB526" t="s">
        <v>53</v>
      </c>
      <c r="AC526" t="s">
        <v>53</v>
      </c>
      <c r="AD526" t="s">
        <v>53</v>
      </c>
      <c r="AE526" t="s">
        <v>54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  <c r="AK526" t="s">
        <v>53</v>
      </c>
      <c r="AL526" t="s">
        <v>53</v>
      </c>
      <c r="AM526" t="s">
        <v>53</v>
      </c>
      <c r="AN526" t="s">
        <v>53</v>
      </c>
      <c r="AO526" t="s">
        <v>53</v>
      </c>
      <c r="AP526" t="s">
        <v>53</v>
      </c>
      <c r="AQ526" t="s">
        <v>53</v>
      </c>
      <c r="AR526" t="s">
        <v>53</v>
      </c>
    </row>
    <row r="527" spans="1:44" x14ac:dyDescent="0.25">
      <c r="A527" s="5">
        <f>519</f>
      </c>
      <c r="B527" s="5" t="s">
        <v>572</v>
      </c>
      <c r="C527" s="5" t="s">
        <v>53</v>
      </c>
      <c r="D527" s="5" t="s">
        <v>53</v>
      </c>
      <c r="E527" s="5" t="s">
        <v>53</v>
      </c>
      <c r="F527" s="5" t="s">
        <v>53</v>
      </c>
      <c r="G527" s="5" t="s">
        <v>53</v>
      </c>
      <c r="H527" s="5" t="s">
        <v>53</v>
      </c>
      <c r="I527" s="5" t="s">
        <v>53</v>
      </c>
      <c r="J527" s="5" t="s">
        <v>53</v>
      </c>
      <c r="K527" s="5" t="s">
        <v>53</v>
      </c>
      <c r="L527" s="5">
        <v>0</v>
      </c>
      <c r="M527" s="5">
        <v>0</v>
      </c>
      <c r="N527" s="5">
        <v>0</v>
      </c>
      <c r="O527" s="5" t="s">
        <v>53</v>
      </c>
      <c r="P527" s="5" t="s">
        <v>53</v>
      </c>
      <c r="Q527" s="5" t="s">
        <v>53</v>
      </c>
      <c r="R527" s="5" t="s">
        <v>53</v>
      </c>
      <c r="S527" s="5" t="s">
        <v>53</v>
      </c>
      <c r="T527" s="5" t="s">
        <v>53</v>
      </c>
      <c r="U527" s="5" t="s">
        <v>53</v>
      </c>
      <c r="V527" s="5" t="s">
        <v>53</v>
      </c>
      <c r="W527" s="5" t="s">
        <v>53</v>
      </c>
      <c r="X527" s="5" t="s">
        <v>53</v>
      </c>
      <c r="Y527" s="5">
        <v>80</v>
      </c>
      <c r="Z527" s="5" t="s">
        <v>53</v>
      </c>
      <c r="AA527" t="s">
        <v>53</v>
      </c>
      <c r="AB527" t="s">
        <v>53</v>
      </c>
      <c r="AC527" t="s">
        <v>53</v>
      </c>
      <c r="AD527" t="s">
        <v>53</v>
      </c>
      <c r="AE527" t="s">
        <v>54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  <c r="AK527" t="s">
        <v>53</v>
      </c>
      <c r="AL527" t="s">
        <v>53</v>
      </c>
      <c r="AM527" t="s">
        <v>53</v>
      </c>
      <c r="AN527" t="s">
        <v>53</v>
      </c>
      <c r="AO527" t="s">
        <v>53</v>
      </c>
      <c r="AP527" t="s">
        <v>53</v>
      </c>
      <c r="AQ527" t="s">
        <v>53</v>
      </c>
      <c r="AR527" t="s">
        <v>53</v>
      </c>
    </row>
    <row r="528" spans="1:44" x14ac:dyDescent="0.25">
      <c r="A528" s="5">
        <f>520</f>
      </c>
      <c r="B528" s="5" t="s">
        <v>573</v>
      </c>
      <c r="C528" s="5" t="s">
        <v>53</v>
      </c>
      <c r="D528" s="5" t="s">
        <v>53</v>
      </c>
      <c r="E528" s="5" t="s">
        <v>53</v>
      </c>
      <c r="F528" s="5" t="s">
        <v>53</v>
      </c>
      <c r="G528" s="5" t="s">
        <v>53</v>
      </c>
      <c r="H528" s="5" t="s">
        <v>53</v>
      </c>
      <c r="I528" s="5" t="s">
        <v>53</v>
      </c>
      <c r="J528" s="5" t="s">
        <v>53</v>
      </c>
      <c r="K528" s="5" t="s">
        <v>53</v>
      </c>
      <c r="L528" s="5">
        <v>0</v>
      </c>
      <c r="M528" s="5">
        <v>0</v>
      </c>
      <c r="N528" s="5">
        <v>0</v>
      </c>
      <c r="O528" s="5" t="s">
        <v>53</v>
      </c>
      <c r="P528" s="5" t="s">
        <v>53</v>
      </c>
      <c r="Q528" s="5" t="s">
        <v>53</v>
      </c>
      <c r="R528" s="5" t="s">
        <v>53</v>
      </c>
      <c r="S528" s="5" t="s">
        <v>53</v>
      </c>
      <c r="T528" s="5" t="s">
        <v>53</v>
      </c>
      <c r="U528" s="5" t="s">
        <v>53</v>
      </c>
      <c r="V528" s="5" t="s">
        <v>53</v>
      </c>
      <c r="W528" s="5" t="s">
        <v>53</v>
      </c>
      <c r="X528" s="5" t="s">
        <v>53</v>
      </c>
      <c r="Y528" s="5">
        <v>80</v>
      </c>
      <c r="Z528" s="5" t="s">
        <v>53</v>
      </c>
      <c r="AA528" t="s">
        <v>53</v>
      </c>
      <c r="AB528" t="s">
        <v>53</v>
      </c>
      <c r="AC528" t="s">
        <v>53</v>
      </c>
      <c r="AD528" t="s">
        <v>53</v>
      </c>
      <c r="AE528" t="s">
        <v>54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  <c r="AK528" t="s">
        <v>53</v>
      </c>
      <c r="AL528" t="s">
        <v>53</v>
      </c>
      <c r="AM528" t="s">
        <v>53</v>
      </c>
      <c r="AN528" t="s">
        <v>53</v>
      </c>
      <c r="AO528" t="s">
        <v>53</v>
      </c>
      <c r="AP528" t="s">
        <v>53</v>
      </c>
      <c r="AQ528" t="s">
        <v>53</v>
      </c>
      <c r="AR528" t="s">
        <v>53</v>
      </c>
    </row>
    <row r="529" spans="1:44" x14ac:dyDescent="0.25">
      <c r="A529" s="5">
        <f>521</f>
      </c>
      <c r="B529" s="5" t="s">
        <v>574</v>
      </c>
      <c r="C529" s="5" t="s">
        <v>53</v>
      </c>
      <c r="D529" s="5" t="s">
        <v>53</v>
      </c>
      <c r="E529" s="5" t="s">
        <v>53</v>
      </c>
      <c r="F529" s="5" t="s">
        <v>53</v>
      </c>
      <c r="G529" s="5" t="s">
        <v>53</v>
      </c>
      <c r="H529" s="5" t="s">
        <v>53</v>
      </c>
      <c r="I529" s="5" t="s">
        <v>53</v>
      </c>
      <c r="J529" s="5" t="s">
        <v>53</v>
      </c>
      <c r="K529" s="5" t="s">
        <v>53</v>
      </c>
      <c r="L529" s="5">
        <v>0</v>
      </c>
      <c r="M529" s="5">
        <v>0</v>
      </c>
      <c r="N529" s="5">
        <v>0</v>
      </c>
      <c r="O529" s="5" t="s">
        <v>53</v>
      </c>
      <c r="P529" s="5" t="s">
        <v>53</v>
      </c>
      <c r="Q529" s="5" t="s">
        <v>53</v>
      </c>
      <c r="R529" s="5" t="s">
        <v>53</v>
      </c>
      <c r="S529" s="5" t="s">
        <v>53</v>
      </c>
      <c r="T529" s="5" t="s">
        <v>53</v>
      </c>
      <c r="U529" s="5" t="s">
        <v>53</v>
      </c>
      <c r="V529" s="5" t="s">
        <v>53</v>
      </c>
      <c r="W529" s="5" t="s">
        <v>53</v>
      </c>
      <c r="X529" s="5" t="s">
        <v>53</v>
      </c>
      <c r="Y529" s="5">
        <v>80</v>
      </c>
      <c r="Z529" s="5" t="s">
        <v>53</v>
      </c>
      <c r="AA529" t="s">
        <v>53</v>
      </c>
      <c r="AB529" t="s">
        <v>53</v>
      </c>
      <c r="AC529" t="s">
        <v>53</v>
      </c>
      <c r="AD529" t="s">
        <v>53</v>
      </c>
      <c r="AE529" t="s">
        <v>54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  <c r="AK529" t="s">
        <v>53</v>
      </c>
      <c r="AL529" t="s">
        <v>53</v>
      </c>
      <c r="AM529" t="s">
        <v>53</v>
      </c>
      <c r="AN529" t="s">
        <v>53</v>
      </c>
      <c r="AO529" t="s">
        <v>53</v>
      </c>
      <c r="AP529" t="s">
        <v>53</v>
      </c>
      <c r="AQ529" t="s">
        <v>53</v>
      </c>
      <c r="AR529" t="s">
        <v>53</v>
      </c>
    </row>
    <row r="530" spans="1:44" x14ac:dyDescent="0.25">
      <c r="A530" s="5">
        <f>522</f>
      </c>
      <c r="B530" s="5" t="s">
        <v>575</v>
      </c>
      <c r="C530" s="5" t="s">
        <v>53</v>
      </c>
      <c r="D530" s="5" t="s">
        <v>53</v>
      </c>
      <c r="E530" s="5" t="s">
        <v>53</v>
      </c>
      <c r="F530" s="5" t="s">
        <v>53</v>
      </c>
      <c r="G530" s="5" t="s">
        <v>53</v>
      </c>
      <c r="H530" s="5" t="s">
        <v>53</v>
      </c>
      <c r="I530" s="5" t="s">
        <v>53</v>
      </c>
      <c r="J530" s="5" t="s">
        <v>53</v>
      </c>
      <c r="K530" s="5" t="s">
        <v>53</v>
      </c>
      <c r="L530" s="5">
        <v>0</v>
      </c>
      <c r="M530" s="5">
        <v>0</v>
      </c>
      <c r="N530" s="5">
        <v>0</v>
      </c>
      <c r="O530" s="5" t="s">
        <v>53</v>
      </c>
      <c r="P530" s="5" t="s">
        <v>53</v>
      </c>
      <c r="Q530" s="5" t="s">
        <v>53</v>
      </c>
      <c r="R530" s="5" t="s">
        <v>53</v>
      </c>
      <c r="S530" s="5" t="s">
        <v>53</v>
      </c>
      <c r="T530" s="5" t="s">
        <v>53</v>
      </c>
      <c r="U530" s="5" t="s">
        <v>53</v>
      </c>
      <c r="V530" s="5" t="s">
        <v>53</v>
      </c>
      <c r="W530" s="5" t="s">
        <v>53</v>
      </c>
      <c r="X530" s="5" t="s">
        <v>53</v>
      </c>
      <c r="Y530" s="5">
        <v>80</v>
      </c>
      <c r="Z530" s="5" t="s">
        <v>53</v>
      </c>
      <c r="AA530" t="s">
        <v>53</v>
      </c>
      <c r="AB530" t="s">
        <v>53</v>
      </c>
      <c r="AC530" t="s">
        <v>53</v>
      </c>
      <c r="AD530" t="s">
        <v>53</v>
      </c>
      <c r="AE530" t="s">
        <v>54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  <c r="AK530" t="s">
        <v>53</v>
      </c>
      <c r="AL530" t="s">
        <v>53</v>
      </c>
      <c r="AM530" t="s">
        <v>53</v>
      </c>
      <c r="AN530" t="s">
        <v>53</v>
      </c>
      <c r="AO530" t="s">
        <v>53</v>
      </c>
      <c r="AP530" t="s">
        <v>53</v>
      </c>
      <c r="AQ530" t="s">
        <v>53</v>
      </c>
      <c r="AR530" t="s">
        <v>53</v>
      </c>
    </row>
    <row r="531" spans="1:44" x14ac:dyDescent="0.25">
      <c r="A531" s="5">
        <f>523</f>
      </c>
      <c r="B531" s="5" t="s">
        <v>576</v>
      </c>
      <c r="C531" s="5" t="s">
        <v>53</v>
      </c>
      <c r="D531" s="5" t="s">
        <v>53</v>
      </c>
      <c r="E531" s="5" t="s">
        <v>53</v>
      </c>
      <c r="F531" s="5" t="s">
        <v>53</v>
      </c>
      <c r="G531" s="5" t="s">
        <v>53</v>
      </c>
      <c r="H531" s="5" t="s">
        <v>53</v>
      </c>
      <c r="I531" s="5" t="s">
        <v>53</v>
      </c>
      <c r="J531" s="5" t="s">
        <v>53</v>
      </c>
      <c r="K531" s="5" t="s">
        <v>53</v>
      </c>
      <c r="L531" s="5">
        <v>0</v>
      </c>
      <c r="M531" s="5">
        <v>0</v>
      </c>
      <c r="N531" s="5">
        <v>0</v>
      </c>
      <c r="O531" s="5" t="s">
        <v>53</v>
      </c>
      <c r="P531" s="5" t="s">
        <v>53</v>
      </c>
      <c r="Q531" s="5" t="s">
        <v>53</v>
      </c>
      <c r="R531" s="5" t="s">
        <v>53</v>
      </c>
      <c r="S531" s="5" t="s">
        <v>53</v>
      </c>
      <c r="T531" s="5" t="s">
        <v>53</v>
      </c>
      <c r="U531" s="5" t="s">
        <v>53</v>
      </c>
      <c r="V531" s="5" t="s">
        <v>53</v>
      </c>
      <c r="W531" s="5" t="s">
        <v>53</v>
      </c>
      <c r="X531" s="5" t="s">
        <v>53</v>
      </c>
      <c r="Y531" s="5">
        <v>80</v>
      </c>
      <c r="Z531" s="5" t="s">
        <v>53</v>
      </c>
      <c r="AA531" t="s">
        <v>53</v>
      </c>
      <c r="AB531" t="s">
        <v>53</v>
      </c>
      <c r="AC531" t="s">
        <v>53</v>
      </c>
      <c r="AD531" t="s">
        <v>53</v>
      </c>
      <c r="AE531" t="s">
        <v>54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  <c r="AK531" t="s">
        <v>53</v>
      </c>
      <c r="AL531" t="s">
        <v>53</v>
      </c>
      <c r="AM531" t="s">
        <v>53</v>
      </c>
      <c r="AN531" t="s">
        <v>53</v>
      </c>
      <c r="AO531" t="s">
        <v>53</v>
      </c>
      <c r="AP531" t="s">
        <v>53</v>
      </c>
      <c r="AQ531" t="s">
        <v>53</v>
      </c>
      <c r="AR531" t="s">
        <v>53</v>
      </c>
    </row>
    <row r="532" spans="1:44" x14ac:dyDescent="0.25">
      <c r="A532" s="5">
        <f>524</f>
      </c>
      <c r="B532" s="5" t="s">
        <v>577</v>
      </c>
      <c r="C532" s="5" t="s">
        <v>53</v>
      </c>
      <c r="D532" s="5" t="s">
        <v>53</v>
      </c>
      <c r="E532" s="5" t="s">
        <v>53</v>
      </c>
      <c r="F532" s="5" t="s">
        <v>53</v>
      </c>
      <c r="G532" s="5" t="s">
        <v>53</v>
      </c>
      <c r="H532" s="5" t="s">
        <v>53</v>
      </c>
      <c r="I532" s="5" t="s">
        <v>53</v>
      </c>
      <c r="J532" s="5" t="s">
        <v>53</v>
      </c>
      <c r="K532" s="5" t="s">
        <v>53</v>
      </c>
      <c r="L532" s="5">
        <v>0</v>
      </c>
      <c r="M532" s="5">
        <v>0</v>
      </c>
      <c r="N532" s="5">
        <v>0</v>
      </c>
      <c r="O532" s="5" t="s">
        <v>53</v>
      </c>
      <c r="P532" s="5" t="s">
        <v>53</v>
      </c>
      <c r="Q532" s="5" t="s">
        <v>53</v>
      </c>
      <c r="R532" s="5" t="s">
        <v>53</v>
      </c>
      <c r="S532" s="5" t="s">
        <v>53</v>
      </c>
      <c r="T532" s="5" t="s">
        <v>53</v>
      </c>
      <c r="U532" s="5" t="s">
        <v>53</v>
      </c>
      <c r="V532" s="5" t="s">
        <v>53</v>
      </c>
      <c r="W532" s="5" t="s">
        <v>53</v>
      </c>
      <c r="X532" s="5" t="s">
        <v>53</v>
      </c>
      <c r="Y532" s="5">
        <v>80</v>
      </c>
      <c r="Z532" s="5" t="s">
        <v>53</v>
      </c>
      <c r="AA532" t="s">
        <v>53</v>
      </c>
      <c r="AB532" t="s">
        <v>53</v>
      </c>
      <c r="AC532" t="s">
        <v>53</v>
      </c>
      <c r="AD532" t="s">
        <v>53</v>
      </c>
      <c r="AE532" t="s">
        <v>54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  <c r="AK532" t="s">
        <v>53</v>
      </c>
      <c r="AL532" t="s">
        <v>53</v>
      </c>
      <c r="AM532" t="s">
        <v>53</v>
      </c>
      <c r="AN532" t="s">
        <v>53</v>
      </c>
      <c r="AO532" t="s">
        <v>53</v>
      </c>
      <c r="AP532" t="s">
        <v>53</v>
      </c>
      <c r="AQ532" t="s">
        <v>53</v>
      </c>
      <c r="AR532" t="s">
        <v>53</v>
      </c>
    </row>
    <row r="533" spans="1:44" x14ac:dyDescent="0.25">
      <c r="A533" s="5">
        <f>525</f>
      </c>
      <c r="B533" s="5" t="s">
        <v>578</v>
      </c>
      <c r="C533" s="5" t="s">
        <v>53</v>
      </c>
      <c r="D533" s="5" t="s">
        <v>53</v>
      </c>
      <c r="E533" s="5" t="s">
        <v>53</v>
      </c>
      <c r="F533" s="5" t="s">
        <v>53</v>
      </c>
      <c r="G533" s="5" t="s">
        <v>53</v>
      </c>
      <c r="H533" s="5" t="s">
        <v>53</v>
      </c>
      <c r="I533" s="5" t="s">
        <v>53</v>
      </c>
      <c r="J533" s="5" t="s">
        <v>53</v>
      </c>
      <c r="K533" s="5" t="s">
        <v>53</v>
      </c>
      <c r="L533" s="5">
        <v>0</v>
      </c>
      <c r="M533" s="5">
        <v>0</v>
      </c>
      <c r="N533" s="5">
        <v>0</v>
      </c>
      <c r="O533" s="5" t="s">
        <v>53</v>
      </c>
      <c r="P533" s="5" t="s">
        <v>53</v>
      </c>
      <c r="Q533" s="5" t="s">
        <v>53</v>
      </c>
      <c r="R533" s="5" t="s">
        <v>53</v>
      </c>
      <c r="S533" s="5" t="s">
        <v>53</v>
      </c>
      <c r="T533" s="5" t="s">
        <v>53</v>
      </c>
      <c r="U533" s="5" t="s">
        <v>53</v>
      </c>
      <c r="V533" s="5" t="s">
        <v>53</v>
      </c>
      <c r="W533" s="5" t="s">
        <v>53</v>
      </c>
      <c r="X533" s="5" t="s">
        <v>53</v>
      </c>
      <c r="Y533" s="5">
        <v>80</v>
      </c>
      <c r="Z533" s="5" t="s">
        <v>53</v>
      </c>
      <c r="AA533" t="s">
        <v>53</v>
      </c>
      <c r="AB533" t="s">
        <v>53</v>
      </c>
      <c r="AC533" t="s">
        <v>53</v>
      </c>
      <c r="AD533" t="s">
        <v>53</v>
      </c>
      <c r="AE533" t="s">
        <v>54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  <c r="AK533" t="s">
        <v>53</v>
      </c>
      <c r="AL533" t="s">
        <v>53</v>
      </c>
      <c r="AM533" t="s">
        <v>53</v>
      </c>
      <c r="AN533" t="s">
        <v>53</v>
      </c>
      <c r="AO533" t="s">
        <v>53</v>
      </c>
      <c r="AP533" t="s">
        <v>53</v>
      </c>
      <c r="AQ533" t="s">
        <v>53</v>
      </c>
      <c r="AR533" t="s">
        <v>53</v>
      </c>
    </row>
    <row r="534" spans="1:44" x14ac:dyDescent="0.25">
      <c r="A534" s="5">
        <f>526</f>
      </c>
      <c r="B534" s="5" t="s">
        <v>579</v>
      </c>
      <c r="C534" s="5" t="s">
        <v>53</v>
      </c>
      <c r="D534" s="5" t="s">
        <v>53</v>
      </c>
      <c r="E534" s="5" t="s">
        <v>53</v>
      </c>
      <c r="F534" s="5" t="s">
        <v>53</v>
      </c>
      <c r="G534" s="5" t="s">
        <v>53</v>
      </c>
      <c r="H534" s="5" t="s">
        <v>53</v>
      </c>
      <c r="I534" s="5" t="s">
        <v>53</v>
      </c>
      <c r="J534" s="5" t="s">
        <v>53</v>
      </c>
      <c r="K534" s="5" t="s">
        <v>53</v>
      </c>
      <c r="L534" s="5">
        <v>0</v>
      </c>
      <c r="M534" s="5">
        <v>0</v>
      </c>
      <c r="N534" s="5">
        <v>0</v>
      </c>
      <c r="O534" s="5" t="s">
        <v>53</v>
      </c>
      <c r="P534" s="5" t="s">
        <v>53</v>
      </c>
      <c r="Q534" s="5" t="s">
        <v>53</v>
      </c>
      <c r="R534" s="5" t="s">
        <v>53</v>
      </c>
      <c r="S534" s="5" t="s">
        <v>53</v>
      </c>
      <c r="T534" s="5" t="s">
        <v>53</v>
      </c>
      <c r="U534" s="5" t="s">
        <v>53</v>
      </c>
      <c r="V534" s="5" t="s">
        <v>53</v>
      </c>
      <c r="W534" s="5" t="s">
        <v>53</v>
      </c>
      <c r="X534" s="5" t="s">
        <v>53</v>
      </c>
      <c r="Y534" s="5">
        <v>80</v>
      </c>
      <c r="Z534" s="5" t="s">
        <v>53</v>
      </c>
      <c r="AA534" t="s">
        <v>53</v>
      </c>
      <c r="AB534" t="s">
        <v>53</v>
      </c>
      <c r="AC534" t="s">
        <v>53</v>
      </c>
      <c r="AD534" t="s">
        <v>53</v>
      </c>
      <c r="AE534" t="s">
        <v>54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  <c r="AK534" t="s">
        <v>53</v>
      </c>
      <c r="AL534" t="s">
        <v>53</v>
      </c>
      <c r="AM534" t="s">
        <v>53</v>
      </c>
      <c r="AN534" t="s">
        <v>53</v>
      </c>
      <c r="AO534" t="s">
        <v>53</v>
      </c>
      <c r="AP534" t="s">
        <v>53</v>
      </c>
      <c r="AQ534" t="s">
        <v>53</v>
      </c>
      <c r="AR534" t="s">
        <v>53</v>
      </c>
    </row>
    <row r="535" spans="1:44" x14ac:dyDescent="0.25">
      <c r="A535" s="5">
        <f>527</f>
      </c>
      <c r="B535" s="5" t="s">
        <v>580</v>
      </c>
      <c r="C535" s="5" t="s">
        <v>53</v>
      </c>
      <c r="D535" s="5" t="s">
        <v>53</v>
      </c>
      <c r="E535" s="5" t="s">
        <v>53</v>
      </c>
      <c r="F535" s="5" t="s">
        <v>53</v>
      </c>
      <c r="G535" s="5" t="s">
        <v>53</v>
      </c>
      <c r="H535" s="5" t="s">
        <v>53</v>
      </c>
      <c r="I535" s="5" t="s">
        <v>53</v>
      </c>
      <c r="J535" s="5" t="s">
        <v>53</v>
      </c>
      <c r="K535" s="5" t="s">
        <v>53</v>
      </c>
      <c r="L535" s="5">
        <v>0</v>
      </c>
      <c r="M535" s="5">
        <v>0</v>
      </c>
      <c r="N535" s="5">
        <v>0</v>
      </c>
      <c r="O535" s="5" t="s">
        <v>53</v>
      </c>
      <c r="P535" s="5" t="s">
        <v>53</v>
      </c>
      <c r="Q535" s="5" t="s">
        <v>53</v>
      </c>
      <c r="R535" s="5" t="s">
        <v>53</v>
      </c>
      <c r="S535" s="5" t="s">
        <v>53</v>
      </c>
      <c r="T535" s="5" t="s">
        <v>53</v>
      </c>
      <c r="U535" s="5" t="s">
        <v>53</v>
      </c>
      <c r="V535" s="5" t="s">
        <v>53</v>
      </c>
      <c r="W535" s="5" t="s">
        <v>53</v>
      </c>
      <c r="X535" s="5" t="s">
        <v>53</v>
      </c>
      <c r="Y535" s="5">
        <v>80</v>
      </c>
      <c r="Z535" s="5" t="s">
        <v>53</v>
      </c>
      <c r="AA535" t="s">
        <v>53</v>
      </c>
      <c r="AB535" t="s">
        <v>53</v>
      </c>
      <c r="AC535" t="s">
        <v>53</v>
      </c>
      <c r="AD535" t="s">
        <v>53</v>
      </c>
      <c r="AE535" t="s">
        <v>54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  <c r="AK535" t="s">
        <v>53</v>
      </c>
      <c r="AL535" t="s">
        <v>53</v>
      </c>
      <c r="AM535" t="s">
        <v>53</v>
      </c>
      <c r="AN535" t="s">
        <v>53</v>
      </c>
      <c r="AO535" t="s">
        <v>53</v>
      </c>
      <c r="AP535" t="s">
        <v>53</v>
      </c>
      <c r="AQ535" t="s">
        <v>53</v>
      </c>
      <c r="AR535" t="s">
        <v>53</v>
      </c>
    </row>
    <row r="536" spans="1:44" x14ac:dyDescent="0.25">
      <c r="A536" s="5">
        <f>528</f>
      </c>
      <c r="B536" s="5" t="s">
        <v>581</v>
      </c>
      <c r="C536" s="5" t="s">
        <v>53</v>
      </c>
      <c r="D536" s="5" t="s">
        <v>53</v>
      </c>
      <c r="E536" s="5" t="s">
        <v>53</v>
      </c>
      <c r="F536" s="5" t="s">
        <v>53</v>
      </c>
      <c r="G536" s="5" t="s">
        <v>53</v>
      </c>
      <c r="H536" s="5" t="s">
        <v>53</v>
      </c>
      <c r="I536" s="5" t="s">
        <v>53</v>
      </c>
      <c r="J536" s="5" t="s">
        <v>53</v>
      </c>
      <c r="K536" s="5" t="s">
        <v>53</v>
      </c>
      <c r="L536" s="5">
        <v>0</v>
      </c>
      <c r="M536" s="5">
        <v>0</v>
      </c>
      <c r="N536" s="5">
        <v>0</v>
      </c>
      <c r="O536" s="5" t="s">
        <v>53</v>
      </c>
      <c r="P536" s="5" t="s">
        <v>53</v>
      </c>
      <c r="Q536" s="5" t="s">
        <v>53</v>
      </c>
      <c r="R536" s="5" t="s">
        <v>53</v>
      </c>
      <c r="S536" s="5" t="s">
        <v>53</v>
      </c>
      <c r="T536" s="5" t="s">
        <v>53</v>
      </c>
      <c r="U536" s="5" t="s">
        <v>53</v>
      </c>
      <c r="V536" s="5" t="s">
        <v>53</v>
      </c>
      <c r="W536" s="5" t="s">
        <v>53</v>
      </c>
      <c r="X536" s="5" t="s">
        <v>53</v>
      </c>
      <c r="Y536" s="5">
        <v>80</v>
      </c>
      <c r="Z536" s="5" t="s">
        <v>53</v>
      </c>
      <c r="AA536" t="s">
        <v>53</v>
      </c>
      <c r="AB536" t="s">
        <v>53</v>
      </c>
      <c r="AC536" t="s">
        <v>53</v>
      </c>
      <c r="AD536" t="s">
        <v>53</v>
      </c>
      <c r="AE536" t="s">
        <v>54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  <c r="AK536" t="s">
        <v>53</v>
      </c>
      <c r="AL536" t="s">
        <v>53</v>
      </c>
      <c r="AM536" t="s">
        <v>53</v>
      </c>
      <c r="AN536" t="s">
        <v>53</v>
      </c>
      <c r="AO536" t="s">
        <v>53</v>
      </c>
      <c r="AP536" t="s">
        <v>53</v>
      </c>
      <c r="AQ536" t="s">
        <v>53</v>
      </c>
      <c r="AR536" t="s">
        <v>53</v>
      </c>
    </row>
    <row r="537" spans="1:44" x14ac:dyDescent="0.25">
      <c r="A537" s="5">
        <f>529</f>
      </c>
      <c r="B537" s="5" t="s">
        <v>582</v>
      </c>
      <c r="C537" s="5" t="s">
        <v>53</v>
      </c>
      <c r="D537" s="5" t="s">
        <v>53</v>
      </c>
      <c r="E537" s="5" t="s">
        <v>53</v>
      </c>
      <c r="F537" s="5" t="s">
        <v>53</v>
      </c>
      <c r="G537" s="5" t="s">
        <v>53</v>
      </c>
      <c r="H537" s="5" t="s">
        <v>53</v>
      </c>
      <c r="I537" s="5" t="s">
        <v>53</v>
      </c>
      <c r="J537" s="5" t="s">
        <v>53</v>
      </c>
      <c r="K537" s="5" t="s">
        <v>53</v>
      </c>
      <c r="L537" s="5">
        <v>0</v>
      </c>
      <c r="M537" s="5">
        <v>0</v>
      </c>
      <c r="N537" s="5">
        <v>0</v>
      </c>
      <c r="O537" s="5" t="s">
        <v>53</v>
      </c>
      <c r="P537" s="5" t="s">
        <v>53</v>
      </c>
      <c r="Q537" s="5" t="s">
        <v>53</v>
      </c>
      <c r="R537" s="5" t="s">
        <v>53</v>
      </c>
      <c r="S537" s="5" t="s">
        <v>53</v>
      </c>
      <c r="T537" s="5" t="s">
        <v>53</v>
      </c>
      <c r="U537" s="5" t="s">
        <v>53</v>
      </c>
      <c r="V537" s="5" t="s">
        <v>53</v>
      </c>
      <c r="W537" s="5" t="s">
        <v>53</v>
      </c>
      <c r="X537" s="5" t="s">
        <v>53</v>
      </c>
      <c r="Y537" s="5">
        <v>80</v>
      </c>
      <c r="Z537" s="5" t="s">
        <v>53</v>
      </c>
      <c r="AA537" t="s">
        <v>53</v>
      </c>
      <c r="AB537" t="s">
        <v>53</v>
      </c>
      <c r="AC537" t="s">
        <v>53</v>
      </c>
      <c r="AD537" t="s">
        <v>53</v>
      </c>
      <c r="AE537" t="s">
        <v>54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  <c r="AK537" t="s">
        <v>53</v>
      </c>
      <c r="AL537" t="s">
        <v>53</v>
      </c>
      <c r="AM537" t="s">
        <v>53</v>
      </c>
      <c r="AN537" t="s">
        <v>53</v>
      </c>
      <c r="AO537" t="s">
        <v>53</v>
      </c>
      <c r="AP537" t="s">
        <v>53</v>
      </c>
      <c r="AQ537" t="s">
        <v>53</v>
      </c>
      <c r="AR537" t="s">
        <v>53</v>
      </c>
    </row>
    <row r="538" spans="1:44" x14ac:dyDescent="0.25">
      <c r="A538" s="5">
        <f>530</f>
      </c>
      <c r="B538" s="5" t="s">
        <v>583</v>
      </c>
      <c r="C538" s="5" t="s">
        <v>53</v>
      </c>
      <c r="D538" s="5" t="s">
        <v>53</v>
      </c>
      <c r="E538" s="5" t="s">
        <v>53</v>
      </c>
      <c r="F538" s="5" t="s">
        <v>53</v>
      </c>
      <c r="G538" s="5" t="s">
        <v>53</v>
      </c>
      <c r="H538" s="5" t="s">
        <v>53</v>
      </c>
      <c r="I538" s="5" t="s">
        <v>53</v>
      </c>
      <c r="J538" s="5" t="s">
        <v>53</v>
      </c>
      <c r="K538" s="5" t="s">
        <v>53</v>
      </c>
      <c r="L538" s="5">
        <v>0</v>
      </c>
      <c r="M538" s="5">
        <v>0</v>
      </c>
      <c r="N538" s="5">
        <v>0</v>
      </c>
      <c r="O538" s="5" t="s">
        <v>53</v>
      </c>
      <c r="P538" s="5" t="s">
        <v>53</v>
      </c>
      <c r="Q538" s="5" t="s">
        <v>53</v>
      </c>
      <c r="R538" s="5" t="s">
        <v>53</v>
      </c>
      <c r="S538" s="5" t="s">
        <v>53</v>
      </c>
      <c r="T538" s="5" t="s">
        <v>53</v>
      </c>
      <c r="U538" s="5" t="s">
        <v>53</v>
      </c>
      <c r="V538" s="5" t="s">
        <v>53</v>
      </c>
      <c r="W538" s="5" t="s">
        <v>53</v>
      </c>
      <c r="X538" s="5" t="s">
        <v>53</v>
      </c>
      <c r="Y538" s="5">
        <v>80</v>
      </c>
      <c r="Z538" s="5" t="s">
        <v>53</v>
      </c>
      <c r="AA538" t="s">
        <v>53</v>
      </c>
      <c r="AB538" t="s">
        <v>53</v>
      </c>
      <c r="AC538" t="s">
        <v>53</v>
      </c>
      <c r="AD538" t="s">
        <v>53</v>
      </c>
      <c r="AE538" t="s">
        <v>54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  <c r="AK538" t="s">
        <v>53</v>
      </c>
      <c r="AL538" t="s">
        <v>53</v>
      </c>
      <c r="AM538" t="s">
        <v>53</v>
      </c>
      <c r="AN538" t="s">
        <v>53</v>
      </c>
      <c r="AO538" t="s">
        <v>53</v>
      </c>
      <c r="AP538" t="s">
        <v>53</v>
      </c>
      <c r="AQ538" t="s">
        <v>53</v>
      </c>
      <c r="AR538" t="s">
        <v>53</v>
      </c>
    </row>
    <row r="539" spans="1:44" x14ac:dyDescent="0.25">
      <c r="A539" s="5">
        <f>531</f>
      </c>
      <c r="B539" s="5" t="s">
        <v>584</v>
      </c>
      <c r="C539" s="5" t="s">
        <v>53</v>
      </c>
      <c r="D539" s="5" t="s">
        <v>53</v>
      </c>
      <c r="E539" s="5" t="s">
        <v>53</v>
      </c>
      <c r="F539" s="5" t="s">
        <v>53</v>
      </c>
      <c r="G539" s="5" t="s">
        <v>53</v>
      </c>
      <c r="H539" s="5" t="s">
        <v>53</v>
      </c>
      <c r="I539" s="5" t="s">
        <v>53</v>
      </c>
      <c r="J539" s="5" t="s">
        <v>53</v>
      </c>
      <c r="K539" s="5" t="s">
        <v>53</v>
      </c>
      <c r="L539" s="5">
        <v>0</v>
      </c>
      <c r="M539" s="5">
        <v>0</v>
      </c>
      <c r="N539" s="5">
        <v>0</v>
      </c>
      <c r="O539" s="5" t="s">
        <v>53</v>
      </c>
      <c r="P539" s="5" t="s">
        <v>53</v>
      </c>
      <c r="Q539" s="5" t="s">
        <v>53</v>
      </c>
      <c r="R539" s="5" t="s">
        <v>53</v>
      </c>
      <c r="S539" s="5" t="s">
        <v>53</v>
      </c>
      <c r="T539" s="5" t="s">
        <v>53</v>
      </c>
      <c r="U539" s="5" t="s">
        <v>53</v>
      </c>
      <c r="V539" s="5" t="s">
        <v>53</v>
      </c>
      <c r="W539" s="5" t="s">
        <v>53</v>
      </c>
      <c r="X539" s="5" t="s">
        <v>53</v>
      </c>
      <c r="Y539" s="5">
        <v>80</v>
      </c>
      <c r="Z539" s="5" t="s">
        <v>53</v>
      </c>
      <c r="AA539" t="s">
        <v>53</v>
      </c>
      <c r="AB539" t="s">
        <v>53</v>
      </c>
      <c r="AC539" t="s">
        <v>53</v>
      </c>
      <c r="AD539" t="s">
        <v>53</v>
      </c>
      <c r="AE539" t="s">
        <v>54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  <c r="AK539" t="s">
        <v>53</v>
      </c>
      <c r="AL539" t="s">
        <v>53</v>
      </c>
      <c r="AM539" t="s">
        <v>53</v>
      </c>
      <c r="AN539" t="s">
        <v>53</v>
      </c>
      <c r="AO539" t="s">
        <v>53</v>
      </c>
      <c r="AP539" t="s">
        <v>53</v>
      </c>
      <c r="AQ539" t="s">
        <v>53</v>
      </c>
      <c r="AR539" t="s">
        <v>53</v>
      </c>
    </row>
    <row r="540" spans="1:44" x14ac:dyDescent="0.25">
      <c r="A540" s="5">
        <f>532</f>
      </c>
      <c r="B540" s="5" t="s">
        <v>585</v>
      </c>
      <c r="C540" s="5" t="s">
        <v>53</v>
      </c>
      <c r="D540" s="5" t="s">
        <v>53</v>
      </c>
      <c r="E540" s="5" t="s">
        <v>53</v>
      </c>
      <c r="F540" s="5" t="s">
        <v>53</v>
      </c>
      <c r="G540" s="5" t="s">
        <v>53</v>
      </c>
      <c r="H540" s="5" t="s">
        <v>53</v>
      </c>
      <c r="I540" s="5" t="s">
        <v>53</v>
      </c>
      <c r="J540" s="5" t="s">
        <v>53</v>
      </c>
      <c r="K540" s="5" t="s">
        <v>53</v>
      </c>
      <c r="L540" s="5">
        <v>0</v>
      </c>
      <c r="M540" s="5">
        <v>0</v>
      </c>
      <c r="N540" s="5">
        <v>0</v>
      </c>
      <c r="O540" s="5" t="s">
        <v>53</v>
      </c>
      <c r="P540" s="5" t="s">
        <v>53</v>
      </c>
      <c r="Q540" s="5" t="s">
        <v>53</v>
      </c>
      <c r="R540" s="5" t="s">
        <v>53</v>
      </c>
      <c r="S540" s="5" t="s">
        <v>53</v>
      </c>
      <c r="T540" s="5" t="s">
        <v>53</v>
      </c>
      <c r="U540" s="5" t="s">
        <v>53</v>
      </c>
      <c r="V540" s="5" t="s">
        <v>53</v>
      </c>
      <c r="W540" s="5" t="s">
        <v>53</v>
      </c>
      <c r="X540" s="5" t="s">
        <v>53</v>
      </c>
      <c r="Y540" s="5">
        <v>80</v>
      </c>
      <c r="Z540" s="5" t="s">
        <v>53</v>
      </c>
      <c r="AA540" t="s">
        <v>53</v>
      </c>
      <c r="AB540" t="s">
        <v>53</v>
      </c>
      <c r="AC540" t="s">
        <v>53</v>
      </c>
      <c r="AD540" t="s">
        <v>53</v>
      </c>
      <c r="AE540" t="s">
        <v>54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  <c r="AK540" t="s">
        <v>53</v>
      </c>
      <c r="AL540" t="s">
        <v>53</v>
      </c>
      <c r="AM540" t="s">
        <v>53</v>
      </c>
      <c r="AN540" t="s">
        <v>53</v>
      </c>
      <c r="AO540" t="s">
        <v>53</v>
      </c>
      <c r="AP540" t="s">
        <v>53</v>
      </c>
      <c r="AQ540" t="s">
        <v>53</v>
      </c>
      <c r="AR540" t="s">
        <v>53</v>
      </c>
    </row>
    <row r="541" spans="1:44" x14ac:dyDescent="0.25">
      <c r="A541" s="5">
        <f>533</f>
      </c>
      <c r="B541" s="5" t="s">
        <v>586</v>
      </c>
      <c r="C541" s="5" t="s">
        <v>53</v>
      </c>
      <c r="D541" s="5" t="s">
        <v>53</v>
      </c>
      <c r="E541" s="5" t="s">
        <v>53</v>
      </c>
      <c r="F541" s="5" t="s">
        <v>53</v>
      </c>
      <c r="G541" s="5" t="s">
        <v>53</v>
      </c>
      <c r="H541" s="5" t="s">
        <v>53</v>
      </c>
      <c r="I541" s="5" t="s">
        <v>53</v>
      </c>
      <c r="J541" s="5" t="s">
        <v>53</v>
      </c>
      <c r="K541" s="5" t="s">
        <v>53</v>
      </c>
      <c r="L541" s="5">
        <v>0</v>
      </c>
      <c r="M541" s="5">
        <v>0</v>
      </c>
      <c r="N541" s="5">
        <v>0</v>
      </c>
      <c r="O541" s="5" t="s">
        <v>53</v>
      </c>
      <c r="P541" s="5" t="s">
        <v>53</v>
      </c>
      <c r="Q541" s="5" t="s">
        <v>53</v>
      </c>
      <c r="R541" s="5" t="s">
        <v>53</v>
      </c>
      <c r="S541" s="5" t="s">
        <v>53</v>
      </c>
      <c r="T541" s="5" t="s">
        <v>53</v>
      </c>
      <c r="U541" s="5" t="s">
        <v>53</v>
      </c>
      <c r="V541" s="5" t="s">
        <v>53</v>
      </c>
      <c r="W541" s="5" t="s">
        <v>53</v>
      </c>
      <c r="X541" s="5" t="s">
        <v>53</v>
      </c>
      <c r="Y541" s="5">
        <v>80</v>
      </c>
      <c r="Z541" s="5" t="s">
        <v>53</v>
      </c>
      <c r="AA541" t="s">
        <v>53</v>
      </c>
      <c r="AB541" t="s">
        <v>53</v>
      </c>
      <c r="AC541" t="s">
        <v>53</v>
      </c>
      <c r="AD541" t="s">
        <v>53</v>
      </c>
      <c r="AE541" t="s">
        <v>54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  <c r="AK541" t="s">
        <v>53</v>
      </c>
      <c r="AL541" t="s">
        <v>53</v>
      </c>
      <c r="AM541" t="s">
        <v>53</v>
      </c>
      <c r="AN541" t="s">
        <v>53</v>
      </c>
      <c r="AO541" t="s">
        <v>53</v>
      </c>
      <c r="AP541" t="s">
        <v>53</v>
      </c>
      <c r="AQ541" t="s">
        <v>53</v>
      </c>
      <c r="AR541" t="s">
        <v>53</v>
      </c>
    </row>
    <row r="542" spans="1:44" x14ac:dyDescent="0.25">
      <c r="A542" s="5">
        <f>534</f>
      </c>
      <c r="B542" s="5" t="s">
        <v>587</v>
      </c>
      <c r="C542" s="5" t="s">
        <v>53</v>
      </c>
      <c r="D542" s="5" t="s">
        <v>53</v>
      </c>
      <c r="E542" s="5" t="s">
        <v>53</v>
      </c>
      <c r="F542" s="5" t="s">
        <v>53</v>
      </c>
      <c r="G542" s="5" t="s">
        <v>53</v>
      </c>
      <c r="H542" s="5" t="s">
        <v>53</v>
      </c>
      <c r="I542" s="5" t="s">
        <v>53</v>
      </c>
      <c r="J542" s="5" t="s">
        <v>53</v>
      </c>
      <c r="K542" s="5" t="s">
        <v>53</v>
      </c>
      <c r="L542" s="5">
        <v>0</v>
      </c>
      <c r="M542" s="5">
        <v>0</v>
      </c>
      <c r="N542" s="5">
        <v>0</v>
      </c>
      <c r="O542" s="5" t="s">
        <v>53</v>
      </c>
      <c r="P542" s="5" t="s">
        <v>53</v>
      </c>
      <c r="Q542" s="5" t="s">
        <v>53</v>
      </c>
      <c r="R542" s="5" t="s">
        <v>53</v>
      </c>
      <c r="S542" s="5" t="s">
        <v>53</v>
      </c>
      <c r="T542" s="5" t="s">
        <v>53</v>
      </c>
      <c r="U542" s="5" t="s">
        <v>53</v>
      </c>
      <c r="V542" s="5" t="s">
        <v>53</v>
      </c>
      <c r="W542" s="5" t="s">
        <v>53</v>
      </c>
      <c r="X542" s="5" t="s">
        <v>53</v>
      </c>
      <c r="Y542" s="5">
        <v>80</v>
      </c>
      <c r="Z542" s="5" t="s">
        <v>53</v>
      </c>
      <c r="AA542" t="s">
        <v>53</v>
      </c>
      <c r="AB542" t="s">
        <v>53</v>
      </c>
      <c r="AC542" t="s">
        <v>53</v>
      </c>
      <c r="AD542" t="s">
        <v>53</v>
      </c>
      <c r="AE542" t="s">
        <v>54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  <c r="AK542" t="s">
        <v>53</v>
      </c>
      <c r="AL542" t="s">
        <v>53</v>
      </c>
      <c r="AM542" t="s">
        <v>53</v>
      </c>
      <c r="AN542" t="s">
        <v>53</v>
      </c>
      <c r="AO542" t="s">
        <v>53</v>
      </c>
      <c r="AP542" t="s">
        <v>53</v>
      </c>
      <c r="AQ542" t="s">
        <v>53</v>
      </c>
      <c r="AR542" t="s">
        <v>53</v>
      </c>
    </row>
    <row r="543" spans="1:44" x14ac:dyDescent="0.25">
      <c r="A543" s="5">
        <f>535</f>
      </c>
      <c r="B543" s="5" t="s">
        <v>588</v>
      </c>
      <c r="C543" s="5" t="s">
        <v>53</v>
      </c>
      <c r="D543" s="5" t="s">
        <v>53</v>
      </c>
      <c r="E543" s="5" t="s">
        <v>53</v>
      </c>
      <c r="F543" s="5" t="s">
        <v>53</v>
      </c>
      <c r="G543" s="5" t="s">
        <v>53</v>
      </c>
      <c r="H543" s="5" t="s">
        <v>53</v>
      </c>
      <c r="I543" s="5" t="s">
        <v>53</v>
      </c>
      <c r="J543" s="5" t="s">
        <v>53</v>
      </c>
      <c r="K543" s="5" t="s">
        <v>53</v>
      </c>
      <c r="L543" s="5">
        <v>0</v>
      </c>
      <c r="M543" s="5">
        <v>0</v>
      </c>
      <c r="N543" s="5">
        <v>0</v>
      </c>
      <c r="O543" s="5" t="s">
        <v>53</v>
      </c>
      <c r="P543" s="5" t="s">
        <v>53</v>
      </c>
      <c r="Q543" s="5" t="s">
        <v>53</v>
      </c>
      <c r="R543" s="5" t="s">
        <v>53</v>
      </c>
      <c r="S543" s="5" t="s">
        <v>53</v>
      </c>
      <c r="T543" s="5" t="s">
        <v>53</v>
      </c>
      <c r="U543" s="5" t="s">
        <v>53</v>
      </c>
      <c r="V543" s="5" t="s">
        <v>53</v>
      </c>
      <c r="W543" s="5" t="s">
        <v>53</v>
      </c>
      <c r="X543" s="5" t="s">
        <v>53</v>
      </c>
      <c r="Y543" s="5">
        <v>80</v>
      </c>
      <c r="Z543" s="5" t="s">
        <v>53</v>
      </c>
      <c r="AA543" t="s">
        <v>53</v>
      </c>
      <c r="AB543" t="s">
        <v>53</v>
      </c>
      <c r="AC543" t="s">
        <v>53</v>
      </c>
      <c r="AD543" t="s">
        <v>53</v>
      </c>
      <c r="AE543" t="s">
        <v>54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  <c r="AK543" t="s">
        <v>53</v>
      </c>
      <c r="AL543" t="s">
        <v>53</v>
      </c>
      <c r="AM543" t="s">
        <v>53</v>
      </c>
      <c r="AN543" t="s">
        <v>53</v>
      </c>
      <c r="AO543" t="s">
        <v>53</v>
      </c>
      <c r="AP543" t="s">
        <v>53</v>
      </c>
      <c r="AQ543" t="s">
        <v>53</v>
      </c>
      <c r="AR543" t="s">
        <v>53</v>
      </c>
    </row>
    <row r="544" spans="1:44" x14ac:dyDescent="0.25">
      <c r="A544" s="5">
        <f>536</f>
      </c>
      <c r="B544" s="5" t="s">
        <v>589</v>
      </c>
      <c r="C544" s="5" t="s">
        <v>53</v>
      </c>
      <c r="D544" s="5" t="s">
        <v>53</v>
      </c>
      <c r="E544" s="5" t="s">
        <v>53</v>
      </c>
      <c r="F544" s="5" t="s">
        <v>53</v>
      </c>
      <c r="G544" s="5" t="s">
        <v>53</v>
      </c>
      <c r="H544" s="5" t="s">
        <v>53</v>
      </c>
      <c r="I544" s="5" t="s">
        <v>53</v>
      </c>
      <c r="J544" s="5" t="s">
        <v>53</v>
      </c>
      <c r="K544" s="5" t="s">
        <v>53</v>
      </c>
      <c r="L544" s="5">
        <v>0</v>
      </c>
      <c r="M544" s="5">
        <v>0</v>
      </c>
      <c r="N544" s="5">
        <v>0</v>
      </c>
      <c r="O544" s="5" t="s">
        <v>53</v>
      </c>
      <c r="P544" s="5" t="s">
        <v>53</v>
      </c>
      <c r="Q544" s="5" t="s">
        <v>53</v>
      </c>
      <c r="R544" s="5" t="s">
        <v>53</v>
      </c>
      <c r="S544" s="5" t="s">
        <v>53</v>
      </c>
      <c r="T544" s="5" t="s">
        <v>53</v>
      </c>
      <c r="U544" s="5" t="s">
        <v>53</v>
      </c>
      <c r="V544" s="5" t="s">
        <v>53</v>
      </c>
      <c r="W544" s="5" t="s">
        <v>53</v>
      </c>
      <c r="X544" s="5" t="s">
        <v>53</v>
      </c>
      <c r="Y544" s="5">
        <v>80</v>
      </c>
      <c r="Z544" s="5" t="s">
        <v>53</v>
      </c>
      <c r="AA544" t="s">
        <v>53</v>
      </c>
      <c r="AB544" t="s">
        <v>53</v>
      </c>
      <c r="AC544" t="s">
        <v>53</v>
      </c>
      <c r="AD544" t="s">
        <v>53</v>
      </c>
      <c r="AE544" t="s">
        <v>54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  <c r="AK544" t="s">
        <v>53</v>
      </c>
      <c r="AL544" t="s">
        <v>53</v>
      </c>
      <c r="AM544" t="s">
        <v>53</v>
      </c>
      <c r="AN544" t="s">
        <v>53</v>
      </c>
      <c r="AO544" t="s">
        <v>53</v>
      </c>
      <c r="AP544" t="s">
        <v>53</v>
      </c>
      <c r="AQ544" t="s">
        <v>53</v>
      </c>
      <c r="AR544" t="s">
        <v>53</v>
      </c>
    </row>
    <row r="545" spans="1:44" x14ac:dyDescent="0.25">
      <c r="A545" s="5">
        <f>537</f>
      </c>
      <c r="B545" s="5" t="s">
        <v>590</v>
      </c>
      <c r="C545" s="5" t="s">
        <v>53</v>
      </c>
      <c r="D545" s="5" t="s">
        <v>53</v>
      </c>
      <c r="E545" s="5" t="s">
        <v>53</v>
      </c>
      <c r="F545" s="5" t="s">
        <v>53</v>
      </c>
      <c r="G545" s="5" t="s">
        <v>53</v>
      </c>
      <c r="H545" s="5" t="s">
        <v>53</v>
      </c>
      <c r="I545" s="5" t="s">
        <v>53</v>
      </c>
      <c r="J545" s="5" t="s">
        <v>53</v>
      </c>
      <c r="K545" s="5" t="s">
        <v>53</v>
      </c>
      <c r="L545" s="5">
        <v>0</v>
      </c>
      <c r="M545" s="5">
        <v>0</v>
      </c>
      <c r="N545" s="5">
        <v>0</v>
      </c>
      <c r="O545" s="5" t="s">
        <v>53</v>
      </c>
      <c r="P545" s="5" t="s">
        <v>53</v>
      </c>
      <c r="Q545" s="5" t="s">
        <v>53</v>
      </c>
      <c r="R545" s="5" t="s">
        <v>53</v>
      </c>
      <c r="S545" s="5" t="s">
        <v>53</v>
      </c>
      <c r="T545" s="5" t="s">
        <v>53</v>
      </c>
      <c r="U545" s="5" t="s">
        <v>53</v>
      </c>
      <c r="V545" s="5" t="s">
        <v>53</v>
      </c>
      <c r="W545" s="5" t="s">
        <v>53</v>
      </c>
      <c r="X545" s="5" t="s">
        <v>53</v>
      </c>
      <c r="Y545" s="5">
        <v>80</v>
      </c>
      <c r="Z545" s="5" t="s">
        <v>53</v>
      </c>
      <c r="AA545" t="s">
        <v>53</v>
      </c>
      <c r="AB545" t="s">
        <v>53</v>
      </c>
      <c r="AC545" t="s">
        <v>53</v>
      </c>
      <c r="AD545" t="s">
        <v>53</v>
      </c>
      <c r="AE545" t="s">
        <v>54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  <c r="AK545" t="s">
        <v>53</v>
      </c>
      <c r="AL545" t="s">
        <v>53</v>
      </c>
      <c r="AM545" t="s">
        <v>53</v>
      </c>
      <c r="AN545" t="s">
        <v>53</v>
      </c>
      <c r="AO545" t="s">
        <v>53</v>
      </c>
      <c r="AP545" t="s">
        <v>53</v>
      </c>
      <c r="AQ545" t="s">
        <v>53</v>
      </c>
      <c r="AR545" t="s">
        <v>53</v>
      </c>
    </row>
    <row r="546" spans="1:44" x14ac:dyDescent="0.25">
      <c r="A546" s="5">
        <f>538</f>
      </c>
      <c r="B546" s="5" t="s">
        <v>591</v>
      </c>
      <c r="C546" s="5" t="s">
        <v>53</v>
      </c>
      <c r="D546" s="5" t="s">
        <v>53</v>
      </c>
      <c r="E546" s="5" t="s">
        <v>53</v>
      </c>
      <c r="F546" s="5" t="s">
        <v>53</v>
      </c>
      <c r="G546" s="5" t="s">
        <v>53</v>
      </c>
      <c r="H546" s="5" t="s">
        <v>53</v>
      </c>
      <c r="I546" s="5" t="s">
        <v>53</v>
      </c>
      <c r="J546" s="5" t="s">
        <v>53</v>
      </c>
      <c r="K546" s="5" t="s">
        <v>53</v>
      </c>
      <c r="L546" s="5">
        <v>0</v>
      </c>
      <c r="M546" s="5">
        <v>0</v>
      </c>
      <c r="N546" s="5">
        <v>0</v>
      </c>
      <c r="O546" s="5" t="s">
        <v>53</v>
      </c>
      <c r="P546" s="5" t="s">
        <v>53</v>
      </c>
      <c r="Q546" s="5" t="s">
        <v>53</v>
      </c>
      <c r="R546" s="5" t="s">
        <v>53</v>
      </c>
      <c r="S546" s="5" t="s">
        <v>53</v>
      </c>
      <c r="T546" s="5" t="s">
        <v>53</v>
      </c>
      <c r="U546" s="5" t="s">
        <v>53</v>
      </c>
      <c r="V546" s="5" t="s">
        <v>53</v>
      </c>
      <c r="W546" s="5" t="s">
        <v>53</v>
      </c>
      <c r="X546" s="5" t="s">
        <v>53</v>
      </c>
      <c r="Y546" s="5">
        <v>80</v>
      </c>
      <c r="Z546" s="5" t="s">
        <v>53</v>
      </c>
      <c r="AA546" t="s">
        <v>53</v>
      </c>
      <c r="AB546" t="s">
        <v>53</v>
      </c>
      <c r="AC546" t="s">
        <v>53</v>
      </c>
      <c r="AD546" t="s">
        <v>53</v>
      </c>
      <c r="AE546" t="s">
        <v>54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  <c r="AK546" t="s">
        <v>53</v>
      </c>
      <c r="AL546" t="s">
        <v>53</v>
      </c>
      <c r="AM546" t="s">
        <v>53</v>
      </c>
      <c r="AN546" t="s">
        <v>53</v>
      </c>
      <c r="AO546" t="s">
        <v>53</v>
      </c>
      <c r="AP546" t="s">
        <v>53</v>
      </c>
      <c r="AQ546" t="s">
        <v>53</v>
      </c>
      <c r="AR546" t="s">
        <v>53</v>
      </c>
    </row>
    <row r="547" spans="1:44" x14ac:dyDescent="0.25">
      <c r="A547" s="5">
        <f>539</f>
      </c>
      <c r="B547" s="5" t="s">
        <v>592</v>
      </c>
      <c r="C547" s="5" t="s">
        <v>53</v>
      </c>
      <c r="D547" s="5" t="s">
        <v>53</v>
      </c>
      <c r="E547" s="5" t="s">
        <v>53</v>
      </c>
      <c r="F547" s="5" t="s">
        <v>53</v>
      </c>
      <c r="G547" s="5" t="s">
        <v>53</v>
      </c>
      <c r="H547" s="5" t="s">
        <v>53</v>
      </c>
      <c r="I547" s="5" t="s">
        <v>53</v>
      </c>
      <c r="J547" s="5" t="s">
        <v>53</v>
      </c>
      <c r="K547" s="5" t="s">
        <v>53</v>
      </c>
      <c r="L547" s="5">
        <v>0</v>
      </c>
      <c r="M547" s="5">
        <v>0</v>
      </c>
      <c r="N547" s="5">
        <v>0</v>
      </c>
      <c r="O547" s="5" t="s">
        <v>53</v>
      </c>
      <c r="P547" s="5" t="s">
        <v>53</v>
      </c>
      <c r="Q547" s="5" t="s">
        <v>53</v>
      </c>
      <c r="R547" s="5" t="s">
        <v>53</v>
      </c>
      <c r="S547" s="5" t="s">
        <v>53</v>
      </c>
      <c r="T547" s="5" t="s">
        <v>53</v>
      </c>
      <c r="U547" s="5" t="s">
        <v>53</v>
      </c>
      <c r="V547" s="5" t="s">
        <v>53</v>
      </c>
      <c r="W547" s="5" t="s">
        <v>53</v>
      </c>
      <c r="X547" s="5" t="s">
        <v>53</v>
      </c>
      <c r="Y547" s="5">
        <v>80</v>
      </c>
      <c r="Z547" s="5" t="s">
        <v>53</v>
      </c>
      <c r="AA547" t="s">
        <v>53</v>
      </c>
      <c r="AB547" t="s">
        <v>53</v>
      </c>
      <c r="AC547" t="s">
        <v>53</v>
      </c>
      <c r="AD547" t="s">
        <v>53</v>
      </c>
      <c r="AE547" t="s">
        <v>54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  <c r="AK547" t="s">
        <v>53</v>
      </c>
      <c r="AL547" t="s">
        <v>53</v>
      </c>
      <c r="AM547" t="s">
        <v>53</v>
      </c>
      <c r="AN547" t="s">
        <v>53</v>
      </c>
      <c r="AO547" t="s">
        <v>53</v>
      </c>
      <c r="AP547" t="s">
        <v>53</v>
      </c>
      <c r="AQ547" t="s">
        <v>53</v>
      </c>
      <c r="AR547" t="s">
        <v>53</v>
      </c>
    </row>
    <row r="548" spans="1:44" x14ac:dyDescent="0.25">
      <c r="A548" s="5">
        <f>540</f>
      </c>
      <c r="B548" s="5" t="s">
        <v>593</v>
      </c>
      <c r="C548" s="5" t="s">
        <v>53</v>
      </c>
      <c r="D548" s="5" t="s">
        <v>53</v>
      </c>
      <c r="E548" s="5" t="s">
        <v>53</v>
      </c>
      <c r="F548" s="5" t="s">
        <v>53</v>
      </c>
      <c r="G548" s="5" t="s">
        <v>53</v>
      </c>
      <c r="H548" s="5" t="s">
        <v>53</v>
      </c>
      <c r="I548" s="5" t="s">
        <v>53</v>
      </c>
      <c r="J548" s="5" t="s">
        <v>53</v>
      </c>
      <c r="K548" s="5" t="s">
        <v>53</v>
      </c>
      <c r="L548" s="5">
        <v>0</v>
      </c>
      <c r="M548" s="5">
        <v>0</v>
      </c>
      <c r="N548" s="5">
        <v>0</v>
      </c>
      <c r="O548" s="5" t="s">
        <v>53</v>
      </c>
      <c r="P548" s="5" t="s">
        <v>53</v>
      </c>
      <c r="Q548" s="5" t="s">
        <v>53</v>
      </c>
      <c r="R548" s="5" t="s">
        <v>53</v>
      </c>
      <c r="S548" s="5" t="s">
        <v>53</v>
      </c>
      <c r="T548" s="5" t="s">
        <v>53</v>
      </c>
      <c r="U548" s="5" t="s">
        <v>53</v>
      </c>
      <c r="V548" s="5" t="s">
        <v>53</v>
      </c>
      <c r="W548" s="5" t="s">
        <v>53</v>
      </c>
      <c r="X548" s="5" t="s">
        <v>53</v>
      </c>
      <c r="Y548" s="5">
        <v>80</v>
      </c>
      <c r="Z548" s="5" t="s">
        <v>53</v>
      </c>
      <c r="AA548" t="s">
        <v>53</v>
      </c>
      <c r="AB548" t="s">
        <v>53</v>
      </c>
      <c r="AC548" t="s">
        <v>53</v>
      </c>
      <c r="AD548" t="s">
        <v>53</v>
      </c>
      <c r="AE548" t="s">
        <v>54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  <c r="AK548" t="s">
        <v>53</v>
      </c>
      <c r="AL548" t="s">
        <v>53</v>
      </c>
      <c r="AM548" t="s">
        <v>53</v>
      </c>
      <c r="AN548" t="s">
        <v>53</v>
      </c>
      <c r="AO548" t="s">
        <v>53</v>
      </c>
      <c r="AP548" t="s">
        <v>53</v>
      </c>
      <c r="AQ548" t="s">
        <v>53</v>
      </c>
      <c r="AR548" t="s">
        <v>53</v>
      </c>
    </row>
    <row r="549" spans="1:44" x14ac:dyDescent="0.25">
      <c r="A549" s="5">
        <f>541</f>
      </c>
      <c r="B549" s="5" t="s">
        <v>594</v>
      </c>
      <c r="C549" s="5" t="s">
        <v>53</v>
      </c>
      <c r="D549" s="5" t="s">
        <v>53</v>
      </c>
      <c r="E549" s="5" t="s">
        <v>53</v>
      </c>
      <c r="F549" s="5" t="s">
        <v>53</v>
      </c>
      <c r="G549" s="5" t="s">
        <v>53</v>
      </c>
      <c r="H549" s="5" t="s">
        <v>53</v>
      </c>
      <c r="I549" s="5" t="s">
        <v>53</v>
      </c>
      <c r="J549" s="5" t="s">
        <v>53</v>
      </c>
      <c r="K549" s="5" t="s">
        <v>53</v>
      </c>
      <c r="L549" s="5">
        <v>0</v>
      </c>
      <c r="M549" s="5">
        <v>0</v>
      </c>
      <c r="N549" s="5">
        <v>0</v>
      </c>
      <c r="O549" s="5" t="s">
        <v>53</v>
      </c>
      <c r="P549" s="5" t="s">
        <v>53</v>
      </c>
      <c r="Q549" s="5" t="s">
        <v>53</v>
      </c>
      <c r="R549" s="5" t="s">
        <v>53</v>
      </c>
      <c r="S549" s="5" t="s">
        <v>53</v>
      </c>
      <c r="T549" s="5" t="s">
        <v>53</v>
      </c>
      <c r="U549" s="5" t="s">
        <v>53</v>
      </c>
      <c r="V549" s="5" t="s">
        <v>53</v>
      </c>
      <c r="W549" s="5" t="s">
        <v>53</v>
      </c>
      <c r="X549" s="5" t="s">
        <v>53</v>
      </c>
      <c r="Y549" s="5">
        <v>80</v>
      </c>
      <c r="Z549" s="5" t="s">
        <v>53</v>
      </c>
      <c r="AA549" t="s">
        <v>53</v>
      </c>
      <c r="AB549" t="s">
        <v>53</v>
      </c>
      <c r="AC549" t="s">
        <v>53</v>
      </c>
      <c r="AD549" t="s">
        <v>53</v>
      </c>
      <c r="AE549" t="s">
        <v>54</v>
      </c>
      <c r="AF549" t="s">
        <v>53</v>
      </c>
      <c r="AG549" t="s">
        <v>53</v>
      </c>
      <c r="AH549" t="s">
        <v>53</v>
      </c>
      <c r="AI549" t="s">
        <v>53</v>
      </c>
      <c r="AJ549" t="s">
        <v>53</v>
      </c>
      <c r="AK549" t="s">
        <v>53</v>
      </c>
      <c r="AL549" t="s">
        <v>53</v>
      </c>
      <c r="AM549" t="s">
        <v>53</v>
      </c>
      <c r="AN549" t="s">
        <v>53</v>
      </c>
      <c r="AO549" t="s">
        <v>53</v>
      </c>
      <c r="AP549" t="s">
        <v>53</v>
      </c>
      <c r="AQ549" t="s">
        <v>53</v>
      </c>
      <c r="AR549" t="s">
        <v>53</v>
      </c>
    </row>
    <row r="550" spans="1:44" x14ac:dyDescent="0.25">
      <c r="A550" s="5">
        <f>542</f>
      </c>
      <c r="B550" s="5" t="s">
        <v>595</v>
      </c>
      <c r="C550" s="5" t="s">
        <v>53</v>
      </c>
      <c r="D550" s="5" t="s">
        <v>53</v>
      </c>
      <c r="E550" s="5" t="s">
        <v>53</v>
      </c>
      <c r="F550" s="5" t="s">
        <v>53</v>
      </c>
      <c r="G550" s="5" t="s">
        <v>53</v>
      </c>
      <c r="H550" s="5" t="s">
        <v>53</v>
      </c>
      <c r="I550" s="5" t="s">
        <v>53</v>
      </c>
      <c r="J550" s="5" t="s">
        <v>53</v>
      </c>
      <c r="K550" s="5" t="s">
        <v>53</v>
      </c>
      <c r="L550" s="5">
        <v>0</v>
      </c>
      <c r="M550" s="5">
        <v>0</v>
      </c>
      <c r="N550" s="5">
        <v>0</v>
      </c>
      <c r="O550" s="5" t="s">
        <v>53</v>
      </c>
      <c r="P550" s="5" t="s">
        <v>53</v>
      </c>
      <c r="Q550" s="5" t="s">
        <v>53</v>
      </c>
      <c r="R550" s="5" t="s">
        <v>53</v>
      </c>
      <c r="S550" s="5" t="s">
        <v>53</v>
      </c>
      <c r="T550" s="5" t="s">
        <v>53</v>
      </c>
      <c r="U550" s="5" t="s">
        <v>53</v>
      </c>
      <c r="V550" s="5" t="s">
        <v>53</v>
      </c>
      <c r="W550" s="5" t="s">
        <v>53</v>
      </c>
      <c r="X550" s="5" t="s">
        <v>53</v>
      </c>
      <c r="Y550" s="5">
        <v>80</v>
      </c>
      <c r="Z550" s="5" t="s">
        <v>53</v>
      </c>
      <c r="AA550" t="s">
        <v>53</v>
      </c>
      <c r="AB550" t="s">
        <v>53</v>
      </c>
      <c r="AC550" t="s">
        <v>53</v>
      </c>
      <c r="AD550" t="s">
        <v>53</v>
      </c>
      <c r="AE550" t="s">
        <v>54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  <c r="AK550" t="s">
        <v>53</v>
      </c>
      <c r="AL550" t="s">
        <v>53</v>
      </c>
      <c r="AM550" t="s">
        <v>53</v>
      </c>
      <c r="AN550" t="s">
        <v>53</v>
      </c>
      <c r="AO550" t="s">
        <v>53</v>
      </c>
      <c r="AP550" t="s">
        <v>53</v>
      </c>
      <c r="AQ550" t="s">
        <v>53</v>
      </c>
      <c r="AR550" t="s">
        <v>53</v>
      </c>
    </row>
    <row r="551" spans="1:44" x14ac:dyDescent="0.25">
      <c r="A551" s="5">
        <f>543</f>
      </c>
      <c r="B551" s="5" t="s">
        <v>596</v>
      </c>
      <c r="C551" s="5" t="s">
        <v>53</v>
      </c>
      <c r="D551" s="5" t="s">
        <v>53</v>
      </c>
      <c r="E551" s="5" t="s">
        <v>53</v>
      </c>
      <c r="F551" s="5" t="s">
        <v>53</v>
      </c>
      <c r="G551" s="5" t="s">
        <v>53</v>
      </c>
      <c r="H551" s="5" t="s">
        <v>53</v>
      </c>
      <c r="I551" s="5" t="s">
        <v>53</v>
      </c>
      <c r="J551" s="5" t="s">
        <v>53</v>
      </c>
      <c r="K551" s="5" t="s">
        <v>53</v>
      </c>
      <c r="L551" s="5">
        <v>0</v>
      </c>
      <c r="M551" s="5">
        <v>0</v>
      </c>
      <c r="N551" s="5">
        <v>0</v>
      </c>
      <c r="O551" s="5" t="s">
        <v>53</v>
      </c>
      <c r="P551" s="5" t="s">
        <v>53</v>
      </c>
      <c r="Q551" s="5" t="s">
        <v>53</v>
      </c>
      <c r="R551" s="5" t="s">
        <v>53</v>
      </c>
      <c r="S551" s="5" t="s">
        <v>53</v>
      </c>
      <c r="T551" s="5" t="s">
        <v>53</v>
      </c>
      <c r="U551" s="5" t="s">
        <v>53</v>
      </c>
      <c r="V551" s="5" t="s">
        <v>53</v>
      </c>
      <c r="W551" s="5" t="s">
        <v>53</v>
      </c>
      <c r="X551" s="5" t="s">
        <v>53</v>
      </c>
      <c r="Y551" s="5">
        <v>80</v>
      </c>
      <c r="Z551" s="5" t="s">
        <v>53</v>
      </c>
      <c r="AA551" t="s">
        <v>53</v>
      </c>
      <c r="AB551" t="s">
        <v>53</v>
      </c>
      <c r="AC551" t="s">
        <v>53</v>
      </c>
      <c r="AD551" t="s">
        <v>53</v>
      </c>
      <c r="AE551" t="s">
        <v>54</v>
      </c>
      <c r="AF551" t="s">
        <v>53</v>
      </c>
      <c r="AG551" t="s">
        <v>53</v>
      </c>
      <c r="AH551" t="s">
        <v>53</v>
      </c>
      <c r="AI551" t="s">
        <v>53</v>
      </c>
      <c r="AJ551" t="s">
        <v>53</v>
      </c>
      <c r="AK551" t="s">
        <v>53</v>
      </c>
      <c r="AL551" t="s">
        <v>53</v>
      </c>
      <c r="AM551" t="s">
        <v>53</v>
      </c>
      <c r="AN551" t="s">
        <v>53</v>
      </c>
      <c r="AO551" t="s">
        <v>53</v>
      </c>
      <c r="AP551" t="s">
        <v>53</v>
      </c>
      <c r="AQ551" t="s">
        <v>53</v>
      </c>
      <c r="AR551" t="s">
        <v>53</v>
      </c>
    </row>
    <row r="552" spans="1:44" x14ac:dyDescent="0.25">
      <c r="A552" s="5">
        <f>544</f>
      </c>
      <c r="B552" s="5" t="s">
        <v>597</v>
      </c>
      <c r="C552" s="5" t="s">
        <v>53</v>
      </c>
      <c r="D552" s="5" t="s">
        <v>53</v>
      </c>
      <c r="E552" s="5" t="s">
        <v>53</v>
      </c>
      <c r="F552" s="5" t="s">
        <v>53</v>
      </c>
      <c r="G552" s="5" t="s">
        <v>53</v>
      </c>
      <c r="H552" s="5" t="s">
        <v>53</v>
      </c>
      <c r="I552" s="5" t="s">
        <v>53</v>
      </c>
      <c r="J552" s="5" t="s">
        <v>53</v>
      </c>
      <c r="K552" s="5" t="s">
        <v>53</v>
      </c>
      <c r="L552" s="5">
        <v>0</v>
      </c>
      <c r="M552" s="5">
        <v>0</v>
      </c>
      <c r="N552" s="5">
        <v>0</v>
      </c>
      <c r="O552" s="5" t="s">
        <v>53</v>
      </c>
      <c r="P552" s="5" t="s">
        <v>53</v>
      </c>
      <c r="Q552" s="5" t="s">
        <v>53</v>
      </c>
      <c r="R552" s="5" t="s">
        <v>53</v>
      </c>
      <c r="S552" s="5" t="s">
        <v>53</v>
      </c>
      <c r="T552" s="5" t="s">
        <v>53</v>
      </c>
      <c r="U552" s="5" t="s">
        <v>53</v>
      </c>
      <c r="V552" s="5" t="s">
        <v>53</v>
      </c>
      <c r="W552" s="5" t="s">
        <v>53</v>
      </c>
      <c r="X552" s="5" t="s">
        <v>53</v>
      </c>
      <c r="Y552" s="5">
        <v>80</v>
      </c>
      <c r="Z552" s="5" t="s">
        <v>53</v>
      </c>
      <c r="AA552" t="s">
        <v>53</v>
      </c>
      <c r="AB552" t="s">
        <v>53</v>
      </c>
      <c r="AC552" t="s">
        <v>53</v>
      </c>
      <c r="AD552" t="s">
        <v>53</v>
      </c>
      <c r="AE552" t="s">
        <v>54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  <c r="AK552" t="s">
        <v>53</v>
      </c>
      <c r="AL552" t="s">
        <v>53</v>
      </c>
      <c r="AM552" t="s">
        <v>53</v>
      </c>
      <c r="AN552" t="s">
        <v>53</v>
      </c>
      <c r="AO552" t="s">
        <v>53</v>
      </c>
      <c r="AP552" t="s">
        <v>53</v>
      </c>
      <c r="AQ552" t="s">
        <v>53</v>
      </c>
      <c r="AR552" t="s">
        <v>53</v>
      </c>
    </row>
    <row r="553" spans="1:44" x14ac:dyDescent="0.25">
      <c r="A553" s="5">
        <f>545</f>
      </c>
      <c r="B553" s="5" t="s">
        <v>598</v>
      </c>
      <c r="C553" s="5" t="s">
        <v>53</v>
      </c>
      <c r="D553" s="5" t="s">
        <v>53</v>
      </c>
      <c r="E553" s="5" t="s">
        <v>53</v>
      </c>
      <c r="F553" s="5" t="s">
        <v>53</v>
      </c>
      <c r="G553" s="5" t="s">
        <v>53</v>
      </c>
      <c r="H553" s="5" t="s">
        <v>53</v>
      </c>
      <c r="I553" s="5" t="s">
        <v>53</v>
      </c>
      <c r="J553" s="5" t="s">
        <v>53</v>
      </c>
      <c r="K553" s="5" t="s">
        <v>53</v>
      </c>
      <c r="L553" s="5">
        <v>0</v>
      </c>
      <c r="M553" s="5">
        <v>0</v>
      </c>
      <c r="N553" s="5">
        <v>0</v>
      </c>
      <c r="O553" s="5" t="s">
        <v>53</v>
      </c>
      <c r="P553" s="5" t="s">
        <v>53</v>
      </c>
      <c r="Q553" s="5" t="s">
        <v>53</v>
      </c>
      <c r="R553" s="5" t="s">
        <v>53</v>
      </c>
      <c r="S553" s="5" t="s">
        <v>53</v>
      </c>
      <c r="T553" s="5" t="s">
        <v>53</v>
      </c>
      <c r="U553" s="5" t="s">
        <v>53</v>
      </c>
      <c r="V553" s="5" t="s">
        <v>53</v>
      </c>
      <c r="W553" s="5" t="s">
        <v>53</v>
      </c>
      <c r="X553" s="5" t="s">
        <v>53</v>
      </c>
      <c r="Y553" s="5">
        <v>80</v>
      </c>
      <c r="Z553" s="5" t="s">
        <v>53</v>
      </c>
      <c r="AA553" t="s">
        <v>53</v>
      </c>
      <c r="AB553" t="s">
        <v>53</v>
      </c>
      <c r="AC553" t="s">
        <v>53</v>
      </c>
      <c r="AD553" t="s">
        <v>53</v>
      </c>
      <c r="AE553" t="s">
        <v>54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  <c r="AK553" t="s">
        <v>53</v>
      </c>
      <c r="AL553" t="s">
        <v>53</v>
      </c>
      <c r="AM553" t="s">
        <v>53</v>
      </c>
      <c r="AN553" t="s">
        <v>53</v>
      </c>
      <c r="AO553" t="s">
        <v>53</v>
      </c>
      <c r="AP553" t="s">
        <v>53</v>
      </c>
      <c r="AQ553" t="s">
        <v>53</v>
      </c>
      <c r="AR553" t="s">
        <v>53</v>
      </c>
    </row>
    <row r="554" spans="1:44" x14ac:dyDescent="0.25">
      <c r="A554" s="5">
        <f>546</f>
      </c>
      <c r="B554" s="5" t="s">
        <v>599</v>
      </c>
      <c r="C554" s="5" t="s">
        <v>53</v>
      </c>
      <c r="D554" s="5" t="s">
        <v>53</v>
      </c>
      <c r="E554" s="5" t="s">
        <v>53</v>
      </c>
      <c r="F554" s="5" t="s">
        <v>53</v>
      </c>
      <c r="G554" s="5" t="s">
        <v>53</v>
      </c>
      <c r="H554" s="5" t="s">
        <v>53</v>
      </c>
      <c r="I554" s="5" t="s">
        <v>53</v>
      </c>
      <c r="J554" s="5" t="s">
        <v>53</v>
      </c>
      <c r="K554" s="5" t="s">
        <v>53</v>
      </c>
      <c r="L554" s="5">
        <v>0</v>
      </c>
      <c r="M554" s="5">
        <v>0</v>
      </c>
      <c r="N554" s="5">
        <v>0</v>
      </c>
      <c r="O554" s="5" t="s">
        <v>53</v>
      </c>
      <c r="P554" s="5" t="s">
        <v>53</v>
      </c>
      <c r="Q554" s="5" t="s">
        <v>53</v>
      </c>
      <c r="R554" s="5" t="s">
        <v>53</v>
      </c>
      <c r="S554" s="5" t="s">
        <v>53</v>
      </c>
      <c r="T554" s="5" t="s">
        <v>53</v>
      </c>
      <c r="U554" s="5" t="s">
        <v>53</v>
      </c>
      <c r="V554" s="5" t="s">
        <v>53</v>
      </c>
      <c r="W554" s="5" t="s">
        <v>53</v>
      </c>
      <c r="X554" s="5" t="s">
        <v>53</v>
      </c>
      <c r="Y554" s="5">
        <v>80</v>
      </c>
      <c r="Z554" s="5" t="s">
        <v>53</v>
      </c>
      <c r="AA554" t="s">
        <v>53</v>
      </c>
      <c r="AB554" t="s">
        <v>53</v>
      </c>
      <c r="AC554" t="s">
        <v>53</v>
      </c>
      <c r="AD554" t="s">
        <v>53</v>
      </c>
      <c r="AE554" t="s">
        <v>54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  <c r="AK554" t="s">
        <v>53</v>
      </c>
      <c r="AL554" t="s">
        <v>53</v>
      </c>
      <c r="AM554" t="s">
        <v>53</v>
      </c>
      <c r="AN554" t="s">
        <v>53</v>
      </c>
      <c r="AO554" t="s">
        <v>53</v>
      </c>
      <c r="AP554" t="s">
        <v>53</v>
      </c>
      <c r="AQ554" t="s">
        <v>53</v>
      </c>
      <c r="AR554" t="s">
        <v>53</v>
      </c>
    </row>
    <row r="555" spans="1:44" x14ac:dyDescent="0.25">
      <c r="A555" s="5">
        <f>547</f>
      </c>
      <c r="B555" s="5" t="s">
        <v>600</v>
      </c>
      <c r="C555" s="5" t="s">
        <v>53</v>
      </c>
      <c r="D555" s="5" t="s">
        <v>53</v>
      </c>
      <c r="E555" s="5" t="s">
        <v>53</v>
      </c>
      <c r="F555" s="5" t="s">
        <v>53</v>
      </c>
      <c r="G555" s="5" t="s">
        <v>53</v>
      </c>
      <c r="H555" s="5" t="s">
        <v>53</v>
      </c>
      <c r="I555" s="5" t="s">
        <v>53</v>
      </c>
      <c r="J555" s="5" t="s">
        <v>53</v>
      </c>
      <c r="K555" s="5" t="s">
        <v>53</v>
      </c>
      <c r="L555" s="5">
        <v>0</v>
      </c>
      <c r="M555" s="5">
        <v>0</v>
      </c>
      <c r="N555" s="5">
        <v>0</v>
      </c>
      <c r="O555" s="5" t="s">
        <v>53</v>
      </c>
      <c r="P555" s="5" t="s">
        <v>53</v>
      </c>
      <c r="Q555" s="5" t="s">
        <v>53</v>
      </c>
      <c r="R555" s="5" t="s">
        <v>53</v>
      </c>
      <c r="S555" s="5" t="s">
        <v>53</v>
      </c>
      <c r="T555" s="5" t="s">
        <v>53</v>
      </c>
      <c r="U555" s="5" t="s">
        <v>53</v>
      </c>
      <c r="V555" s="5" t="s">
        <v>53</v>
      </c>
      <c r="W555" s="5" t="s">
        <v>53</v>
      </c>
      <c r="X555" s="5" t="s">
        <v>53</v>
      </c>
      <c r="Y555" s="5">
        <v>80</v>
      </c>
      <c r="Z555" s="5" t="s">
        <v>53</v>
      </c>
      <c r="AA555" t="s">
        <v>53</v>
      </c>
      <c r="AB555" t="s">
        <v>53</v>
      </c>
      <c r="AC555" t="s">
        <v>53</v>
      </c>
      <c r="AD555" t="s">
        <v>53</v>
      </c>
      <c r="AE555" t="s">
        <v>54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  <c r="AK555" t="s">
        <v>53</v>
      </c>
      <c r="AL555" t="s">
        <v>53</v>
      </c>
      <c r="AM555" t="s">
        <v>53</v>
      </c>
      <c r="AN555" t="s">
        <v>53</v>
      </c>
      <c r="AO555" t="s">
        <v>53</v>
      </c>
      <c r="AP555" t="s">
        <v>53</v>
      </c>
      <c r="AQ555" t="s">
        <v>53</v>
      </c>
      <c r="AR555" t="s">
        <v>53</v>
      </c>
    </row>
    <row r="556" spans="1:44" x14ac:dyDescent="0.25">
      <c r="A556" s="5">
        <f>548</f>
      </c>
      <c r="B556" s="5" t="s">
        <v>601</v>
      </c>
      <c r="C556" s="5" t="s">
        <v>53</v>
      </c>
      <c r="D556" s="5" t="s">
        <v>53</v>
      </c>
      <c r="E556" s="5" t="s">
        <v>53</v>
      </c>
      <c r="F556" s="5" t="s">
        <v>53</v>
      </c>
      <c r="G556" s="5" t="s">
        <v>53</v>
      </c>
      <c r="H556" s="5" t="s">
        <v>53</v>
      </c>
      <c r="I556" s="5" t="s">
        <v>53</v>
      </c>
      <c r="J556" s="5" t="s">
        <v>53</v>
      </c>
      <c r="K556" s="5" t="s">
        <v>53</v>
      </c>
      <c r="L556" s="5">
        <v>0</v>
      </c>
      <c r="M556" s="5">
        <v>0</v>
      </c>
      <c r="N556" s="5">
        <v>0</v>
      </c>
      <c r="O556" s="5" t="s">
        <v>53</v>
      </c>
      <c r="P556" s="5" t="s">
        <v>53</v>
      </c>
      <c r="Q556" s="5" t="s">
        <v>53</v>
      </c>
      <c r="R556" s="5" t="s">
        <v>53</v>
      </c>
      <c r="S556" s="5" t="s">
        <v>53</v>
      </c>
      <c r="T556" s="5" t="s">
        <v>53</v>
      </c>
      <c r="U556" s="5" t="s">
        <v>53</v>
      </c>
      <c r="V556" s="5" t="s">
        <v>53</v>
      </c>
      <c r="W556" s="5" t="s">
        <v>53</v>
      </c>
      <c r="X556" s="5" t="s">
        <v>53</v>
      </c>
      <c r="Y556" s="5">
        <v>80</v>
      </c>
      <c r="Z556" s="5" t="s">
        <v>53</v>
      </c>
      <c r="AA556" t="s">
        <v>53</v>
      </c>
      <c r="AB556" t="s">
        <v>53</v>
      </c>
      <c r="AC556" t="s">
        <v>53</v>
      </c>
      <c r="AD556" t="s">
        <v>53</v>
      </c>
      <c r="AE556" t="s">
        <v>54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  <c r="AK556" t="s">
        <v>53</v>
      </c>
      <c r="AL556" t="s">
        <v>53</v>
      </c>
      <c r="AM556" t="s">
        <v>53</v>
      </c>
      <c r="AN556" t="s">
        <v>53</v>
      </c>
      <c r="AO556" t="s">
        <v>53</v>
      </c>
      <c r="AP556" t="s">
        <v>53</v>
      </c>
      <c r="AQ556" t="s">
        <v>53</v>
      </c>
      <c r="AR556" t="s">
        <v>53</v>
      </c>
    </row>
    <row r="557" spans="1:44" x14ac:dyDescent="0.25">
      <c r="A557" s="5">
        <f>549</f>
      </c>
      <c r="B557" s="5" t="s">
        <v>602</v>
      </c>
      <c r="C557" s="5" t="s">
        <v>53</v>
      </c>
      <c r="D557" s="5" t="s">
        <v>53</v>
      </c>
      <c r="E557" s="5" t="s">
        <v>53</v>
      </c>
      <c r="F557" s="5" t="s">
        <v>53</v>
      </c>
      <c r="G557" s="5" t="s">
        <v>53</v>
      </c>
      <c r="H557" s="5" t="s">
        <v>53</v>
      </c>
      <c r="I557" s="5" t="s">
        <v>53</v>
      </c>
      <c r="J557" s="5" t="s">
        <v>53</v>
      </c>
      <c r="K557" s="5" t="s">
        <v>53</v>
      </c>
      <c r="L557" s="5">
        <v>0</v>
      </c>
      <c r="M557" s="5">
        <v>0</v>
      </c>
      <c r="N557" s="5">
        <v>0</v>
      </c>
      <c r="O557" s="5" t="s">
        <v>53</v>
      </c>
      <c r="P557" s="5" t="s">
        <v>53</v>
      </c>
      <c r="Q557" s="5" t="s">
        <v>53</v>
      </c>
      <c r="R557" s="5" t="s">
        <v>53</v>
      </c>
      <c r="S557" s="5" t="s">
        <v>53</v>
      </c>
      <c r="T557" s="5" t="s">
        <v>53</v>
      </c>
      <c r="U557" s="5" t="s">
        <v>53</v>
      </c>
      <c r="V557" s="5" t="s">
        <v>53</v>
      </c>
      <c r="W557" s="5" t="s">
        <v>53</v>
      </c>
      <c r="X557" s="5" t="s">
        <v>53</v>
      </c>
      <c r="Y557" s="5">
        <v>80</v>
      </c>
      <c r="Z557" s="5" t="s">
        <v>53</v>
      </c>
      <c r="AA557" t="s">
        <v>53</v>
      </c>
      <c r="AB557" t="s">
        <v>53</v>
      </c>
      <c r="AC557" t="s">
        <v>53</v>
      </c>
      <c r="AD557" t="s">
        <v>53</v>
      </c>
      <c r="AE557" t="s">
        <v>54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  <c r="AK557" t="s">
        <v>53</v>
      </c>
      <c r="AL557" t="s">
        <v>53</v>
      </c>
      <c r="AM557" t="s">
        <v>53</v>
      </c>
      <c r="AN557" t="s">
        <v>53</v>
      </c>
      <c r="AO557" t="s">
        <v>53</v>
      </c>
      <c r="AP557" t="s">
        <v>53</v>
      </c>
      <c r="AQ557" t="s">
        <v>53</v>
      </c>
      <c r="AR557" t="s">
        <v>53</v>
      </c>
    </row>
    <row r="558" spans="1:44" x14ac:dyDescent="0.25">
      <c r="A558" s="5">
        <f>550</f>
      </c>
      <c r="B558" s="5" t="s">
        <v>603</v>
      </c>
      <c r="C558" s="5" t="s">
        <v>53</v>
      </c>
      <c r="D558" s="5" t="s">
        <v>53</v>
      </c>
      <c r="E558" s="5" t="s">
        <v>53</v>
      </c>
      <c r="F558" s="5" t="s">
        <v>53</v>
      </c>
      <c r="G558" s="5" t="s">
        <v>53</v>
      </c>
      <c r="H558" s="5" t="s">
        <v>53</v>
      </c>
      <c r="I558" s="5" t="s">
        <v>53</v>
      </c>
      <c r="J558" s="5" t="s">
        <v>53</v>
      </c>
      <c r="K558" s="5" t="s">
        <v>53</v>
      </c>
      <c r="L558" s="5">
        <v>0</v>
      </c>
      <c r="M558" s="5">
        <v>0</v>
      </c>
      <c r="N558" s="5">
        <v>0</v>
      </c>
      <c r="O558" s="5" t="s">
        <v>53</v>
      </c>
      <c r="P558" s="5" t="s">
        <v>53</v>
      </c>
      <c r="Q558" s="5" t="s">
        <v>53</v>
      </c>
      <c r="R558" s="5" t="s">
        <v>53</v>
      </c>
      <c r="S558" s="5" t="s">
        <v>53</v>
      </c>
      <c r="T558" s="5" t="s">
        <v>53</v>
      </c>
      <c r="U558" s="5" t="s">
        <v>53</v>
      </c>
      <c r="V558" s="5" t="s">
        <v>53</v>
      </c>
      <c r="W558" s="5" t="s">
        <v>53</v>
      </c>
      <c r="X558" s="5" t="s">
        <v>53</v>
      </c>
      <c r="Y558" s="5">
        <v>80</v>
      </c>
      <c r="Z558" s="5" t="s">
        <v>53</v>
      </c>
      <c r="AA558" t="s">
        <v>53</v>
      </c>
      <c r="AB558" t="s">
        <v>53</v>
      </c>
      <c r="AC558" t="s">
        <v>53</v>
      </c>
      <c r="AD558" t="s">
        <v>53</v>
      </c>
      <c r="AE558" t="s">
        <v>54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  <c r="AK558" t="s">
        <v>53</v>
      </c>
      <c r="AL558" t="s">
        <v>53</v>
      </c>
      <c r="AM558" t="s">
        <v>53</v>
      </c>
      <c r="AN558" t="s">
        <v>53</v>
      </c>
      <c r="AO558" t="s">
        <v>53</v>
      </c>
      <c r="AP558" t="s">
        <v>53</v>
      </c>
      <c r="AQ558" t="s">
        <v>53</v>
      </c>
      <c r="AR558" t="s">
        <v>53</v>
      </c>
    </row>
    <row r="559" spans="1:44" x14ac:dyDescent="0.25">
      <c r="A559" s="5">
        <f>551</f>
      </c>
      <c r="B559" s="5" t="s">
        <v>604</v>
      </c>
      <c r="C559" s="5" t="s">
        <v>53</v>
      </c>
      <c r="D559" s="5" t="s">
        <v>53</v>
      </c>
      <c r="E559" s="5" t="s">
        <v>53</v>
      </c>
      <c r="F559" s="5" t="s">
        <v>53</v>
      </c>
      <c r="G559" s="5" t="s">
        <v>53</v>
      </c>
      <c r="H559" s="5" t="s">
        <v>53</v>
      </c>
      <c r="I559" s="5" t="s">
        <v>53</v>
      </c>
      <c r="J559" s="5" t="s">
        <v>53</v>
      </c>
      <c r="K559" s="5" t="s">
        <v>53</v>
      </c>
      <c r="L559" s="5">
        <v>0</v>
      </c>
      <c r="M559" s="5">
        <v>0</v>
      </c>
      <c r="N559" s="5">
        <v>0</v>
      </c>
      <c r="O559" s="5" t="s">
        <v>53</v>
      </c>
      <c r="P559" s="5" t="s">
        <v>53</v>
      </c>
      <c r="Q559" s="5" t="s">
        <v>53</v>
      </c>
      <c r="R559" s="5" t="s">
        <v>53</v>
      </c>
      <c r="S559" s="5" t="s">
        <v>53</v>
      </c>
      <c r="T559" s="5" t="s">
        <v>53</v>
      </c>
      <c r="U559" s="5" t="s">
        <v>53</v>
      </c>
      <c r="V559" s="5" t="s">
        <v>53</v>
      </c>
      <c r="W559" s="5" t="s">
        <v>53</v>
      </c>
      <c r="X559" s="5" t="s">
        <v>53</v>
      </c>
      <c r="Y559" s="5">
        <v>80</v>
      </c>
      <c r="Z559" s="5" t="s">
        <v>53</v>
      </c>
      <c r="AA559" t="s">
        <v>53</v>
      </c>
      <c r="AB559" t="s">
        <v>53</v>
      </c>
      <c r="AC559" t="s">
        <v>53</v>
      </c>
      <c r="AD559" t="s">
        <v>53</v>
      </c>
      <c r="AE559" t="s">
        <v>54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  <c r="AK559" t="s">
        <v>53</v>
      </c>
      <c r="AL559" t="s">
        <v>53</v>
      </c>
      <c r="AM559" t="s">
        <v>53</v>
      </c>
      <c r="AN559" t="s">
        <v>53</v>
      </c>
      <c r="AO559" t="s">
        <v>53</v>
      </c>
      <c r="AP559" t="s">
        <v>53</v>
      </c>
      <c r="AQ559" t="s">
        <v>53</v>
      </c>
      <c r="AR559" t="s">
        <v>53</v>
      </c>
    </row>
    <row r="560" spans="1:44" x14ac:dyDescent="0.25">
      <c r="A560" s="5">
        <f>552</f>
      </c>
      <c r="B560" s="5" t="s">
        <v>605</v>
      </c>
      <c r="C560" s="5" t="s">
        <v>53</v>
      </c>
      <c r="D560" s="5" t="s">
        <v>53</v>
      </c>
      <c r="E560" s="5" t="s">
        <v>53</v>
      </c>
      <c r="F560" s="5" t="s">
        <v>53</v>
      </c>
      <c r="G560" s="5" t="s">
        <v>53</v>
      </c>
      <c r="H560" s="5" t="s">
        <v>53</v>
      </c>
      <c r="I560" s="5" t="s">
        <v>53</v>
      </c>
      <c r="J560" s="5" t="s">
        <v>53</v>
      </c>
      <c r="K560" s="5" t="s">
        <v>53</v>
      </c>
      <c r="L560" s="5">
        <v>0</v>
      </c>
      <c r="M560" s="5">
        <v>0</v>
      </c>
      <c r="N560" s="5">
        <v>0</v>
      </c>
      <c r="O560" s="5" t="s">
        <v>53</v>
      </c>
      <c r="P560" s="5" t="s">
        <v>53</v>
      </c>
      <c r="Q560" s="5" t="s">
        <v>53</v>
      </c>
      <c r="R560" s="5" t="s">
        <v>53</v>
      </c>
      <c r="S560" s="5" t="s">
        <v>53</v>
      </c>
      <c r="T560" s="5" t="s">
        <v>53</v>
      </c>
      <c r="U560" s="5" t="s">
        <v>53</v>
      </c>
      <c r="V560" s="5" t="s">
        <v>53</v>
      </c>
      <c r="W560" s="5" t="s">
        <v>53</v>
      </c>
      <c r="X560" s="5" t="s">
        <v>53</v>
      </c>
      <c r="Y560" s="5">
        <v>80</v>
      </c>
      <c r="Z560" s="5" t="s">
        <v>53</v>
      </c>
      <c r="AA560" t="s">
        <v>53</v>
      </c>
      <c r="AB560" t="s">
        <v>53</v>
      </c>
      <c r="AC560" t="s">
        <v>53</v>
      </c>
      <c r="AD560" t="s">
        <v>53</v>
      </c>
      <c r="AE560" t="s">
        <v>54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  <c r="AK560" t="s">
        <v>53</v>
      </c>
      <c r="AL560" t="s">
        <v>53</v>
      </c>
      <c r="AM560" t="s">
        <v>53</v>
      </c>
      <c r="AN560" t="s">
        <v>53</v>
      </c>
      <c r="AO560" t="s">
        <v>53</v>
      </c>
      <c r="AP560" t="s">
        <v>53</v>
      </c>
      <c r="AQ560" t="s">
        <v>53</v>
      </c>
      <c r="AR560" t="s">
        <v>53</v>
      </c>
    </row>
    <row r="561" spans="1:44" x14ac:dyDescent="0.25">
      <c r="A561" s="5">
        <f>553</f>
      </c>
      <c r="B561" s="5" t="s">
        <v>606</v>
      </c>
      <c r="C561" s="5" t="s">
        <v>53</v>
      </c>
      <c r="D561" s="5" t="s">
        <v>53</v>
      </c>
      <c r="E561" s="5" t="s">
        <v>53</v>
      </c>
      <c r="F561" s="5" t="s">
        <v>53</v>
      </c>
      <c r="G561" s="5" t="s">
        <v>53</v>
      </c>
      <c r="H561" s="5" t="s">
        <v>53</v>
      </c>
      <c r="I561" s="5" t="s">
        <v>53</v>
      </c>
      <c r="J561" s="5" t="s">
        <v>53</v>
      </c>
      <c r="K561" s="5" t="s">
        <v>53</v>
      </c>
      <c r="L561" s="5">
        <v>0</v>
      </c>
      <c r="M561" s="5">
        <v>0</v>
      </c>
      <c r="N561" s="5">
        <v>0</v>
      </c>
      <c r="O561" s="5" t="s">
        <v>53</v>
      </c>
      <c r="P561" s="5" t="s">
        <v>53</v>
      </c>
      <c r="Q561" s="5" t="s">
        <v>53</v>
      </c>
      <c r="R561" s="5" t="s">
        <v>53</v>
      </c>
      <c r="S561" s="5" t="s">
        <v>53</v>
      </c>
      <c r="T561" s="5" t="s">
        <v>53</v>
      </c>
      <c r="U561" s="5" t="s">
        <v>53</v>
      </c>
      <c r="V561" s="5" t="s">
        <v>53</v>
      </c>
      <c r="W561" s="5" t="s">
        <v>53</v>
      </c>
      <c r="X561" s="5" t="s">
        <v>53</v>
      </c>
      <c r="Y561" s="5">
        <v>80</v>
      </c>
      <c r="Z561" s="5" t="s">
        <v>53</v>
      </c>
      <c r="AA561" t="s">
        <v>53</v>
      </c>
      <c r="AB561" t="s">
        <v>53</v>
      </c>
      <c r="AC561" t="s">
        <v>53</v>
      </c>
      <c r="AD561" t="s">
        <v>53</v>
      </c>
      <c r="AE561" t="s">
        <v>54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  <c r="AK561" t="s">
        <v>53</v>
      </c>
      <c r="AL561" t="s">
        <v>53</v>
      </c>
      <c r="AM561" t="s">
        <v>53</v>
      </c>
      <c r="AN561" t="s">
        <v>53</v>
      </c>
      <c r="AO561" t="s">
        <v>53</v>
      </c>
      <c r="AP561" t="s">
        <v>53</v>
      </c>
      <c r="AQ561" t="s">
        <v>53</v>
      </c>
      <c r="AR561" t="s">
        <v>53</v>
      </c>
    </row>
    <row r="562" spans="1:44" x14ac:dyDescent="0.25">
      <c r="A562" s="5">
        <f>554</f>
      </c>
      <c r="B562" s="5" t="s">
        <v>607</v>
      </c>
      <c r="C562" s="5" t="s">
        <v>53</v>
      </c>
      <c r="D562" s="5" t="s">
        <v>53</v>
      </c>
      <c r="E562" s="5" t="s">
        <v>53</v>
      </c>
      <c r="F562" s="5" t="s">
        <v>53</v>
      </c>
      <c r="G562" s="5" t="s">
        <v>53</v>
      </c>
      <c r="H562" s="5" t="s">
        <v>53</v>
      </c>
      <c r="I562" s="5" t="s">
        <v>53</v>
      </c>
      <c r="J562" s="5" t="s">
        <v>53</v>
      </c>
      <c r="K562" s="5" t="s">
        <v>53</v>
      </c>
      <c r="L562" s="5">
        <v>0</v>
      </c>
      <c r="M562" s="5">
        <v>0</v>
      </c>
      <c r="N562" s="5">
        <v>0</v>
      </c>
      <c r="O562" s="5" t="s">
        <v>53</v>
      </c>
      <c r="P562" s="5" t="s">
        <v>53</v>
      </c>
      <c r="Q562" s="5" t="s">
        <v>53</v>
      </c>
      <c r="R562" s="5" t="s">
        <v>53</v>
      </c>
      <c r="S562" s="5" t="s">
        <v>53</v>
      </c>
      <c r="T562" s="5" t="s">
        <v>53</v>
      </c>
      <c r="U562" s="5" t="s">
        <v>53</v>
      </c>
      <c r="V562" s="5" t="s">
        <v>53</v>
      </c>
      <c r="W562" s="5" t="s">
        <v>53</v>
      </c>
      <c r="X562" s="5" t="s">
        <v>53</v>
      </c>
      <c r="Y562" s="5">
        <v>80</v>
      </c>
      <c r="Z562" s="5" t="s">
        <v>53</v>
      </c>
      <c r="AA562" t="s">
        <v>53</v>
      </c>
      <c r="AB562" t="s">
        <v>53</v>
      </c>
      <c r="AC562" t="s">
        <v>53</v>
      </c>
      <c r="AD562" t="s">
        <v>53</v>
      </c>
      <c r="AE562" t="s">
        <v>54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  <c r="AK562" t="s">
        <v>53</v>
      </c>
      <c r="AL562" t="s">
        <v>53</v>
      </c>
      <c r="AM562" t="s">
        <v>53</v>
      </c>
      <c r="AN562" t="s">
        <v>53</v>
      </c>
      <c r="AO562" t="s">
        <v>53</v>
      </c>
      <c r="AP562" t="s">
        <v>53</v>
      </c>
      <c r="AQ562" t="s">
        <v>53</v>
      </c>
      <c r="AR562" t="s">
        <v>53</v>
      </c>
    </row>
    <row r="563" spans="1:44" x14ac:dyDescent="0.25">
      <c r="A563" s="5">
        <f>555</f>
      </c>
      <c r="B563" s="5" t="s">
        <v>608</v>
      </c>
      <c r="C563" s="5" t="s">
        <v>53</v>
      </c>
      <c r="D563" s="5" t="s">
        <v>53</v>
      </c>
      <c r="E563" s="5" t="s">
        <v>53</v>
      </c>
      <c r="F563" s="5" t="s">
        <v>53</v>
      </c>
      <c r="G563" s="5" t="s">
        <v>53</v>
      </c>
      <c r="H563" s="5" t="s">
        <v>53</v>
      </c>
      <c r="I563" s="5" t="s">
        <v>53</v>
      </c>
      <c r="J563" s="5" t="s">
        <v>53</v>
      </c>
      <c r="K563" s="5" t="s">
        <v>53</v>
      </c>
      <c r="L563" s="5">
        <v>0</v>
      </c>
      <c r="M563" s="5">
        <v>0</v>
      </c>
      <c r="N563" s="5">
        <v>0</v>
      </c>
      <c r="O563" s="5" t="s">
        <v>53</v>
      </c>
      <c r="P563" s="5" t="s">
        <v>53</v>
      </c>
      <c r="Q563" s="5" t="s">
        <v>53</v>
      </c>
      <c r="R563" s="5" t="s">
        <v>53</v>
      </c>
      <c r="S563" s="5" t="s">
        <v>53</v>
      </c>
      <c r="T563" s="5" t="s">
        <v>53</v>
      </c>
      <c r="U563" s="5" t="s">
        <v>53</v>
      </c>
      <c r="V563" s="5" t="s">
        <v>53</v>
      </c>
      <c r="W563" s="5" t="s">
        <v>53</v>
      </c>
      <c r="X563" s="5" t="s">
        <v>53</v>
      </c>
      <c r="Y563" s="5">
        <v>80</v>
      </c>
      <c r="Z563" s="5" t="s">
        <v>53</v>
      </c>
      <c r="AA563" t="s">
        <v>53</v>
      </c>
      <c r="AB563" t="s">
        <v>53</v>
      </c>
      <c r="AC563" t="s">
        <v>53</v>
      </c>
      <c r="AD563" t="s">
        <v>53</v>
      </c>
      <c r="AE563" t="s">
        <v>54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  <c r="AK563" t="s">
        <v>53</v>
      </c>
      <c r="AL563" t="s">
        <v>53</v>
      </c>
      <c r="AM563" t="s">
        <v>53</v>
      </c>
      <c r="AN563" t="s">
        <v>53</v>
      </c>
      <c r="AO563" t="s">
        <v>53</v>
      </c>
      <c r="AP563" t="s">
        <v>53</v>
      </c>
      <c r="AQ563" t="s">
        <v>53</v>
      </c>
      <c r="AR563" t="s">
        <v>53</v>
      </c>
    </row>
    <row r="564" spans="1:44" x14ac:dyDescent="0.25">
      <c r="A564" s="5">
        <f>556</f>
      </c>
      <c r="B564" s="5" t="s">
        <v>609</v>
      </c>
      <c r="C564" s="5" t="s">
        <v>53</v>
      </c>
      <c r="D564" s="5" t="s">
        <v>53</v>
      </c>
      <c r="E564" s="5" t="s">
        <v>53</v>
      </c>
      <c r="F564" s="5" t="s">
        <v>53</v>
      </c>
      <c r="G564" s="5" t="s">
        <v>53</v>
      </c>
      <c r="H564" s="5" t="s">
        <v>53</v>
      </c>
      <c r="I564" s="5" t="s">
        <v>53</v>
      </c>
      <c r="J564" s="5" t="s">
        <v>53</v>
      </c>
      <c r="K564" s="5" t="s">
        <v>53</v>
      </c>
      <c r="L564" s="5">
        <v>0</v>
      </c>
      <c r="M564" s="5">
        <v>0</v>
      </c>
      <c r="N564" s="5">
        <v>0</v>
      </c>
      <c r="O564" s="5" t="s">
        <v>53</v>
      </c>
      <c r="P564" s="5" t="s">
        <v>53</v>
      </c>
      <c r="Q564" s="5" t="s">
        <v>53</v>
      </c>
      <c r="R564" s="5" t="s">
        <v>53</v>
      </c>
      <c r="S564" s="5" t="s">
        <v>53</v>
      </c>
      <c r="T564" s="5" t="s">
        <v>53</v>
      </c>
      <c r="U564" s="5" t="s">
        <v>53</v>
      </c>
      <c r="V564" s="5" t="s">
        <v>53</v>
      </c>
      <c r="W564" s="5" t="s">
        <v>53</v>
      </c>
      <c r="X564" s="5" t="s">
        <v>53</v>
      </c>
      <c r="Y564" s="5">
        <v>80</v>
      </c>
      <c r="Z564" s="5" t="s">
        <v>53</v>
      </c>
      <c r="AA564" t="s">
        <v>53</v>
      </c>
      <c r="AB564" t="s">
        <v>53</v>
      </c>
      <c r="AC564" t="s">
        <v>53</v>
      </c>
      <c r="AD564" t="s">
        <v>53</v>
      </c>
      <c r="AE564" t="s">
        <v>54</v>
      </c>
      <c r="AF564" t="s">
        <v>53</v>
      </c>
      <c r="AG564" t="s">
        <v>53</v>
      </c>
      <c r="AH564" t="s">
        <v>53</v>
      </c>
      <c r="AI564" t="s">
        <v>53</v>
      </c>
      <c r="AJ564" t="s">
        <v>53</v>
      </c>
      <c r="AK564" t="s">
        <v>53</v>
      </c>
      <c r="AL564" t="s">
        <v>53</v>
      </c>
      <c r="AM564" t="s">
        <v>53</v>
      </c>
      <c r="AN564" t="s">
        <v>53</v>
      </c>
      <c r="AO564" t="s">
        <v>53</v>
      </c>
      <c r="AP564" t="s">
        <v>53</v>
      </c>
      <c r="AQ564" t="s">
        <v>53</v>
      </c>
      <c r="AR564" t="s">
        <v>53</v>
      </c>
    </row>
    <row r="565" spans="1:44" x14ac:dyDescent="0.25">
      <c r="A565" s="5">
        <f>557</f>
      </c>
      <c r="B565" s="5" t="s">
        <v>610</v>
      </c>
      <c r="C565" s="5" t="s">
        <v>53</v>
      </c>
      <c r="D565" s="5" t="s">
        <v>53</v>
      </c>
      <c r="E565" s="5" t="s">
        <v>53</v>
      </c>
      <c r="F565" s="5" t="s">
        <v>53</v>
      </c>
      <c r="G565" s="5" t="s">
        <v>53</v>
      </c>
      <c r="H565" s="5" t="s">
        <v>53</v>
      </c>
      <c r="I565" s="5" t="s">
        <v>53</v>
      </c>
      <c r="J565" s="5" t="s">
        <v>53</v>
      </c>
      <c r="K565" s="5" t="s">
        <v>53</v>
      </c>
      <c r="L565" s="5">
        <v>0</v>
      </c>
      <c r="M565" s="5">
        <v>0</v>
      </c>
      <c r="N565" s="5">
        <v>0</v>
      </c>
      <c r="O565" s="5" t="s">
        <v>53</v>
      </c>
      <c r="P565" s="5" t="s">
        <v>53</v>
      </c>
      <c r="Q565" s="5" t="s">
        <v>53</v>
      </c>
      <c r="R565" s="5" t="s">
        <v>53</v>
      </c>
      <c r="S565" s="5" t="s">
        <v>53</v>
      </c>
      <c r="T565" s="5" t="s">
        <v>53</v>
      </c>
      <c r="U565" s="5" t="s">
        <v>53</v>
      </c>
      <c r="V565" s="5" t="s">
        <v>53</v>
      </c>
      <c r="W565" s="5" t="s">
        <v>53</v>
      </c>
      <c r="X565" s="5" t="s">
        <v>53</v>
      </c>
      <c r="Y565" s="5">
        <v>80</v>
      </c>
      <c r="Z565" s="5" t="s">
        <v>53</v>
      </c>
      <c r="AA565" t="s">
        <v>53</v>
      </c>
      <c r="AB565" t="s">
        <v>53</v>
      </c>
      <c r="AC565" t="s">
        <v>53</v>
      </c>
      <c r="AD565" t="s">
        <v>53</v>
      </c>
      <c r="AE565" t="s">
        <v>54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  <c r="AK565" t="s">
        <v>53</v>
      </c>
      <c r="AL565" t="s">
        <v>53</v>
      </c>
      <c r="AM565" t="s">
        <v>53</v>
      </c>
      <c r="AN565" t="s">
        <v>53</v>
      </c>
      <c r="AO565" t="s">
        <v>53</v>
      </c>
      <c r="AP565" t="s">
        <v>53</v>
      </c>
      <c r="AQ565" t="s">
        <v>53</v>
      </c>
      <c r="AR565" t="s">
        <v>53</v>
      </c>
    </row>
    <row r="566" spans="1:44" x14ac:dyDescent="0.25">
      <c r="A566" s="5">
        <f>558</f>
      </c>
      <c r="B566" s="5" t="s">
        <v>611</v>
      </c>
      <c r="C566" s="5" t="s">
        <v>53</v>
      </c>
      <c r="D566" s="5" t="s">
        <v>53</v>
      </c>
      <c r="E566" s="5" t="s">
        <v>53</v>
      </c>
      <c r="F566" s="5" t="s">
        <v>53</v>
      </c>
      <c r="G566" s="5" t="s">
        <v>53</v>
      </c>
      <c r="H566" s="5" t="s">
        <v>53</v>
      </c>
      <c r="I566" s="5" t="s">
        <v>53</v>
      </c>
      <c r="J566" s="5" t="s">
        <v>53</v>
      </c>
      <c r="K566" s="5" t="s">
        <v>53</v>
      </c>
      <c r="L566" s="5">
        <v>0</v>
      </c>
      <c r="M566" s="5">
        <v>0</v>
      </c>
      <c r="N566" s="5">
        <v>0</v>
      </c>
      <c r="O566" s="5" t="s">
        <v>53</v>
      </c>
      <c r="P566" s="5" t="s">
        <v>53</v>
      </c>
      <c r="Q566" s="5" t="s">
        <v>53</v>
      </c>
      <c r="R566" s="5" t="s">
        <v>53</v>
      </c>
      <c r="S566" s="5" t="s">
        <v>53</v>
      </c>
      <c r="T566" s="5" t="s">
        <v>53</v>
      </c>
      <c r="U566" s="5" t="s">
        <v>53</v>
      </c>
      <c r="V566" s="5" t="s">
        <v>53</v>
      </c>
      <c r="W566" s="5" t="s">
        <v>53</v>
      </c>
      <c r="X566" s="5" t="s">
        <v>53</v>
      </c>
      <c r="Y566" s="5">
        <v>80</v>
      </c>
      <c r="Z566" s="5" t="s">
        <v>53</v>
      </c>
      <c r="AA566" t="s">
        <v>53</v>
      </c>
      <c r="AB566" t="s">
        <v>53</v>
      </c>
      <c r="AC566" t="s">
        <v>53</v>
      </c>
      <c r="AD566" t="s">
        <v>53</v>
      </c>
      <c r="AE566" t="s">
        <v>54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  <c r="AK566" t="s">
        <v>53</v>
      </c>
      <c r="AL566" t="s">
        <v>53</v>
      </c>
      <c r="AM566" t="s">
        <v>53</v>
      </c>
      <c r="AN566" t="s">
        <v>53</v>
      </c>
      <c r="AO566" t="s">
        <v>53</v>
      </c>
      <c r="AP566" t="s">
        <v>53</v>
      </c>
      <c r="AQ566" t="s">
        <v>53</v>
      </c>
      <c r="AR566" t="s">
        <v>53</v>
      </c>
    </row>
    <row r="567" spans="1:44" x14ac:dyDescent="0.25">
      <c r="A567" s="5">
        <f>559</f>
      </c>
      <c r="B567" s="5" t="s">
        <v>612</v>
      </c>
      <c r="C567" s="5" t="s">
        <v>53</v>
      </c>
      <c r="D567" s="5" t="s">
        <v>53</v>
      </c>
      <c r="E567" s="5" t="s">
        <v>53</v>
      </c>
      <c r="F567" s="5" t="s">
        <v>53</v>
      </c>
      <c r="G567" s="5" t="s">
        <v>53</v>
      </c>
      <c r="H567" s="5" t="s">
        <v>53</v>
      </c>
      <c r="I567" s="5" t="s">
        <v>53</v>
      </c>
      <c r="J567" s="5" t="s">
        <v>53</v>
      </c>
      <c r="K567" s="5" t="s">
        <v>53</v>
      </c>
      <c r="L567" s="5">
        <v>0</v>
      </c>
      <c r="M567" s="5">
        <v>0</v>
      </c>
      <c r="N567" s="5">
        <v>0</v>
      </c>
      <c r="O567" s="5" t="s">
        <v>53</v>
      </c>
      <c r="P567" s="5" t="s">
        <v>53</v>
      </c>
      <c r="Q567" s="5" t="s">
        <v>53</v>
      </c>
      <c r="R567" s="5" t="s">
        <v>53</v>
      </c>
      <c r="S567" s="5" t="s">
        <v>53</v>
      </c>
      <c r="T567" s="5" t="s">
        <v>53</v>
      </c>
      <c r="U567" s="5" t="s">
        <v>53</v>
      </c>
      <c r="V567" s="5" t="s">
        <v>53</v>
      </c>
      <c r="W567" s="5" t="s">
        <v>53</v>
      </c>
      <c r="X567" s="5" t="s">
        <v>53</v>
      </c>
      <c r="Y567" s="5">
        <v>80</v>
      </c>
      <c r="Z567" s="5" t="s">
        <v>53</v>
      </c>
      <c r="AA567" t="s">
        <v>53</v>
      </c>
      <c r="AB567" t="s">
        <v>53</v>
      </c>
      <c r="AC567" t="s">
        <v>53</v>
      </c>
      <c r="AD567" t="s">
        <v>53</v>
      </c>
      <c r="AE567" t="s">
        <v>54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  <c r="AK567" t="s">
        <v>53</v>
      </c>
      <c r="AL567" t="s">
        <v>53</v>
      </c>
      <c r="AM567" t="s">
        <v>53</v>
      </c>
      <c r="AN567" t="s">
        <v>53</v>
      </c>
      <c r="AO567" t="s">
        <v>53</v>
      </c>
      <c r="AP567" t="s">
        <v>53</v>
      </c>
      <c r="AQ567" t="s">
        <v>53</v>
      </c>
      <c r="AR567" t="s">
        <v>53</v>
      </c>
    </row>
    <row r="568" spans="1:44" x14ac:dyDescent="0.25">
      <c r="A568" s="5">
        <f>560</f>
      </c>
      <c r="B568" s="5" t="s">
        <v>613</v>
      </c>
      <c r="C568" s="5" t="s">
        <v>53</v>
      </c>
      <c r="D568" s="5" t="s">
        <v>53</v>
      </c>
      <c r="E568" s="5" t="s">
        <v>53</v>
      </c>
      <c r="F568" s="5" t="s">
        <v>53</v>
      </c>
      <c r="G568" s="5" t="s">
        <v>53</v>
      </c>
      <c r="H568" s="5" t="s">
        <v>53</v>
      </c>
      <c r="I568" s="5" t="s">
        <v>53</v>
      </c>
      <c r="J568" s="5" t="s">
        <v>53</v>
      </c>
      <c r="K568" s="5" t="s">
        <v>53</v>
      </c>
      <c r="L568" s="5">
        <v>0</v>
      </c>
      <c r="M568" s="5">
        <v>0</v>
      </c>
      <c r="N568" s="5">
        <v>0</v>
      </c>
      <c r="O568" s="5" t="s">
        <v>53</v>
      </c>
      <c r="P568" s="5" t="s">
        <v>53</v>
      </c>
      <c r="Q568" s="5" t="s">
        <v>53</v>
      </c>
      <c r="R568" s="5" t="s">
        <v>53</v>
      </c>
      <c r="S568" s="5" t="s">
        <v>53</v>
      </c>
      <c r="T568" s="5" t="s">
        <v>53</v>
      </c>
      <c r="U568" s="5" t="s">
        <v>53</v>
      </c>
      <c r="V568" s="5" t="s">
        <v>53</v>
      </c>
      <c r="W568" s="5" t="s">
        <v>53</v>
      </c>
      <c r="X568" s="5" t="s">
        <v>53</v>
      </c>
      <c r="Y568" s="5">
        <v>80</v>
      </c>
      <c r="Z568" s="5" t="s">
        <v>53</v>
      </c>
      <c r="AA568" t="s">
        <v>53</v>
      </c>
      <c r="AB568" t="s">
        <v>53</v>
      </c>
      <c r="AC568" t="s">
        <v>53</v>
      </c>
      <c r="AD568" t="s">
        <v>53</v>
      </c>
      <c r="AE568" t="s">
        <v>54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  <c r="AK568" t="s">
        <v>53</v>
      </c>
      <c r="AL568" t="s">
        <v>53</v>
      </c>
      <c r="AM568" t="s">
        <v>53</v>
      </c>
      <c r="AN568" t="s">
        <v>53</v>
      </c>
      <c r="AO568" t="s">
        <v>53</v>
      </c>
      <c r="AP568" t="s">
        <v>53</v>
      </c>
      <c r="AQ568" t="s">
        <v>53</v>
      </c>
      <c r="AR568" t="s">
        <v>53</v>
      </c>
    </row>
    <row r="569" spans="1:44" x14ac:dyDescent="0.25">
      <c r="A569" s="5">
        <f>561</f>
      </c>
      <c r="B569" s="5" t="s">
        <v>614</v>
      </c>
      <c r="C569" s="5" t="s">
        <v>53</v>
      </c>
      <c r="D569" s="5" t="s">
        <v>53</v>
      </c>
      <c r="E569" s="5" t="s">
        <v>53</v>
      </c>
      <c r="F569" s="5" t="s">
        <v>53</v>
      </c>
      <c r="G569" s="5" t="s">
        <v>53</v>
      </c>
      <c r="H569" s="5" t="s">
        <v>53</v>
      </c>
      <c r="I569" s="5" t="s">
        <v>53</v>
      </c>
      <c r="J569" s="5" t="s">
        <v>53</v>
      </c>
      <c r="K569" s="5" t="s">
        <v>53</v>
      </c>
      <c r="L569" s="5">
        <v>0</v>
      </c>
      <c r="M569" s="5">
        <v>0</v>
      </c>
      <c r="N569" s="5">
        <v>0</v>
      </c>
      <c r="O569" s="5" t="s">
        <v>53</v>
      </c>
      <c r="P569" s="5" t="s">
        <v>53</v>
      </c>
      <c r="Q569" s="5" t="s">
        <v>53</v>
      </c>
      <c r="R569" s="5" t="s">
        <v>53</v>
      </c>
      <c r="S569" s="5" t="s">
        <v>53</v>
      </c>
      <c r="T569" s="5" t="s">
        <v>53</v>
      </c>
      <c r="U569" s="5" t="s">
        <v>53</v>
      </c>
      <c r="V569" s="5" t="s">
        <v>53</v>
      </c>
      <c r="W569" s="5" t="s">
        <v>53</v>
      </c>
      <c r="X569" s="5" t="s">
        <v>53</v>
      </c>
      <c r="Y569" s="5">
        <v>80</v>
      </c>
      <c r="Z569" s="5" t="s">
        <v>53</v>
      </c>
      <c r="AA569" t="s">
        <v>53</v>
      </c>
      <c r="AB569" t="s">
        <v>53</v>
      </c>
      <c r="AC569" t="s">
        <v>53</v>
      </c>
      <c r="AD569" t="s">
        <v>53</v>
      </c>
      <c r="AE569" t="s">
        <v>54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  <c r="AK569" t="s">
        <v>53</v>
      </c>
      <c r="AL569" t="s">
        <v>53</v>
      </c>
      <c r="AM569" t="s">
        <v>53</v>
      </c>
      <c r="AN569" t="s">
        <v>53</v>
      </c>
      <c r="AO569" t="s">
        <v>53</v>
      </c>
      <c r="AP569" t="s">
        <v>53</v>
      </c>
      <c r="AQ569" t="s">
        <v>53</v>
      </c>
      <c r="AR569" t="s">
        <v>53</v>
      </c>
    </row>
    <row r="570" spans="1:44" x14ac:dyDescent="0.25">
      <c r="A570" s="5">
        <f>562</f>
      </c>
      <c r="B570" s="5" t="s">
        <v>615</v>
      </c>
      <c r="C570" s="5" t="s">
        <v>53</v>
      </c>
      <c r="D570" s="5" t="s">
        <v>53</v>
      </c>
      <c r="E570" s="5" t="s">
        <v>53</v>
      </c>
      <c r="F570" s="5" t="s">
        <v>53</v>
      </c>
      <c r="G570" s="5" t="s">
        <v>53</v>
      </c>
      <c r="H570" s="5" t="s">
        <v>53</v>
      </c>
      <c r="I570" s="5" t="s">
        <v>53</v>
      </c>
      <c r="J570" s="5" t="s">
        <v>53</v>
      </c>
      <c r="K570" s="5" t="s">
        <v>53</v>
      </c>
      <c r="L570" s="5">
        <v>0</v>
      </c>
      <c r="M570" s="5">
        <v>0</v>
      </c>
      <c r="N570" s="5">
        <v>0</v>
      </c>
      <c r="O570" s="5" t="s">
        <v>53</v>
      </c>
      <c r="P570" s="5" t="s">
        <v>53</v>
      </c>
      <c r="Q570" s="5" t="s">
        <v>53</v>
      </c>
      <c r="R570" s="5" t="s">
        <v>53</v>
      </c>
      <c r="S570" s="5" t="s">
        <v>53</v>
      </c>
      <c r="T570" s="5" t="s">
        <v>53</v>
      </c>
      <c r="U570" s="5" t="s">
        <v>53</v>
      </c>
      <c r="V570" s="5" t="s">
        <v>53</v>
      </c>
      <c r="W570" s="5" t="s">
        <v>53</v>
      </c>
      <c r="X570" s="5" t="s">
        <v>53</v>
      </c>
      <c r="Y570" s="5">
        <v>80</v>
      </c>
      <c r="Z570" s="5" t="s">
        <v>53</v>
      </c>
      <c r="AA570" t="s">
        <v>53</v>
      </c>
      <c r="AB570" t="s">
        <v>53</v>
      </c>
      <c r="AC570" t="s">
        <v>53</v>
      </c>
      <c r="AD570" t="s">
        <v>53</v>
      </c>
      <c r="AE570" t="s">
        <v>54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  <c r="AK570" t="s">
        <v>53</v>
      </c>
      <c r="AL570" t="s">
        <v>53</v>
      </c>
      <c r="AM570" t="s">
        <v>53</v>
      </c>
      <c r="AN570" t="s">
        <v>53</v>
      </c>
      <c r="AO570" t="s">
        <v>53</v>
      </c>
      <c r="AP570" t="s">
        <v>53</v>
      </c>
      <c r="AQ570" t="s">
        <v>53</v>
      </c>
      <c r="AR570" t="s">
        <v>53</v>
      </c>
    </row>
    <row r="571" spans="1:44" x14ac:dyDescent="0.25">
      <c r="A571" s="5">
        <f>563</f>
      </c>
      <c r="B571" s="5" t="s">
        <v>616</v>
      </c>
      <c r="C571" s="5" t="s">
        <v>53</v>
      </c>
      <c r="D571" s="5" t="s">
        <v>53</v>
      </c>
      <c r="E571" s="5" t="s">
        <v>53</v>
      </c>
      <c r="F571" s="5" t="s">
        <v>53</v>
      </c>
      <c r="G571" s="5" t="s">
        <v>53</v>
      </c>
      <c r="H571" s="5" t="s">
        <v>53</v>
      </c>
      <c r="I571" s="5" t="s">
        <v>53</v>
      </c>
      <c r="J571" s="5" t="s">
        <v>53</v>
      </c>
      <c r="K571" s="5" t="s">
        <v>53</v>
      </c>
      <c r="L571" s="5">
        <v>0</v>
      </c>
      <c r="M571" s="5">
        <v>0</v>
      </c>
      <c r="N571" s="5">
        <v>0</v>
      </c>
      <c r="O571" s="5" t="s">
        <v>53</v>
      </c>
      <c r="P571" s="5" t="s">
        <v>53</v>
      </c>
      <c r="Q571" s="5" t="s">
        <v>53</v>
      </c>
      <c r="R571" s="5" t="s">
        <v>53</v>
      </c>
      <c r="S571" s="5" t="s">
        <v>53</v>
      </c>
      <c r="T571" s="5" t="s">
        <v>53</v>
      </c>
      <c r="U571" s="5" t="s">
        <v>53</v>
      </c>
      <c r="V571" s="5" t="s">
        <v>53</v>
      </c>
      <c r="W571" s="5" t="s">
        <v>53</v>
      </c>
      <c r="X571" s="5" t="s">
        <v>53</v>
      </c>
      <c r="Y571" s="5">
        <v>80</v>
      </c>
      <c r="Z571" s="5" t="s">
        <v>53</v>
      </c>
      <c r="AA571" t="s">
        <v>53</v>
      </c>
      <c r="AB571" t="s">
        <v>53</v>
      </c>
      <c r="AC571" t="s">
        <v>53</v>
      </c>
      <c r="AD571" t="s">
        <v>53</v>
      </c>
      <c r="AE571" t="s">
        <v>54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  <c r="AK571" t="s">
        <v>53</v>
      </c>
      <c r="AL571" t="s">
        <v>53</v>
      </c>
      <c r="AM571" t="s">
        <v>53</v>
      </c>
      <c r="AN571" t="s">
        <v>53</v>
      </c>
      <c r="AO571" t="s">
        <v>53</v>
      </c>
      <c r="AP571" t="s">
        <v>53</v>
      </c>
      <c r="AQ571" t="s">
        <v>53</v>
      </c>
      <c r="AR571" t="s">
        <v>53</v>
      </c>
    </row>
    <row r="572" spans="1:44" x14ac:dyDescent="0.25">
      <c r="A572" s="5">
        <f>564</f>
      </c>
      <c r="B572" s="5" t="s">
        <v>617</v>
      </c>
      <c r="C572" s="5" t="s">
        <v>53</v>
      </c>
      <c r="D572" s="5" t="s">
        <v>53</v>
      </c>
      <c r="E572" s="5" t="s">
        <v>53</v>
      </c>
      <c r="F572" s="5" t="s">
        <v>53</v>
      </c>
      <c r="G572" s="5" t="s">
        <v>53</v>
      </c>
      <c r="H572" s="5" t="s">
        <v>53</v>
      </c>
      <c r="I572" s="5" t="s">
        <v>53</v>
      </c>
      <c r="J572" s="5" t="s">
        <v>53</v>
      </c>
      <c r="K572" s="5" t="s">
        <v>53</v>
      </c>
      <c r="L572" s="5">
        <v>0</v>
      </c>
      <c r="M572" s="5">
        <v>0</v>
      </c>
      <c r="N572" s="5">
        <v>0</v>
      </c>
      <c r="O572" s="5" t="s">
        <v>53</v>
      </c>
      <c r="P572" s="5" t="s">
        <v>53</v>
      </c>
      <c r="Q572" s="5" t="s">
        <v>53</v>
      </c>
      <c r="R572" s="5" t="s">
        <v>53</v>
      </c>
      <c r="S572" s="5" t="s">
        <v>53</v>
      </c>
      <c r="T572" s="5" t="s">
        <v>53</v>
      </c>
      <c r="U572" s="5" t="s">
        <v>53</v>
      </c>
      <c r="V572" s="5" t="s">
        <v>53</v>
      </c>
      <c r="W572" s="5" t="s">
        <v>53</v>
      </c>
      <c r="X572" s="5" t="s">
        <v>53</v>
      </c>
      <c r="Y572" s="5">
        <v>80</v>
      </c>
      <c r="Z572" s="5" t="s">
        <v>53</v>
      </c>
      <c r="AA572" t="s">
        <v>53</v>
      </c>
      <c r="AB572" t="s">
        <v>53</v>
      </c>
      <c r="AC572" t="s">
        <v>53</v>
      </c>
      <c r="AD572" t="s">
        <v>53</v>
      </c>
      <c r="AE572" t="s">
        <v>54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  <c r="AK572" t="s">
        <v>53</v>
      </c>
      <c r="AL572" t="s">
        <v>53</v>
      </c>
      <c r="AM572" t="s">
        <v>53</v>
      </c>
      <c r="AN572" t="s">
        <v>53</v>
      </c>
      <c r="AO572" t="s">
        <v>53</v>
      </c>
      <c r="AP572" t="s">
        <v>53</v>
      </c>
      <c r="AQ572" t="s">
        <v>53</v>
      </c>
      <c r="AR572" t="s">
        <v>53</v>
      </c>
    </row>
    <row r="573" spans="1:44" x14ac:dyDescent="0.25">
      <c r="A573" s="5">
        <f>565</f>
      </c>
      <c r="B573" s="5" t="s">
        <v>618</v>
      </c>
      <c r="C573" s="5" t="s">
        <v>53</v>
      </c>
      <c r="D573" s="5" t="s">
        <v>53</v>
      </c>
      <c r="E573" s="5" t="s">
        <v>53</v>
      </c>
      <c r="F573" s="5" t="s">
        <v>53</v>
      </c>
      <c r="G573" s="5" t="s">
        <v>53</v>
      </c>
      <c r="H573" s="5" t="s">
        <v>53</v>
      </c>
      <c r="I573" s="5" t="s">
        <v>53</v>
      </c>
      <c r="J573" s="5" t="s">
        <v>53</v>
      </c>
      <c r="K573" s="5" t="s">
        <v>53</v>
      </c>
      <c r="L573" s="5">
        <v>0</v>
      </c>
      <c r="M573" s="5">
        <v>0</v>
      </c>
      <c r="N573" s="5">
        <v>0</v>
      </c>
      <c r="O573" s="5" t="s">
        <v>53</v>
      </c>
      <c r="P573" s="5" t="s">
        <v>53</v>
      </c>
      <c r="Q573" s="5" t="s">
        <v>53</v>
      </c>
      <c r="R573" s="5" t="s">
        <v>53</v>
      </c>
      <c r="S573" s="5" t="s">
        <v>53</v>
      </c>
      <c r="T573" s="5" t="s">
        <v>53</v>
      </c>
      <c r="U573" s="5" t="s">
        <v>53</v>
      </c>
      <c r="V573" s="5" t="s">
        <v>53</v>
      </c>
      <c r="W573" s="5" t="s">
        <v>53</v>
      </c>
      <c r="X573" s="5" t="s">
        <v>53</v>
      </c>
      <c r="Y573" s="5">
        <v>80</v>
      </c>
      <c r="Z573" s="5" t="s">
        <v>53</v>
      </c>
      <c r="AA573" t="s">
        <v>53</v>
      </c>
      <c r="AB573" t="s">
        <v>53</v>
      </c>
      <c r="AC573" t="s">
        <v>53</v>
      </c>
      <c r="AD573" t="s">
        <v>53</v>
      </c>
      <c r="AE573" t="s">
        <v>54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  <c r="AK573" t="s">
        <v>53</v>
      </c>
      <c r="AL573" t="s">
        <v>53</v>
      </c>
      <c r="AM573" t="s">
        <v>53</v>
      </c>
      <c r="AN573" t="s">
        <v>53</v>
      </c>
      <c r="AO573" t="s">
        <v>53</v>
      </c>
      <c r="AP573" t="s">
        <v>53</v>
      </c>
      <c r="AQ573" t="s">
        <v>53</v>
      </c>
      <c r="AR573" t="s">
        <v>53</v>
      </c>
    </row>
    <row r="574" spans="1:44" x14ac:dyDescent="0.25">
      <c r="A574" s="5">
        <f>566</f>
      </c>
      <c r="B574" s="5" t="s">
        <v>619</v>
      </c>
      <c r="C574" s="5" t="s">
        <v>53</v>
      </c>
      <c r="D574" s="5" t="s">
        <v>53</v>
      </c>
      <c r="E574" s="5" t="s">
        <v>53</v>
      </c>
      <c r="F574" s="5" t="s">
        <v>53</v>
      </c>
      <c r="G574" s="5" t="s">
        <v>53</v>
      </c>
      <c r="H574" s="5" t="s">
        <v>53</v>
      </c>
      <c r="I574" s="5" t="s">
        <v>53</v>
      </c>
      <c r="J574" s="5" t="s">
        <v>53</v>
      </c>
      <c r="K574" s="5" t="s">
        <v>53</v>
      </c>
      <c r="L574" s="5">
        <v>0</v>
      </c>
      <c r="M574" s="5">
        <v>0</v>
      </c>
      <c r="N574" s="5">
        <v>0</v>
      </c>
      <c r="O574" s="5" t="s">
        <v>53</v>
      </c>
      <c r="P574" s="5" t="s">
        <v>53</v>
      </c>
      <c r="Q574" s="5" t="s">
        <v>53</v>
      </c>
      <c r="R574" s="5" t="s">
        <v>53</v>
      </c>
      <c r="S574" s="5" t="s">
        <v>53</v>
      </c>
      <c r="T574" s="5" t="s">
        <v>53</v>
      </c>
      <c r="U574" s="5" t="s">
        <v>53</v>
      </c>
      <c r="V574" s="5" t="s">
        <v>53</v>
      </c>
      <c r="W574" s="5" t="s">
        <v>53</v>
      </c>
      <c r="X574" s="5" t="s">
        <v>53</v>
      </c>
      <c r="Y574" s="5">
        <v>80</v>
      </c>
      <c r="Z574" s="5" t="s">
        <v>53</v>
      </c>
      <c r="AA574" t="s">
        <v>53</v>
      </c>
      <c r="AB574" t="s">
        <v>53</v>
      </c>
      <c r="AC574" t="s">
        <v>53</v>
      </c>
      <c r="AD574" t="s">
        <v>53</v>
      </c>
      <c r="AE574" t="s">
        <v>54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  <c r="AK574" t="s">
        <v>53</v>
      </c>
      <c r="AL574" t="s">
        <v>53</v>
      </c>
      <c r="AM574" t="s">
        <v>53</v>
      </c>
      <c r="AN574" t="s">
        <v>53</v>
      </c>
      <c r="AO574" t="s">
        <v>53</v>
      </c>
      <c r="AP574" t="s">
        <v>53</v>
      </c>
      <c r="AQ574" t="s">
        <v>53</v>
      </c>
      <c r="AR574" t="s">
        <v>53</v>
      </c>
    </row>
    <row r="575" spans="1:44" x14ac:dyDescent="0.25">
      <c r="A575" s="5">
        <f>567</f>
      </c>
      <c r="B575" s="5" t="s">
        <v>620</v>
      </c>
      <c r="C575" s="5" t="s">
        <v>53</v>
      </c>
      <c r="D575" s="5" t="s">
        <v>53</v>
      </c>
      <c r="E575" s="5" t="s">
        <v>53</v>
      </c>
      <c r="F575" s="5" t="s">
        <v>53</v>
      </c>
      <c r="G575" s="5" t="s">
        <v>53</v>
      </c>
      <c r="H575" s="5" t="s">
        <v>53</v>
      </c>
      <c r="I575" s="5" t="s">
        <v>53</v>
      </c>
      <c r="J575" s="5" t="s">
        <v>53</v>
      </c>
      <c r="K575" s="5" t="s">
        <v>53</v>
      </c>
      <c r="L575" s="5">
        <v>0</v>
      </c>
      <c r="M575" s="5">
        <v>0</v>
      </c>
      <c r="N575" s="5">
        <v>0</v>
      </c>
      <c r="O575" s="5" t="s">
        <v>53</v>
      </c>
      <c r="P575" s="5" t="s">
        <v>53</v>
      </c>
      <c r="Q575" s="5" t="s">
        <v>53</v>
      </c>
      <c r="R575" s="5" t="s">
        <v>53</v>
      </c>
      <c r="S575" s="5" t="s">
        <v>53</v>
      </c>
      <c r="T575" s="5" t="s">
        <v>53</v>
      </c>
      <c r="U575" s="5" t="s">
        <v>53</v>
      </c>
      <c r="V575" s="5" t="s">
        <v>53</v>
      </c>
      <c r="W575" s="5" t="s">
        <v>53</v>
      </c>
      <c r="X575" s="5" t="s">
        <v>53</v>
      </c>
      <c r="Y575" s="5">
        <v>80</v>
      </c>
      <c r="Z575" s="5" t="s">
        <v>53</v>
      </c>
      <c r="AA575" t="s">
        <v>53</v>
      </c>
      <c r="AB575" t="s">
        <v>53</v>
      </c>
      <c r="AC575" t="s">
        <v>53</v>
      </c>
      <c r="AD575" t="s">
        <v>53</v>
      </c>
      <c r="AE575" t="s">
        <v>54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  <c r="AK575" t="s">
        <v>53</v>
      </c>
      <c r="AL575" t="s">
        <v>53</v>
      </c>
      <c r="AM575" t="s">
        <v>53</v>
      </c>
      <c r="AN575" t="s">
        <v>53</v>
      </c>
      <c r="AO575" t="s">
        <v>53</v>
      </c>
      <c r="AP575" t="s">
        <v>53</v>
      </c>
      <c r="AQ575" t="s">
        <v>53</v>
      </c>
      <c r="AR575" t="s">
        <v>53</v>
      </c>
    </row>
    <row r="576" spans="1:44" x14ac:dyDescent="0.25">
      <c r="A576" s="5">
        <f>568</f>
      </c>
      <c r="B576" s="5" t="s">
        <v>621</v>
      </c>
      <c r="C576" s="5" t="s">
        <v>53</v>
      </c>
      <c r="D576" s="5" t="s">
        <v>53</v>
      </c>
      <c r="E576" s="5" t="s">
        <v>53</v>
      </c>
      <c r="F576" s="5" t="s">
        <v>53</v>
      </c>
      <c r="G576" s="5" t="s">
        <v>53</v>
      </c>
      <c r="H576" s="5" t="s">
        <v>53</v>
      </c>
      <c r="I576" s="5" t="s">
        <v>53</v>
      </c>
      <c r="J576" s="5" t="s">
        <v>53</v>
      </c>
      <c r="K576" s="5" t="s">
        <v>53</v>
      </c>
      <c r="L576" s="5">
        <v>0</v>
      </c>
      <c r="M576" s="5">
        <v>0</v>
      </c>
      <c r="N576" s="5">
        <v>0</v>
      </c>
      <c r="O576" s="5" t="s">
        <v>53</v>
      </c>
      <c r="P576" s="5" t="s">
        <v>53</v>
      </c>
      <c r="Q576" s="5" t="s">
        <v>53</v>
      </c>
      <c r="R576" s="5" t="s">
        <v>53</v>
      </c>
      <c r="S576" s="5" t="s">
        <v>53</v>
      </c>
      <c r="T576" s="5" t="s">
        <v>53</v>
      </c>
      <c r="U576" s="5" t="s">
        <v>53</v>
      </c>
      <c r="V576" s="5" t="s">
        <v>53</v>
      </c>
      <c r="W576" s="5" t="s">
        <v>53</v>
      </c>
      <c r="X576" s="5" t="s">
        <v>53</v>
      </c>
      <c r="Y576" s="5">
        <v>80</v>
      </c>
      <c r="Z576" s="5" t="s">
        <v>53</v>
      </c>
      <c r="AA576" t="s">
        <v>53</v>
      </c>
      <c r="AB576" t="s">
        <v>53</v>
      </c>
      <c r="AC576" t="s">
        <v>53</v>
      </c>
      <c r="AD576" t="s">
        <v>53</v>
      </c>
      <c r="AE576" t="s">
        <v>54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  <c r="AK576" t="s">
        <v>53</v>
      </c>
      <c r="AL576" t="s">
        <v>53</v>
      </c>
      <c r="AM576" t="s">
        <v>53</v>
      </c>
      <c r="AN576" t="s">
        <v>53</v>
      </c>
      <c r="AO576" t="s">
        <v>53</v>
      </c>
      <c r="AP576" t="s">
        <v>53</v>
      </c>
      <c r="AQ576" t="s">
        <v>53</v>
      </c>
      <c r="AR576" t="s">
        <v>53</v>
      </c>
    </row>
    <row r="577" spans="1:44" x14ac:dyDescent="0.25">
      <c r="A577" s="5">
        <f>569</f>
      </c>
      <c r="B577" s="5" t="s">
        <v>622</v>
      </c>
      <c r="C577" s="5" t="s">
        <v>53</v>
      </c>
      <c r="D577" s="5" t="s">
        <v>53</v>
      </c>
      <c r="E577" s="5" t="s">
        <v>53</v>
      </c>
      <c r="F577" s="5" t="s">
        <v>53</v>
      </c>
      <c r="G577" s="5" t="s">
        <v>53</v>
      </c>
      <c r="H577" s="5" t="s">
        <v>53</v>
      </c>
      <c r="I577" s="5" t="s">
        <v>53</v>
      </c>
      <c r="J577" s="5" t="s">
        <v>53</v>
      </c>
      <c r="K577" s="5" t="s">
        <v>53</v>
      </c>
      <c r="L577" s="5">
        <v>0</v>
      </c>
      <c r="M577" s="5">
        <v>0</v>
      </c>
      <c r="N577" s="5">
        <v>0</v>
      </c>
      <c r="O577" s="5" t="s">
        <v>53</v>
      </c>
      <c r="P577" s="5" t="s">
        <v>53</v>
      </c>
      <c r="Q577" s="5" t="s">
        <v>53</v>
      </c>
      <c r="R577" s="5" t="s">
        <v>53</v>
      </c>
      <c r="S577" s="5" t="s">
        <v>53</v>
      </c>
      <c r="T577" s="5" t="s">
        <v>53</v>
      </c>
      <c r="U577" s="5" t="s">
        <v>53</v>
      </c>
      <c r="V577" s="5" t="s">
        <v>53</v>
      </c>
      <c r="W577" s="5" t="s">
        <v>53</v>
      </c>
      <c r="X577" s="5" t="s">
        <v>53</v>
      </c>
      <c r="Y577" s="5">
        <v>80</v>
      </c>
      <c r="Z577" s="5" t="s">
        <v>53</v>
      </c>
      <c r="AA577" t="s">
        <v>53</v>
      </c>
      <c r="AB577" t="s">
        <v>53</v>
      </c>
      <c r="AC577" t="s">
        <v>53</v>
      </c>
      <c r="AD577" t="s">
        <v>53</v>
      </c>
      <c r="AE577" t="s">
        <v>54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  <c r="AK577" t="s">
        <v>53</v>
      </c>
      <c r="AL577" t="s">
        <v>53</v>
      </c>
      <c r="AM577" t="s">
        <v>53</v>
      </c>
      <c r="AN577" t="s">
        <v>53</v>
      </c>
      <c r="AO577" t="s">
        <v>53</v>
      </c>
      <c r="AP577" t="s">
        <v>53</v>
      </c>
      <c r="AQ577" t="s">
        <v>53</v>
      </c>
      <c r="AR577" t="s">
        <v>53</v>
      </c>
    </row>
    <row r="578" spans="1:44" x14ac:dyDescent="0.25">
      <c r="A578" s="5">
        <f>570</f>
      </c>
      <c r="B578" s="5" t="s">
        <v>623</v>
      </c>
      <c r="C578" s="5" t="s">
        <v>53</v>
      </c>
      <c r="D578" s="5" t="s">
        <v>53</v>
      </c>
      <c r="E578" s="5" t="s">
        <v>53</v>
      </c>
      <c r="F578" s="5" t="s">
        <v>53</v>
      </c>
      <c r="G578" s="5" t="s">
        <v>53</v>
      </c>
      <c r="H578" s="5" t="s">
        <v>53</v>
      </c>
      <c r="I578" s="5" t="s">
        <v>53</v>
      </c>
      <c r="J578" s="5" t="s">
        <v>53</v>
      </c>
      <c r="K578" s="5" t="s">
        <v>53</v>
      </c>
      <c r="L578" s="5">
        <v>0</v>
      </c>
      <c r="M578" s="5">
        <v>0</v>
      </c>
      <c r="N578" s="5">
        <v>0</v>
      </c>
      <c r="O578" s="5" t="s">
        <v>53</v>
      </c>
      <c r="P578" s="5" t="s">
        <v>53</v>
      </c>
      <c r="Q578" s="5" t="s">
        <v>53</v>
      </c>
      <c r="R578" s="5" t="s">
        <v>53</v>
      </c>
      <c r="S578" s="5" t="s">
        <v>53</v>
      </c>
      <c r="T578" s="5" t="s">
        <v>53</v>
      </c>
      <c r="U578" s="5" t="s">
        <v>53</v>
      </c>
      <c r="V578" s="5" t="s">
        <v>53</v>
      </c>
      <c r="W578" s="5" t="s">
        <v>53</v>
      </c>
      <c r="X578" s="5" t="s">
        <v>53</v>
      </c>
      <c r="Y578" s="5">
        <v>80</v>
      </c>
      <c r="Z578" s="5" t="s">
        <v>53</v>
      </c>
      <c r="AA578" t="s">
        <v>53</v>
      </c>
      <c r="AB578" t="s">
        <v>53</v>
      </c>
      <c r="AC578" t="s">
        <v>53</v>
      </c>
      <c r="AD578" t="s">
        <v>53</v>
      </c>
      <c r="AE578" t="s">
        <v>54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  <c r="AK578" t="s">
        <v>53</v>
      </c>
      <c r="AL578" t="s">
        <v>53</v>
      </c>
      <c r="AM578" t="s">
        <v>53</v>
      </c>
      <c r="AN578" t="s">
        <v>53</v>
      </c>
      <c r="AO578" t="s">
        <v>53</v>
      </c>
      <c r="AP578" t="s">
        <v>53</v>
      </c>
      <c r="AQ578" t="s">
        <v>53</v>
      </c>
      <c r="AR578" t="s">
        <v>53</v>
      </c>
    </row>
    <row r="579" spans="1:44" x14ac:dyDescent="0.25">
      <c r="A579" s="5">
        <f>571</f>
      </c>
      <c r="B579" s="5" t="s">
        <v>624</v>
      </c>
      <c r="C579" s="5" t="s">
        <v>53</v>
      </c>
      <c r="D579" s="5" t="s">
        <v>53</v>
      </c>
      <c r="E579" s="5" t="s">
        <v>53</v>
      </c>
      <c r="F579" s="5" t="s">
        <v>53</v>
      </c>
      <c r="G579" s="5" t="s">
        <v>53</v>
      </c>
      <c r="H579" s="5" t="s">
        <v>53</v>
      </c>
      <c r="I579" s="5" t="s">
        <v>53</v>
      </c>
      <c r="J579" s="5" t="s">
        <v>53</v>
      </c>
      <c r="K579" s="5" t="s">
        <v>53</v>
      </c>
      <c r="L579" s="5">
        <v>0</v>
      </c>
      <c r="M579" s="5">
        <v>0</v>
      </c>
      <c r="N579" s="5">
        <v>0</v>
      </c>
      <c r="O579" s="5" t="s">
        <v>53</v>
      </c>
      <c r="P579" s="5" t="s">
        <v>53</v>
      </c>
      <c r="Q579" s="5" t="s">
        <v>53</v>
      </c>
      <c r="R579" s="5" t="s">
        <v>53</v>
      </c>
      <c r="S579" s="5" t="s">
        <v>53</v>
      </c>
      <c r="T579" s="5" t="s">
        <v>53</v>
      </c>
      <c r="U579" s="5" t="s">
        <v>53</v>
      </c>
      <c r="V579" s="5" t="s">
        <v>53</v>
      </c>
      <c r="W579" s="5" t="s">
        <v>53</v>
      </c>
      <c r="X579" s="5" t="s">
        <v>53</v>
      </c>
      <c r="Y579" s="5">
        <v>80</v>
      </c>
      <c r="Z579" s="5" t="s">
        <v>53</v>
      </c>
      <c r="AA579" t="s">
        <v>53</v>
      </c>
      <c r="AB579" t="s">
        <v>53</v>
      </c>
      <c r="AC579" t="s">
        <v>53</v>
      </c>
      <c r="AD579" t="s">
        <v>53</v>
      </c>
      <c r="AE579" t="s">
        <v>54</v>
      </c>
      <c r="AF579" t="s">
        <v>53</v>
      </c>
      <c r="AG579" t="s">
        <v>53</v>
      </c>
      <c r="AH579" t="s">
        <v>53</v>
      </c>
      <c r="AI579" t="s">
        <v>53</v>
      </c>
      <c r="AJ579" t="s">
        <v>53</v>
      </c>
      <c r="AK579" t="s">
        <v>53</v>
      </c>
      <c r="AL579" t="s">
        <v>53</v>
      </c>
      <c r="AM579" t="s">
        <v>53</v>
      </c>
      <c r="AN579" t="s">
        <v>53</v>
      </c>
      <c r="AO579" t="s">
        <v>53</v>
      </c>
      <c r="AP579" t="s">
        <v>53</v>
      </c>
      <c r="AQ579" t="s">
        <v>53</v>
      </c>
      <c r="AR579" t="s">
        <v>53</v>
      </c>
    </row>
    <row r="580" spans="1:44" x14ac:dyDescent="0.25">
      <c r="A580" s="5">
        <f>572</f>
      </c>
      <c r="B580" s="5" t="s">
        <v>625</v>
      </c>
      <c r="C580" s="5" t="s">
        <v>53</v>
      </c>
      <c r="D580" s="5" t="s">
        <v>53</v>
      </c>
      <c r="E580" s="5" t="s">
        <v>53</v>
      </c>
      <c r="F580" s="5" t="s">
        <v>53</v>
      </c>
      <c r="G580" s="5" t="s">
        <v>53</v>
      </c>
      <c r="H580" s="5" t="s">
        <v>53</v>
      </c>
      <c r="I580" s="5" t="s">
        <v>53</v>
      </c>
      <c r="J580" s="5" t="s">
        <v>53</v>
      </c>
      <c r="K580" s="5" t="s">
        <v>53</v>
      </c>
      <c r="L580" s="5">
        <v>0</v>
      </c>
      <c r="M580" s="5">
        <v>0</v>
      </c>
      <c r="N580" s="5">
        <v>0</v>
      </c>
      <c r="O580" s="5" t="s">
        <v>53</v>
      </c>
      <c r="P580" s="5" t="s">
        <v>53</v>
      </c>
      <c r="Q580" s="5" t="s">
        <v>53</v>
      </c>
      <c r="R580" s="5" t="s">
        <v>53</v>
      </c>
      <c r="S580" s="5" t="s">
        <v>53</v>
      </c>
      <c r="T580" s="5" t="s">
        <v>53</v>
      </c>
      <c r="U580" s="5" t="s">
        <v>53</v>
      </c>
      <c r="V580" s="5" t="s">
        <v>53</v>
      </c>
      <c r="W580" s="5" t="s">
        <v>53</v>
      </c>
      <c r="X580" s="5" t="s">
        <v>53</v>
      </c>
      <c r="Y580" s="5">
        <v>80</v>
      </c>
      <c r="Z580" s="5" t="s">
        <v>53</v>
      </c>
      <c r="AA580" t="s">
        <v>53</v>
      </c>
      <c r="AB580" t="s">
        <v>53</v>
      </c>
      <c r="AC580" t="s">
        <v>53</v>
      </c>
      <c r="AD580" t="s">
        <v>53</v>
      </c>
      <c r="AE580" t="s">
        <v>54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  <c r="AK580" t="s">
        <v>53</v>
      </c>
      <c r="AL580" t="s">
        <v>53</v>
      </c>
      <c r="AM580" t="s">
        <v>53</v>
      </c>
      <c r="AN580" t="s">
        <v>53</v>
      </c>
      <c r="AO580" t="s">
        <v>53</v>
      </c>
      <c r="AP580" t="s">
        <v>53</v>
      </c>
      <c r="AQ580" t="s">
        <v>53</v>
      </c>
      <c r="AR580" t="s">
        <v>53</v>
      </c>
    </row>
    <row r="581" spans="1:44" x14ac:dyDescent="0.25">
      <c r="A581" s="5">
        <f>573</f>
      </c>
      <c r="B581" s="5" t="s">
        <v>626</v>
      </c>
      <c r="C581" s="5" t="s">
        <v>53</v>
      </c>
      <c r="D581" s="5" t="s">
        <v>53</v>
      </c>
      <c r="E581" s="5" t="s">
        <v>53</v>
      </c>
      <c r="F581" s="5" t="s">
        <v>53</v>
      </c>
      <c r="G581" s="5" t="s">
        <v>53</v>
      </c>
      <c r="H581" s="5" t="s">
        <v>53</v>
      </c>
      <c r="I581" s="5" t="s">
        <v>53</v>
      </c>
      <c r="J581" s="5" t="s">
        <v>53</v>
      </c>
      <c r="K581" s="5" t="s">
        <v>53</v>
      </c>
      <c r="L581" s="5">
        <v>0</v>
      </c>
      <c r="M581" s="5">
        <v>0</v>
      </c>
      <c r="N581" s="5">
        <v>0</v>
      </c>
      <c r="O581" s="5" t="s">
        <v>53</v>
      </c>
      <c r="P581" s="5" t="s">
        <v>53</v>
      </c>
      <c r="Q581" s="5" t="s">
        <v>53</v>
      </c>
      <c r="R581" s="5" t="s">
        <v>53</v>
      </c>
      <c r="S581" s="5" t="s">
        <v>53</v>
      </c>
      <c r="T581" s="5" t="s">
        <v>53</v>
      </c>
      <c r="U581" s="5" t="s">
        <v>53</v>
      </c>
      <c r="V581" s="5" t="s">
        <v>53</v>
      </c>
      <c r="W581" s="5" t="s">
        <v>53</v>
      </c>
      <c r="X581" s="5" t="s">
        <v>53</v>
      </c>
      <c r="Y581" s="5">
        <v>80</v>
      </c>
      <c r="Z581" s="5" t="s">
        <v>53</v>
      </c>
      <c r="AA581" t="s">
        <v>53</v>
      </c>
      <c r="AB581" t="s">
        <v>53</v>
      </c>
      <c r="AC581" t="s">
        <v>53</v>
      </c>
      <c r="AD581" t="s">
        <v>53</v>
      </c>
      <c r="AE581" t="s">
        <v>54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  <c r="AK581" t="s">
        <v>53</v>
      </c>
      <c r="AL581" t="s">
        <v>53</v>
      </c>
      <c r="AM581" t="s">
        <v>53</v>
      </c>
      <c r="AN581" t="s">
        <v>53</v>
      </c>
      <c r="AO581" t="s">
        <v>53</v>
      </c>
      <c r="AP581" t="s">
        <v>53</v>
      </c>
      <c r="AQ581" t="s">
        <v>53</v>
      </c>
      <c r="AR581" t="s">
        <v>53</v>
      </c>
    </row>
    <row r="582" spans="1:44" x14ac:dyDescent="0.25">
      <c r="A582" s="5">
        <f>574</f>
      </c>
      <c r="B582" s="5" t="s">
        <v>627</v>
      </c>
      <c r="C582" s="5" t="s">
        <v>53</v>
      </c>
      <c r="D582" s="5" t="s">
        <v>53</v>
      </c>
      <c r="E582" s="5" t="s">
        <v>53</v>
      </c>
      <c r="F582" s="5" t="s">
        <v>53</v>
      </c>
      <c r="G582" s="5" t="s">
        <v>53</v>
      </c>
      <c r="H582" s="5" t="s">
        <v>53</v>
      </c>
      <c r="I582" s="5" t="s">
        <v>53</v>
      </c>
      <c r="J582" s="5" t="s">
        <v>53</v>
      </c>
      <c r="K582" s="5" t="s">
        <v>53</v>
      </c>
      <c r="L582" s="5">
        <v>0</v>
      </c>
      <c r="M582" s="5">
        <v>0</v>
      </c>
      <c r="N582" s="5">
        <v>0</v>
      </c>
      <c r="O582" s="5" t="s">
        <v>53</v>
      </c>
      <c r="P582" s="5" t="s">
        <v>53</v>
      </c>
      <c r="Q582" s="5" t="s">
        <v>53</v>
      </c>
      <c r="R582" s="5" t="s">
        <v>53</v>
      </c>
      <c r="S582" s="5" t="s">
        <v>53</v>
      </c>
      <c r="T582" s="5" t="s">
        <v>53</v>
      </c>
      <c r="U582" s="5" t="s">
        <v>53</v>
      </c>
      <c r="V582" s="5" t="s">
        <v>53</v>
      </c>
      <c r="W582" s="5" t="s">
        <v>53</v>
      </c>
      <c r="X582" s="5" t="s">
        <v>53</v>
      </c>
      <c r="Y582" s="5">
        <v>80</v>
      </c>
      <c r="Z582" s="5" t="s">
        <v>53</v>
      </c>
      <c r="AA582" t="s">
        <v>53</v>
      </c>
      <c r="AB582" t="s">
        <v>53</v>
      </c>
      <c r="AC582" t="s">
        <v>53</v>
      </c>
      <c r="AD582" t="s">
        <v>53</v>
      </c>
      <c r="AE582" t="s">
        <v>54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  <c r="AK582" t="s">
        <v>53</v>
      </c>
      <c r="AL582" t="s">
        <v>53</v>
      </c>
      <c r="AM582" t="s">
        <v>53</v>
      </c>
      <c r="AN582" t="s">
        <v>53</v>
      </c>
      <c r="AO582" t="s">
        <v>53</v>
      </c>
      <c r="AP582" t="s">
        <v>53</v>
      </c>
      <c r="AQ582" t="s">
        <v>53</v>
      </c>
      <c r="AR582" t="s">
        <v>53</v>
      </c>
    </row>
    <row r="583" spans="1:44" x14ac:dyDescent="0.25">
      <c r="A583" s="5">
        <f>575</f>
      </c>
      <c r="B583" s="5" t="s">
        <v>628</v>
      </c>
      <c r="C583" s="5" t="s">
        <v>53</v>
      </c>
      <c r="D583" s="5" t="s">
        <v>53</v>
      </c>
      <c r="E583" s="5" t="s">
        <v>53</v>
      </c>
      <c r="F583" s="5" t="s">
        <v>53</v>
      </c>
      <c r="G583" s="5" t="s">
        <v>53</v>
      </c>
      <c r="H583" s="5" t="s">
        <v>53</v>
      </c>
      <c r="I583" s="5" t="s">
        <v>53</v>
      </c>
      <c r="J583" s="5" t="s">
        <v>53</v>
      </c>
      <c r="K583" s="5" t="s">
        <v>53</v>
      </c>
      <c r="L583" s="5">
        <v>0</v>
      </c>
      <c r="M583" s="5">
        <v>0</v>
      </c>
      <c r="N583" s="5">
        <v>0</v>
      </c>
      <c r="O583" s="5" t="s">
        <v>53</v>
      </c>
      <c r="P583" s="5" t="s">
        <v>53</v>
      </c>
      <c r="Q583" s="5" t="s">
        <v>53</v>
      </c>
      <c r="R583" s="5" t="s">
        <v>53</v>
      </c>
      <c r="S583" s="5" t="s">
        <v>53</v>
      </c>
      <c r="T583" s="5" t="s">
        <v>53</v>
      </c>
      <c r="U583" s="5" t="s">
        <v>53</v>
      </c>
      <c r="V583" s="5" t="s">
        <v>53</v>
      </c>
      <c r="W583" s="5" t="s">
        <v>53</v>
      </c>
      <c r="X583" s="5" t="s">
        <v>53</v>
      </c>
      <c r="Y583" s="5">
        <v>80</v>
      </c>
      <c r="Z583" s="5" t="s">
        <v>53</v>
      </c>
      <c r="AA583" t="s">
        <v>53</v>
      </c>
      <c r="AB583" t="s">
        <v>53</v>
      </c>
      <c r="AC583" t="s">
        <v>53</v>
      </c>
      <c r="AD583" t="s">
        <v>53</v>
      </c>
      <c r="AE583" t="s">
        <v>54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  <c r="AK583" t="s">
        <v>53</v>
      </c>
      <c r="AL583" t="s">
        <v>53</v>
      </c>
      <c r="AM583" t="s">
        <v>53</v>
      </c>
      <c r="AN583" t="s">
        <v>53</v>
      </c>
      <c r="AO583" t="s">
        <v>53</v>
      </c>
      <c r="AP583" t="s">
        <v>53</v>
      </c>
      <c r="AQ583" t="s">
        <v>53</v>
      </c>
      <c r="AR583" t="s">
        <v>53</v>
      </c>
    </row>
    <row r="584" spans="1:44" x14ac:dyDescent="0.25">
      <c r="A584" s="5">
        <f>576</f>
      </c>
      <c r="B584" s="5" t="s">
        <v>629</v>
      </c>
      <c r="C584" s="5" t="s">
        <v>53</v>
      </c>
      <c r="D584" s="5" t="s">
        <v>53</v>
      </c>
      <c r="E584" s="5" t="s">
        <v>53</v>
      </c>
      <c r="F584" s="5" t="s">
        <v>53</v>
      </c>
      <c r="G584" s="5" t="s">
        <v>53</v>
      </c>
      <c r="H584" s="5" t="s">
        <v>53</v>
      </c>
      <c r="I584" s="5" t="s">
        <v>53</v>
      </c>
      <c r="J584" s="5" t="s">
        <v>53</v>
      </c>
      <c r="K584" s="5" t="s">
        <v>53</v>
      </c>
      <c r="L584" s="5">
        <v>0</v>
      </c>
      <c r="M584" s="5">
        <v>0</v>
      </c>
      <c r="N584" s="5">
        <v>0</v>
      </c>
      <c r="O584" s="5" t="s">
        <v>53</v>
      </c>
      <c r="P584" s="5" t="s">
        <v>53</v>
      </c>
      <c r="Q584" s="5" t="s">
        <v>53</v>
      </c>
      <c r="R584" s="5" t="s">
        <v>53</v>
      </c>
      <c r="S584" s="5" t="s">
        <v>53</v>
      </c>
      <c r="T584" s="5" t="s">
        <v>53</v>
      </c>
      <c r="U584" s="5" t="s">
        <v>53</v>
      </c>
      <c r="V584" s="5" t="s">
        <v>53</v>
      </c>
      <c r="W584" s="5" t="s">
        <v>53</v>
      </c>
      <c r="X584" s="5" t="s">
        <v>53</v>
      </c>
      <c r="Y584" s="5">
        <v>80</v>
      </c>
      <c r="Z584" s="5" t="s">
        <v>53</v>
      </c>
      <c r="AA584" t="s">
        <v>53</v>
      </c>
      <c r="AB584" t="s">
        <v>53</v>
      </c>
      <c r="AC584" t="s">
        <v>53</v>
      </c>
      <c r="AD584" t="s">
        <v>53</v>
      </c>
      <c r="AE584" t="s">
        <v>54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  <c r="AK584" t="s">
        <v>53</v>
      </c>
      <c r="AL584" t="s">
        <v>53</v>
      </c>
      <c r="AM584" t="s">
        <v>53</v>
      </c>
      <c r="AN584" t="s">
        <v>53</v>
      </c>
      <c r="AO584" t="s">
        <v>53</v>
      </c>
      <c r="AP584" t="s">
        <v>53</v>
      </c>
      <c r="AQ584" t="s">
        <v>53</v>
      </c>
      <c r="AR584" t="s">
        <v>53</v>
      </c>
    </row>
    <row r="585" spans="1:44" x14ac:dyDescent="0.25">
      <c r="A585" s="5">
        <f>577</f>
      </c>
      <c r="B585" s="5" t="s">
        <v>630</v>
      </c>
      <c r="C585" s="5" t="s">
        <v>53</v>
      </c>
      <c r="D585" s="5" t="s">
        <v>53</v>
      </c>
      <c r="E585" s="5" t="s">
        <v>53</v>
      </c>
      <c r="F585" s="5" t="s">
        <v>53</v>
      </c>
      <c r="G585" s="5" t="s">
        <v>53</v>
      </c>
      <c r="H585" s="5" t="s">
        <v>53</v>
      </c>
      <c r="I585" s="5" t="s">
        <v>53</v>
      </c>
      <c r="J585" s="5" t="s">
        <v>53</v>
      </c>
      <c r="K585" s="5" t="s">
        <v>53</v>
      </c>
      <c r="L585" s="5">
        <v>0</v>
      </c>
      <c r="M585" s="5">
        <v>0</v>
      </c>
      <c r="N585" s="5">
        <v>0</v>
      </c>
      <c r="O585" s="5" t="s">
        <v>53</v>
      </c>
      <c r="P585" s="5" t="s">
        <v>53</v>
      </c>
      <c r="Q585" s="5" t="s">
        <v>53</v>
      </c>
      <c r="R585" s="5" t="s">
        <v>53</v>
      </c>
      <c r="S585" s="5" t="s">
        <v>53</v>
      </c>
      <c r="T585" s="5" t="s">
        <v>53</v>
      </c>
      <c r="U585" s="5" t="s">
        <v>53</v>
      </c>
      <c r="V585" s="5" t="s">
        <v>53</v>
      </c>
      <c r="W585" s="5" t="s">
        <v>53</v>
      </c>
      <c r="X585" s="5" t="s">
        <v>53</v>
      </c>
      <c r="Y585" s="5">
        <v>80</v>
      </c>
      <c r="Z585" s="5" t="s">
        <v>53</v>
      </c>
      <c r="AA585" t="s">
        <v>53</v>
      </c>
      <c r="AB585" t="s">
        <v>53</v>
      </c>
      <c r="AC585" t="s">
        <v>53</v>
      </c>
      <c r="AD585" t="s">
        <v>53</v>
      </c>
      <c r="AE585" t="s">
        <v>54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  <c r="AK585" t="s">
        <v>53</v>
      </c>
      <c r="AL585" t="s">
        <v>53</v>
      </c>
      <c r="AM585" t="s">
        <v>53</v>
      </c>
      <c r="AN585" t="s">
        <v>53</v>
      </c>
      <c r="AO585" t="s">
        <v>53</v>
      </c>
      <c r="AP585" t="s">
        <v>53</v>
      </c>
      <c r="AQ585" t="s">
        <v>53</v>
      </c>
      <c r="AR585" t="s">
        <v>53</v>
      </c>
    </row>
    <row r="586" spans="1:44" x14ac:dyDescent="0.25">
      <c r="A586" s="5">
        <f>578</f>
      </c>
      <c r="B586" s="5" t="s">
        <v>631</v>
      </c>
      <c r="C586" s="5" t="s">
        <v>53</v>
      </c>
      <c r="D586" s="5" t="s">
        <v>53</v>
      </c>
      <c r="E586" s="5" t="s">
        <v>53</v>
      </c>
      <c r="F586" s="5" t="s">
        <v>53</v>
      </c>
      <c r="G586" s="5" t="s">
        <v>53</v>
      </c>
      <c r="H586" s="5" t="s">
        <v>53</v>
      </c>
      <c r="I586" s="5" t="s">
        <v>53</v>
      </c>
      <c r="J586" s="5" t="s">
        <v>53</v>
      </c>
      <c r="K586" s="5" t="s">
        <v>53</v>
      </c>
      <c r="L586" s="5">
        <v>0</v>
      </c>
      <c r="M586" s="5">
        <v>0</v>
      </c>
      <c r="N586" s="5">
        <v>0</v>
      </c>
      <c r="O586" s="5" t="s">
        <v>53</v>
      </c>
      <c r="P586" s="5" t="s">
        <v>53</v>
      </c>
      <c r="Q586" s="5" t="s">
        <v>53</v>
      </c>
      <c r="R586" s="5" t="s">
        <v>53</v>
      </c>
      <c r="S586" s="5" t="s">
        <v>53</v>
      </c>
      <c r="T586" s="5" t="s">
        <v>53</v>
      </c>
      <c r="U586" s="5" t="s">
        <v>53</v>
      </c>
      <c r="V586" s="5" t="s">
        <v>53</v>
      </c>
      <c r="W586" s="5" t="s">
        <v>53</v>
      </c>
      <c r="X586" s="5" t="s">
        <v>53</v>
      </c>
      <c r="Y586" s="5">
        <v>80</v>
      </c>
      <c r="Z586" s="5" t="s">
        <v>53</v>
      </c>
      <c r="AA586" t="s">
        <v>53</v>
      </c>
      <c r="AB586" t="s">
        <v>53</v>
      </c>
      <c r="AC586" t="s">
        <v>53</v>
      </c>
      <c r="AD586" t="s">
        <v>53</v>
      </c>
      <c r="AE586" t="s">
        <v>54</v>
      </c>
      <c r="AF586" t="s">
        <v>53</v>
      </c>
      <c r="AG586" t="s">
        <v>53</v>
      </c>
      <c r="AH586" t="s">
        <v>53</v>
      </c>
      <c r="AI586" t="s">
        <v>53</v>
      </c>
      <c r="AJ586" t="s">
        <v>53</v>
      </c>
      <c r="AK586" t="s">
        <v>53</v>
      </c>
      <c r="AL586" t="s">
        <v>53</v>
      </c>
      <c r="AM586" t="s">
        <v>53</v>
      </c>
      <c r="AN586" t="s">
        <v>53</v>
      </c>
      <c r="AO586" t="s">
        <v>53</v>
      </c>
      <c r="AP586" t="s">
        <v>53</v>
      </c>
      <c r="AQ586" t="s">
        <v>53</v>
      </c>
      <c r="AR586" t="s">
        <v>53</v>
      </c>
    </row>
    <row r="587" spans="1:44" x14ac:dyDescent="0.25">
      <c r="A587" s="5">
        <f>579</f>
      </c>
      <c r="B587" s="5" t="s">
        <v>632</v>
      </c>
      <c r="C587" s="5" t="s">
        <v>53</v>
      </c>
      <c r="D587" s="5" t="s">
        <v>53</v>
      </c>
      <c r="E587" s="5" t="s">
        <v>53</v>
      </c>
      <c r="F587" s="5" t="s">
        <v>53</v>
      </c>
      <c r="G587" s="5" t="s">
        <v>53</v>
      </c>
      <c r="H587" s="5" t="s">
        <v>53</v>
      </c>
      <c r="I587" s="5" t="s">
        <v>53</v>
      </c>
      <c r="J587" s="5" t="s">
        <v>53</v>
      </c>
      <c r="K587" s="5" t="s">
        <v>53</v>
      </c>
      <c r="L587" s="5">
        <v>0</v>
      </c>
      <c r="M587" s="5">
        <v>0</v>
      </c>
      <c r="N587" s="5">
        <v>0</v>
      </c>
      <c r="O587" s="5" t="s">
        <v>53</v>
      </c>
      <c r="P587" s="5" t="s">
        <v>53</v>
      </c>
      <c r="Q587" s="5" t="s">
        <v>53</v>
      </c>
      <c r="R587" s="5" t="s">
        <v>53</v>
      </c>
      <c r="S587" s="5" t="s">
        <v>53</v>
      </c>
      <c r="T587" s="5" t="s">
        <v>53</v>
      </c>
      <c r="U587" s="5" t="s">
        <v>53</v>
      </c>
      <c r="V587" s="5" t="s">
        <v>53</v>
      </c>
      <c r="W587" s="5" t="s">
        <v>53</v>
      </c>
      <c r="X587" s="5" t="s">
        <v>53</v>
      </c>
      <c r="Y587" s="5">
        <v>80</v>
      </c>
      <c r="Z587" s="5" t="s">
        <v>53</v>
      </c>
      <c r="AA587" t="s">
        <v>53</v>
      </c>
      <c r="AB587" t="s">
        <v>53</v>
      </c>
      <c r="AC587" t="s">
        <v>53</v>
      </c>
      <c r="AD587" t="s">
        <v>53</v>
      </c>
      <c r="AE587" t="s">
        <v>54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  <c r="AK587" t="s">
        <v>53</v>
      </c>
      <c r="AL587" t="s">
        <v>53</v>
      </c>
      <c r="AM587" t="s">
        <v>53</v>
      </c>
      <c r="AN587" t="s">
        <v>53</v>
      </c>
      <c r="AO587" t="s">
        <v>53</v>
      </c>
      <c r="AP587" t="s">
        <v>53</v>
      </c>
      <c r="AQ587" t="s">
        <v>53</v>
      </c>
      <c r="AR587" t="s">
        <v>53</v>
      </c>
    </row>
    <row r="588" spans="1:44" x14ac:dyDescent="0.25">
      <c r="A588" s="5">
        <f>580</f>
      </c>
      <c r="B588" s="5" t="s">
        <v>633</v>
      </c>
      <c r="C588" s="5" t="s">
        <v>53</v>
      </c>
      <c r="D588" s="5" t="s">
        <v>53</v>
      </c>
      <c r="E588" s="5" t="s">
        <v>53</v>
      </c>
      <c r="F588" s="5" t="s">
        <v>53</v>
      </c>
      <c r="G588" s="5" t="s">
        <v>53</v>
      </c>
      <c r="H588" s="5" t="s">
        <v>53</v>
      </c>
      <c r="I588" s="5" t="s">
        <v>53</v>
      </c>
      <c r="J588" s="5" t="s">
        <v>53</v>
      </c>
      <c r="K588" s="5" t="s">
        <v>53</v>
      </c>
      <c r="L588" s="5">
        <v>0</v>
      </c>
      <c r="M588" s="5">
        <v>0</v>
      </c>
      <c r="N588" s="5">
        <v>0</v>
      </c>
      <c r="O588" s="5" t="s">
        <v>53</v>
      </c>
      <c r="P588" s="5" t="s">
        <v>53</v>
      </c>
      <c r="Q588" s="5" t="s">
        <v>53</v>
      </c>
      <c r="R588" s="5" t="s">
        <v>53</v>
      </c>
      <c r="S588" s="5" t="s">
        <v>53</v>
      </c>
      <c r="T588" s="5" t="s">
        <v>53</v>
      </c>
      <c r="U588" s="5" t="s">
        <v>53</v>
      </c>
      <c r="V588" s="5" t="s">
        <v>53</v>
      </c>
      <c r="W588" s="5" t="s">
        <v>53</v>
      </c>
      <c r="X588" s="5" t="s">
        <v>53</v>
      </c>
      <c r="Y588" s="5">
        <v>80</v>
      </c>
      <c r="Z588" s="5" t="s">
        <v>53</v>
      </c>
      <c r="AA588" t="s">
        <v>53</v>
      </c>
      <c r="AB588" t="s">
        <v>53</v>
      </c>
      <c r="AC588" t="s">
        <v>53</v>
      </c>
      <c r="AD588" t="s">
        <v>53</v>
      </c>
      <c r="AE588" t="s">
        <v>54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  <c r="AK588" t="s">
        <v>53</v>
      </c>
      <c r="AL588" t="s">
        <v>53</v>
      </c>
      <c r="AM588" t="s">
        <v>53</v>
      </c>
      <c r="AN588" t="s">
        <v>53</v>
      </c>
      <c r="AO588" t="s">
        <v>53</v>
      </c>
      <c r="AP588" t="s">
        <v>53</v>
      </c>
      <c r="AQ588" t="s">
        <v>53</v>
      </c>
      <c r="AR588" t="s">
        <v>53</v>
      </c>
    </row>
    <row r="589" spans="1:44" x14ac:dyDescent="0.25">
      <c r="A589" s="5">
        <f>581</f>
      </c>
      <c r="B589" s="5" t="s">
        <v>634</v>
      </c>
      <c r="C589" s="5" t="s">
        <v>53</v>
      </c>
      <c r="D589" s="5" t="s">
        <v>53</v>
      </c>
      <c r="E589" s="5" t="s">
        <v>53</v>
      </c>
      <c r="F589" s="5" t="s">
        <v>53</v>
      </c>
      <c r="G589" s="5" t="s">
        <v>53</v>
      </c>
      <c r="H589" s="5" t="s">
        <v>53</v>
      </c>
      <c r="I589" s="5" t="s">
        <v>53</v>
      </c>
      <c r="J589" s="5" t="s">
        <v>53</v>
      </c>
      <c r="K589" s="5" t="s">
        <v>53</v>
      </c>
      <c r="L589" s="5">
        <v>0</v>
      </c>
      <c r="M589" s="5">
        <v>0</v>
      </c>
      <c r="N589" s="5">
        <v>0</v>
      </c>
      <c r="O589" s="5" t="s">
        <v>53</v>
      </c>
      <c r="P589" s="5" t="s">
        <v>53</v>
      </c>
      <c r="Q589" s="5" t="s">
        <v>53</v>
      </c>
      <c r="R589" s="5" t="s">
        <v>53</v>
      </c>
      <c r="S589" s="5" t="s">
        <v>53</v>
      </c>
      <c r="T589" s="5" t="s">
        <v>53</v>
      </c>
      <c r="U589" s="5" t="s">
        <v>53</v>
      </c>
      <c r="V589" s="5" t="s">
        <v>53</v>
      </c>
      <c r="W589" s="5" t="s">
        <v>53</v>
      </c>
      <c r="X589" s="5" t="s">
        <v>53</v>
      </c>
      <c r="Y589" s="5">
        <v>80</v>
      </c>
      <c r="Z589" s="5" t="s">
        <v>53</v>
      </c>
      <c r="AA589" t="s">
        <v>53</v>
      </c>
      <c r="AB589" t="s">
        <v>53</v>
      </c>
      <c r="AC589" t="s">
        <v>53</v>
      </c>
      <c r="AD589" t="s">
        <v>53</v>
      </c>
      <c r="AE589" t="s">
        <v>54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  <c r="AK589" t="s">
        <v>53</v>
      </c>
      <c r="AL589" t="s">
        <v>53</v>
      </c>
      <c r="AM589" t="s">
        <v>53</v>
      </c>
      <c r="AN589" t="s">
        <v>53</v>
      </c>
      <c r="AO589" t="s">
        <v>53</v>
      </c>
      <c r="AP589" t="s">
        <v>53</v>
      </c>
      <c r="AQ589" t="s">
        <v>53</v>
      </c>
      <c r="AR589" t="s">
        <v>53</v>
      </c>
    </row>
    <row r="590" spans="1:44" x14ac:dyDescent="0.25">
      <c r="A590" s="5">
        <f>582</f>
      </c>
      <c r="B590" s="5" t="s">
        <v>635</v>
      </c>
      <c r="C590" s="5" t="s">
        <v>53</v>
      </c>
      <c r="D590" s="5" t="s">
        <v>53</v>
      </c>
      <c r="E590" s="5" t="s">
        <v>53</v>
      </c>
      <c r="F590" s="5" t="s">
        <v>53</v>
      </c>
      <c r="G590" s="5" t="s">
        <v>53</v>
      </c>
      <c r="H590" s="5" t="s">
        <v>53</v>
      </c>
      <c r="I590" s="5" t="s">
        <v>53</v>
      </c>
      <c r="J590" s="5" t="s">
        <v>53</v>
      </c>
      <c r="K590" s="5" t="s">
        <v>53</v>
      </c>
      <c r="L590" s="5">
        <v>0</v>
      </c>
      <c r="M590" s="5">
        <v>0</v>
      </c>
      <c r="N590" s="5">
        <v>0</v>
      </c>
      <c r="O590" s="5" t="s">
        <v>53</v>
      </c>
      <c r="P590" s="5" t="s">
        <v>53</v>
      </c>
      <c r="Q590" s="5" t="s">
        <v>53</v>
      </c>
      <c r="R590" s="5" t="s">
        <v>53</v>
      </c>
      <c r="S590" s="5" t="s">
        <v>53</v>
      </c>
      <c r="T590" s="5" t="s">
        <v>53</v>
      </c>
      <c r="U590" s="5" t="s">
        <v>53</v>
      </c>
      <c r="V590" s="5" t="s">
        <v>53</v>
      </c>
      <c r="W590" s="5" t="s">
        <v>53</v>
      </c>
      <c r="X590" s="5" t="s">
        <v>53</v>
      </c>
      <c r="Y590" s="5">
        <v>80</v>
      </c>
      <c r="Z590" s="5" t="s">
        <v>53</v>
      </c>
      <c r="AA590" t="s">
        <v>53</v>
      </c>
      <c r="AB590" t="s">
        <v>53</v>
      </c>
      <c r="AC590" t="s">
        <v>53</v>
      </c>
      <c r="AD590" t="s">
        <v>53</v>
      </c>
      <c r="AE590" t="s">
        <v>54</v>
      </c>
      <c r="AF590" t="s">
        <v>53</v>
      </c>
      <c r="AG590" t="s">
        <v>53</v>
      </c>
      <c r="AH590" t="s">
        <v>53</v>
      </c>
      <c r="AI590" t="s">
        <v>53</v>
      </c>
      <c r="AJ590" t="s">
        <v>53</v>
      </c>
      <c r="AK590" t="s">
        <v>53</v>
      </c>
      <c r="AL590" t="s">
        <v>53</v>
      </c>
      <c r="AM590" t="s">
        <v>53</v>
      </c>
      <c r="AN590" t="s">
        <v>53</v>
      </c>
      <c r="AO590" t="s">
        <v>53</v>
      </c>
      <c r="AP590" t="s">
        <v>53</v>
      </c>
      <c r="AQ590" t="s">
        <v>53</v>
      </c>
      <c r="AR590" t="s">
        <v>53</v>
      </c>
    </row>
    <row r="591" spans="1:44" x14ac:dyDescent="0.25">
      <c r="A591" s="5">
        <f>583</f>
      </c>
      <c r="B591" s="5" t="s">
        <v>636</v>
      </c>
      <c r="C591" s="5" t="s">
        <v>53</v>
      </c>
      <c r="D591" s="5" t="s">
        <v>53</v>
      </c>
      <c r="E591" s="5" t="s">
        <v>53</v>
      </c>
      <c r="F591" s="5" t="s">
        <v>53</v>
      </c>
      <c r="G591" s="5" t="s">
        <v>53</v>
      </c>
      <c r="H591" s="5" t="s">
        <v>53</v>
      </c>
      <c r="I591" s="5" t="s">
        <v>53</v>
      </c>
      <c r="J591" s="5" t="s">
        <v>53</v>
      </c>
      <c r="K591" s="5" t="s">
        <v>53</v>
      </c>
      <c r="L591" s="5">
        <v>0</v>
      </c>
      <c r="M591" s="5">
        <v>0</v>
      </c>
      <c r="N591" s="5">
        <v>0</v>
      </c>
      <c r="O591" s="5" t="s">
        <v>53</v>
      </c>
      <c r="P591" s="5" t="s">
        <v>53</v>
      </c>
      <c r="Q591" s="5" t="s">
        <v>53</v>
      </c>
      <c r="R591" s="5" t="s">
        <v>53</v>
      </c>
      <c r="S591" s="5" t="s">
        <v>53</v>
      </c>
      <c r="T591" s="5" t="s">
        <v>53</v>
      </c>
      <c r="U591" s="5" t="s">
        <v>53</v>
      </c>
      <c r="V591" s="5" t="s">
        <v>53</v>
      </c>
      <c r="W591" s="5" t="s">
        <v>53</v>
      </c>
      <c r="X591" s="5" t="s">
        <v>53</v>
      </c>
      <c r="Y591" s="5">
        <v>80</v>
      </c>
      <c r="Z591" s="5" t="s">
        <v>53</v>
      </c>
      <c r="AA591" t="s">
        <v>53</v>
      </c>
      <c r="AB591" t="s">
        <v>53</v>
      </c>
      <c r="AC591" t="s">
        <v>53</v>
      </c>
      <c r="AD591" t="s">
        <v>53</v>
      </c>
      <c r="AE591" t="s">
        <v>54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  <c r="AK591" t="s">
        <v>53</v>
      </c>
      <c r="AL591" t="s">
        <v>53</v>
      </c>
      <c r="AM591" t="s">
        <v>53</v>
      </c>
      <c r="AN591" t="s">
        <v>53</v>
      </c>
      <c r="AO591" t="s">
        <v>53</v>
      </c>
      <c r="AP591" t="s">
        <v>53</v>
      </c>
      <c r="AQ591" t="s">
        <v>53</v>
      </c>
      <c r="AR591" t="s">
        <v>53</v>
      </c>
    </row>
    <row r="592" spans="1:44" x14ac:dyDescent="0.25">
      <c r="A592" s="5">
        <f>584</f>
      </c>
      <c r="B592" s="5" t="s">
        <v>637</v>
      </c>
      <c r="C592" s="5" t="s">
        <v>53</v>
      </c>
      <c r="D592" s="5" t="s">
        <v>53</v>
      </c>
      <c r="E592" s="5" t="s">
        <v>53</v>
      </c>
      <c r="F592" s="5" t="s">
        <v>53</v>
      </c>
      <c r="G592" s="5" t="s">
        <v>53</v>
      </c>
      <c r="H592" s="5" t="s">
        <v>53</v>
      </c>
      <c r="I592" s="5" t="s">
        <v>53</v>
      </c>
      <c r="J592" s="5" t="s">
        <v>53</v>
      </c>
      <c r="K592" s="5" t="s">
        <v>53</v>
      </c>
      <c r="L592" s="5">
        <v>0</v>
      </c>
      <c r="M592" s="5">
        <v>0</v>
      </c>
      <c r="N592" s="5">
        <v>0</v>
      </c>
      <c r="O592" s="5" t="s">
        <v>53</v>
      </c>
      <c r="P592" s="5" t="s">
        <v>53</v>
      </c>
      <c r="Q592" s="5" t="s">
        <v>53</v>
      </c>
      <c r="R592" s="5" t="s">
        <v>53</v>
      </c>
      <c r="S592" s="5" t="s">
        <v>53</v>
      </c>
      <c r="T592" s="5" t="s">
        <v>53</v>
      </c>
      <c r="U592" s="5" t="s">
        <v>53</v>
      </c>
      <c r="V592" s="5" t="s">
        <v>53</v>
      </c>
      <c r="W592" s="5" t="s">
        <v>53</v>
      </c>
      <c r="X592" s="5" t="s">
        <v>53</v>
      </c>
      <c r="Y592" s="5">
        <v>80</v>
      </c>
      <c r="Z592" s="5" t="s">
        <v>53</v>
      </c>
      <c r="AA592" t="s">
        <v>53</v>
      </c>
      <c r="AB592" t="s">
        <v>53</v>
      </c>
      <c r="AC592" t="s">
        <v>53</v>
      </c>
      <c r="AD592" t="s">
        <v>53</v>
      </c>
      <c r="AE592" t="s">
        <v>54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  <c r="AK592" t="s">
        <v>53</v>
      </c>
      <c r="AL592" t="s">
        <v>53</v>
      </c>
      <c r="AM592" t="s">
        <v>53</v>
      </c>
      <c r="AN592" t="s">
        <v>53</v>
      </c>
      <c r="AO592" t="s">
        <v>53</v>
      </c>
      <c r="AP592" t="s">
        <v>53</v>
      </c>
      <c r="AQ592" t="s">
        <v>53</v>
      </c>
      <c r="AR592" t="s">
        <v>53</v>
      </c>
    </row>
    <row r="593" spans="1:44" x14ac:dyDescent="0.25">
      <c r="A593" s="5">
        <f>585</f>
      </c>
      <c r="B593" s="5" t="s">
        <v>638</v>
      </c>
      <c r="C593" s="5" t="s">
        <v>53</v>
      </c>
      <c r="D593" s="5" t="s">
        <v>53</v>
      </c>
      <c r="E593" s="5" t="s">
        <v>53</v>
      </c>
      <c r="F593" s="5" t="s">
        <v>53</v>
      </c>
      <c r="G593" s="5" t="s">
        <v>53</v>
      </c>
      <c r="H593" s="5" t="s">
        <v>53</v>
      </c>
      <c r="I593" s="5" t="s">
        <v>53</v>
      </c>
      <c r="J593" s="5" t="s">
        <v>53</v>
      </c>
      <c r="K593" s="5" t="s">
        <v>53</v>
      </c>
      <c r="L593" s="5">
        <v>0</v>
      </c>
      <c r="M593" s="5">
        <v>0</v>
      </c>
      <c r="N593" s="5">
        <v>0</v>
      </c>
      <c r="O593" s="5" t="s">
        <v>53</v>
      </c>
      <c r="P593" s="5" t="s">
        <v>53</v>
      </c>
      <c r="Q593" s="5" t="s">
        <v>53</v>
      </c>
      <c r="R593" s="5" t="s">
        <v>53</v>
      </c>
      <c r="S593" s="5" t="s">
        <v>53</v>
      </c>
      <c r="T593" s="5" t="s">
        <v>53</v>
      </c>
      <c r="U593" s="5" t="s">
        <v>53</v>
      </c>
      <c r="V593" s="5" t="s">
        <v>53</v>
      </c>
      <c r="W593" s="5" t="s">
        <v>53</v>
      </c>
      <c r="X593" s="5" t="s">
        <v>53</v>
      </c>
      <c r="Y593" s="5">
        <v>80</v>
      </c>
      <c r="Z593" s="5" t="s">
        <v>53</v>
      </c>
      <c r="AA593" t="s">
        <v>53</v>
      </c>
      <c r="AB593" t="s">
        <v>53</v>
      </c>
      <c r="AC593" t="s">
        <v>53</v>
      </c>
      <c r="AD593" t="s">
        <v>53</v>
      </c>
      <c r="AE593" t="s">
        <v>54</v>
      </c>
      <c r="AF593" t="s">
        <v>53</v>
      </c>
      <c r="AG593" t="s">
        <v>53</v>
      </c>
      <c r="AH593" t="s">
        <v>53</v>
      </c>
      <c r="AI593" t="s">
        <v>53</v>
      </c>
      <c r="AJ593" t="s">
        <v>53</v>
      </c>
      <c r="AK593" t="s">
        <v>53</v>
      </c>
      <c r="AL593" t="s">
        <v>53</v>
      </c>
      <c r="AM593" t="s">
        <v>53</v>
      </c>
      <c r="AN593" t="s">
        <v>53</v>
      </c>
      <c r="AO593" t="s">
        <v>53</v>
      </c>
      <c r="AP593" t="s">
        <v>53</v>
      </c>
      <c r="AQ593" t="s">
        <v>53</v>
      </c>
      <c r="AR593" t="s">
        <v>53</v>
      </c>
    </row>
    <row r="594" spans="1:44" x14ac:dyDescent="0.25">
      <c r="A594" s="5">
        <f>586</f>
      </c>
      <c r="B594" s="5" t="s">
        <v>639</v>
      </c>
      <c r="C594" s="5" t="s">
        <v>53</v>
      </c>
      <c r="D594" s="5" t="s">
        <v>53</v>
      </c>
      <c r="E594" s="5" t="s">
        <v>53</v>
      </c>
      <c r="F594" s="5" t="s">
        <v>53</v>
      </c>
      <c r="G594" s="5" t="s">
        <v>53</v>
      </c>
      <c r="H594" s="5" t="s">
        <v>53</v>
      </c>
      <c r="I594" s="5" t="s">
        <v>53</v>
      </c>
      <c r="J594" s="5" t="s">
        <v>53</v>
      </c>
      <c r="K594" s="5" t="s">
        <v>53</v>
      </c>
      <c r="L594" s="5">
        <v>0</v>
      </c>
      <c r="M594" s="5">
        <v>0</v>
      </c>
      <c r="N594" s="5">
        <v>0</v>
      </c>
      <c r="O594" s="5" t="s">
        <v>53</v>
      </c>
      <c r="P594" s="5" t="s">
        <v>53</v>
      </c>
      <c r="Q594" s="5" t="s">
        <v>53</v>
      </c>
      <c r="R594" s="5" t="s">
        <v>53</v>
      </c>
      <c r="S594" s="5" t="s">
        <v>53</v>
      </c>
      <c r="T594" s="5" t="s">
        <v>53</v>
      </c>
      <c r="U594" s="5" t="s">
        <v>53</v>
      </c>
      <c r="V594" s="5" t="s">
        <v>53</v>
      </c>
      <c r="W594" s="5" t="s">
        <v>53</v>
      </c>
      <c r="X594" s="5" t="s">
        <v>53</v>
      </c>
      <c r="Y594" s="5">
        <v>80</v>
      </c>
      <c r="Z594" s="5" t="s">
        <v>53</v>
      </c>
      <c r="AA594" t="s">
        <v>53</v>
      </c>
      <c r="AB594" t="s">
        <v>53</v>
      </c>
      <c r="AC594" t="s">
        <v>53</v>
      </c>
      <c r="AD594" t="s">
        <v>53</v>
      </c>
      <c r="AE594" t="s">
        <v>54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  <c r="AK594" t="s">
        <v>53</v>
      </c>
      <c r="AL594" t="s">
        <v>53</v>
      </c>
      <c r="AM594" t="s">
        <v>53</v>
      </c>
      <c r="AN594" t="s">
        <v>53</v>
      </c>
      <c r="AO594" t="s">
        <v>53</v>
      </c>
      <c r="AP594" t="s">
        <v>53</v>
      </c>
      <c r="AQ594" t="s">
        <v>53</v>
      </c>
      <c r="AR594" t="s">
        <v>53</v>
      </c>
    </row>
    <row r="595" spans="1:44" x14ac:dyDescent="0.25">
      <c r="A595" s="5">
        <f>587</f>
      </c>
      <c r="B595" s="5" t="s">
        <v>640</v>
      </c>
      <c r="C595" s="5" t="s">
        <v>53</v>
      </c>
      <c r="D595" s="5" t="s">
        <v>53</v>
      </c>
      <c r="E595" s="5" t="s">
        <v>53</v>
      </c>
      <c r="F595" s="5" t="s">
        <v>53</v>
      </c>
      <c r="G595" s="5" t="s">
        <v>53</v>
      </c>
      <c r="H595" s="5" t="s">
        <v>53</v>
      </c>
      <c r="I595" s="5" t="s">
        <v>53</v>
      </c>
      <c r="J595" s="5" t="s">
        <v>53</v>
      </c>
      <c r="K595" s="5" t="s">
        <v>53</v>
      </c>
      <c r="L595" s="5">
        <v>0</v>
      </c>
      <c r="M595" s="5">
        <v>0</v>
      </c>
      <c r="N595" s="5">
        <v>0</v>
      </c>
      <c r="O595" s="5" t="s">
        <v>53</v>
      </c>
      <c r="P595" s="5" t="s">
        <v>53</v>
      </c>
      <c r="Q595" s="5" t="s">
        <v>53</v>
      </c>
      <c r="R595" s="5" t="s">
        <v>53</v>
      </c>
      <c r="S595" s="5" t="s">
        <v>53</v>
      </c>
      <c r="T595" s="5" t="s">
        <v>53</v>
      </c>
      <c r="U595" s="5" t="s">
        <v>53</v>
      </c>
      <c r="V595" s="5" t="s">
        <v>53</v>
      </c>
      <c r="W595" s="5" t="s">
        <v>53</v>
      </c>
      <c r="X595" s="5" t="s">
        <v>53</v>
      </c>
      <c r="Y595" s="5">
        <v>80</v>
      </c>
      <c r="Z595" s="5" t="s">
        <v>53</v>
      </c>
      <c r="AA595" t="s">
        <v>53</v>
      </c>
      <c r="AB595" t="s">
        <v>53</v>
      </c>
      <c r="AC595" t="s">
        <v>53</v>
      </c>
      <c r="AD595" t="s">
        <v>53</v>
      </c>
      <c r="AE595" t="s">
        <v>54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  <c r="AK595" t="s">
        <v>53</v>
      </c>
      <c r="AL595" t="s">
        <v>53</v>
      </c>
      <c r="AM595" t="s">
        <v>53</v>
      </c>
      <c r="AN595" t="s">
        <v>53</v>
      </c>
      <c r="AO595" t="s">
        <v>53</v>
      </c>
      <c r="AP595" t="s">
        <v>53</v>
      </c>
      <c r="AQ595" t="s">
        <v>53</v>
      </c>
      <c r="AR595" t="s">
        <v>53</v>
      </c>
    </row>
    <row r="596" spans="1:44" x14ac:dyDescent="0.25">
      <c r="A596" s="5">
        <f>588</f>
      </c>
      <c r="B596" s="5" t="s">
        <v>641</v>
      </c>
      <c r="C596" s="5" t="s">
        <v>53</v>
      </c>
      <c r="D596" s="5" t="s">
        <v>53</v>
      </c>
      <c r="E596" s="5" t="s">
        <v>53</v>
      </c>
      <c r="F596" s="5" t="s">
        <v>53</v>
      </c>
      <c r="G596" s="5" t="s">
        <v>53</v>
      </c>
      <c r="H596" s="5" t="s">
        <v>53</v>
      </c>
      <c r="I596" s="5" t="s">
        <v>53</v>
      </c>
      <c r="J596" s="5" t="s">
        <v>53</v>
      </c>
      <c r="K596" s="5" t="s">
        <v>53</v>
      </c>
      <c r="L596" s="5">
        <v>0</v>
      </c>
      <c r="M596" s="5">
        <v>0</v>
      </c>
      <c r="N596" s="5">
        <v>0</v>
      </c>
      <c r="O596" s="5" t="s">
        <v>53</v>
      </c>
      <c r="P596" s="5" t="s">
        <v>53</v>
      </c>
      <c r="Q596" s="5" t="s">
        <v>53</v>
      </c>
      <c r="R596" s="5" t="s">
        <v>53</v>
      </c>
      <c r="S596" s="5" t="s">
        <v>53</v>
      </c>
      <c r="T596" s="5" t="s">
        <v>53</v>
      </c>
      <c r="U596" s="5" t="s">
        <v>53</v>
      </c>
      <c r="V596" s="5" t="s">
        <v>53</v>
      </c>
      <c r="W596" s="5" t="s">
        <v>53</v>
      </c>
      <c r="X596" s="5" t="s">
        <v>53</v>
      </c>
      <c r="Y596" s="5">
        <v>80</v>
      </c>
      <c r="Z596" s="5" t="s">
        <v>53</v>
      </c>
      <c r="AA596" t="s">
        <v>53</v>
      </c>
      <c r="AB596" t="s">
        <v>53</v>
      </c>
      <c r="AC596" t="s">
        <v>53</v>
      </c>
      <c r="AD596" t="s">
        <v>53</v>
      </c>
      <c r="AE596" t="s">
        <v>54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  <c r="AK596" t="s">
        <v>53</v>
      </c>
      <c r="AL596" t="s">
        <v>53</v>
      </c>
      <c r="AM596" t="s">
        <v>53</v>
      </c>
      <c r="AN596" t="s">
        <v>53</v>
      </c>
      <c r="AO596" t="s">
        <v>53</v>
      </c>
      <c r="AP596" t="s">
        <v>53</v>
      </c>
      <c r="AQ596" t="s">
        <v>53</v>
      </c>
      <c r="AR596" t="s">
        <v>53</v>
      </c>
    </row>
    <row r="597" spans="1:44" x14ac:dyDescent="0.25">
      <c r="A597" s="5">
        <f>589</f>
      </c>
      <c r="B597" s="5" t="s">
        <v>642</v>
      </c>
      <c r="C597" s="5" t="s">
        <v>53</v>
      </c>
      <c r="D597" s="5" t="s">
        <v>53</v>
      </c>
      <c r="E597" s="5" t="s">
        <v>53</v>
      </c>
      <c r="F597" s="5" t="s">
        <v>53</v>
      </c>
      <c r="G597" s="5" t="s">
        <v>53</v>
      </c>
      <c r="H597" s="5" t="s">
        <v>53</v>
      </c>
      <c r="I597" s="5" t="s">
        <v>53</v>
      </c>
      <c r="J597" s="5" t="s">
        <v>53</v>
      </c>
      <c r="K597" s="5" t="s">
        <v>53</v>
      </c>
      <c r="L597" s="5">
        <v>0</v>
      </c>
      <c r="M597" s="5">
        <v>0</v>
      </c>
      <c r="N597" s="5">
        <v>0</v>
      </c>
      <c r="O597" s="5" t="s">
        <v>53</v>
      </c>
      <c r="P597" s="5" t="s">
        <v>53</v>
      </c>
      <c r="Q597" s="5" t="s">
        <v>53</v>
      </c>
      <c r="R597" s="5" t="s">
        <v>53</v>
      </c>
      <c r="S597" s="5" t="s">
        <v>53</v>
      </c>
      <c r="T597" s="5" t="s">
        <v>53</v>
      </c>
      <c r="U597" s="5" t="s">
        <v>53</v>
      </c>
      <c r="V597" s="5" t="s">
        <v>53</v>
      </c>
      <c r="W597" s="5" t="s">
        <v>53</v>
      </c>
      <c r="X597" s="5" t="s">
        <v>53</v>
      </c>
      <c r="Y597" s="5">
        <v>80</v>
      </c>
      <c r="Z597" s="5" t="s">
        <v>53</v>
      </c>
      <c r="AA597" t="s">
        <v>53</v>
      </c>
      <c r="AB597" t="s">
        <v>53</v>
      </c>
      <c r="AC597" t="s">
        <v>53</v>
      </c>
      <c r="AD597" t="s">
        <v>53</v>
      </c>
      <c r="AE597" t="s">
        <v>54</v>
      </c>
      <c r="AF597" t="s">
        <v>53</v>
      </c>
      <c r="AG597" t="s">
        <v>53</v>
      </c>
      <c r="AH597" t="s">
        <v>53</v>
      </c>
      <c r="AI597" t="s">
        <v>53</v>
      </c>
      <c r="AJ597" t="s">
        <v>53</v>
      </c>
      <c r="AK597" t="s">
        <v>53</v>
      </c>
      <c r="AL597" t="s">
        <v>53</v>
      </c>
      <c r="AM597" t="s">
        <v>53</v>
      </c>
      <c r="AN597" t="s">
        <v>53</v>
      </c>
      <c r="AO597" t="s">
        <v>53</v>
      </c>
      <c r="AP597" t="s">
        <v>53</v>
      </c>
      <c r="AQ597" t="s">
        <v>53</v>
      </c>
      <c r="AR597" t="s">
        <v>53</v>
      </c>
    </row>
    <row r="598" spans="1:44" x14ac:dyDescent="0.25">
      <c r="A598" s="5">
        <f>590</f>
      </c>
      <c r="B598" s="5" t="s">
        <v>643</v>
      </c>
      <c r="C598" s="5" t="s">
        <v>53</v>
      </c>
      <c r="D598" s="5" t="s">
        <v>53</v>
      </c>
      <c r="E598" s="5" t="s">
        <v>53</v>
      </c>
      <c r="F598" s="5" t="s">
        <v>53</v>
      </c>
      <c r="G598" s="5" t="s">
        <v>53</v>
      </c>
      <c r="H598" s="5" t="s">
        <v>53</v>
      </c>
      <c r="I598" s="5" t="s">
        <v>53</v>
      </c>
      <c r="J598" s="5" t="s">
        <v>53</v>
      </c>
      <c r="K598" s="5" t="s">
        <v>53</v>
      </c>
      <c r="L598" s="5">
        <v>0</v>
      </c>
      <c r="M598" s="5">
        <v>0</v>
      </c>
      <c r="N598" s="5">
        <v>0</v>
      </c>
      <c r="O598" s="5" t="s">
        <v>53</v>
      </c>
      <c r="P598" s="5" t="s">
        <v>53</v>
      </c>
      <c r="Q598" s="5" t="s">
        <v>53</v>
      </c>
      <c r="R598" s="5" t="s">
        <v>53</v>
      </c>
      <c r="S598" s="5" t="s">
        <v>53</v>
      </c>
      <c r="T598" s="5" t="s">
        <v>53</v>
      </c>
      <c r="U598" s="5" t="s">
        <v>53</v>
      </c>
      <c r="V598" s="5" t="s">
        <v>53</v>
      </c>
      <c r="W598" s="5" t="s">
        <v>53</v>
      </c>
      <c r="X598" s="5" t="s">
        <v>53</v>
      </c>
      <c r="Y598" s="5">
        <v>80</v>
      </c>
      <c r="Z598" s="5" t="s">
        <v>53</v>
      </c>
      <c r="AA598" t="s">
        <v>53</v>
      </c>
      <c r="AB598" t="s">
        <v>53</v>
      </c>
      <c r="AC598" t="s">
        <v>53</v>
      </c>
      <c r="AD598" t="s">
        <v>53</v>
      </c>
      <c r="AE598" t="s">
        <v>54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  <c r="AK598" t="s">
        <v>53</v>
      </c>
      <c r="AL598" t="s">
        <v>53</v>
      </c>
      <c r="AM598" t="s">
        <v>53</v>
      </c>
      <c r="AN598" t="s">
        <v>53</v>
      </c>
      <c r="AO598" t="s">
        <v>53</v>
      </c>
      <c r="AP598" t="s">
        <v>53</v>
      </c>
      <c r="AQ598" t="s">
        <v>53</v>
      </c>
      <c r="AR598" t="s">
        <v>53</v>
      </c>
    </row>
    <row r="599" spans="1:44" x14ac:dyDescent="0.25">
      <c r="A599" s="5">
        <f>591</f>
      </c>
      <c r="B599" s="5" t="s">
        <v>644</v>
      </c>
      <c r="C599" s="5" t="s">
        <v>53</v>
      </c>
      <c r="D599" s="5" t="s">
        <v>53</v>
      </c>
      <c r="E599" s="5" t="s">
        <v>53</v>
      </c>
      <c r="F599" s="5" t="s">
        <v>53</v>
      </c>
      <c r="G599" s="5" t="s">
        <v>53</v>
      </c>
      <c r="H599" s="5" t="s">
        <v>53</v>
      </c>
      <c r="I599" s="5" t="s">
        <v>53</v>
      </c>
      <c r="J599" s="5" t="s">
        <v>53</v>
      </c>
      <c r="K599" s="5" t="s">
        <v>53</v>
      </c>
      <c r="L599" s="5">
        <v>0</v>
      </c>
      <c r="M599" s="5">
        <v>0</v>
      </c>
      <c r="N599" s="5">
        <v>0</v>
      </c>
      <c r="O599" s="5" t="s">
        <v>53</v>
      </c>
      <c r="P599" s="5" t="s">
        <v>53</v>
      </c>
      <c r="Q599" s="5" t="s">
        <v>53</v>
      </c>
      <c r="R599" s="5" t="s">
        <v>53</v>
      </c>
      <c r="S599" s="5" t="s">
        <v>53</v>
      </c>
      <c r="T599" s="5" t="s">
        <v>53</v>
      </c>
      <c r="U599" s="5" t="s">
        <v>53</v>
      </c>
      <c r="V599" s="5" t="s">
        <v>53</v>
      </c>
      <c r="W599" s="5" t="s">
        <v>53</v>
      </c>
      <c r="X599" s="5" t="s">
        <v>53</v>
      </c>
      <c r="Y599" s="5">
        <v>80</v>
      </c>
      <c r="Z599" s="5" t="s">
        <v>53</v>
      </c>
      <c r="AA599" t="s">
        <v>53</v>
      </c>
      <c r="AB599" t="s">
        <v>53</v>
      </c>
      <c r="AC599" t="s">
        <v>53</v>
      </c>
      <c r="AD599" t="s">
        <v>53</v>
      </c>
      <c r="AE599" t="s">
        <v>54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  <c r="AK599" t="s">
        <v>53</v>
      </c>
      <c r="AL599" t="s">
        <v>53</v>
      </c>
      <c r="AM599" t="s">
        <v>53</v>
      </c>
      <c r="AN599" t="s">
        <v>53</v>
      </c>
      <c r="AO599" t="s">
        <v>53</v>
      </c>
      <c r="AP599" t="s">
        <v>53</v>
      </c>
      <c r="AQ599" t="s">
        <v>53</v>
      </c>
      <c r="AR599" t="s">
        <v>53</v>
      </c>
    </row>
    <row r="600" spans="1:44" x14ac:dyDescent="0.25">
      <c r="A600" s="5">
        <f>592</f>
      </c>
      <c r="B600" s="5" t="s">
        <v>645</v>
      </c>
      <c r="C600" s="5" t="s">
        <v>53</v>
      </c>
      <c r="D600" s="5" t="s">
        <v>53</v>
      </c>
      <c r="E600" s="5" t="s">
        <v>53</v>
      </c>
      <c r="F600" s="5" t="s">
        <v>53</v>
      </c>
      <c r="G600" s="5" t="s">
        <v>53</v>
      </c>
      <c r="H600" s="5" t="s">
        <v>53</v>
      </c>
      <c r="I600" s="5" t="s">
        <v>53</v>
      </c>
      <c r="J600" s="5" t="s">
        <v>53</v>
      </c>
      <c r="K600" s="5" t="s">
        <v>53</v>
      </c>
      <c r="L600" s="5">
        <v>0</v>
      </c>
      <c r="M600" s="5">
        <v>0</v>
      </c>
      <c r="N600" s="5">
        <v>0</v>
      </c>
      <c r="O600" s="5" t="s">
        <v>53</v>
      </c>
      <c r="P600" s="5" t="s">
        <v>53</v>
      </c>
      <c r="Q600" s="5" t="s">
        <v>53</v>
      </c>
      <c r="R600" s="5" t="s">
        <v>53</v>
      </c>
      <c r="S600" s="5" t="s">
        <v>53</v>
      </c>
      <c r="T600" s="5" t="s">
        <v>53</v>
      </c>
      <c r="U600" s="5" t="s">
        <v>53</v>
      </c>
      <c r="V600" s="5" t="s">
        <v>53</v>
      </c>
      <c r="W600" s="5" t="s">
        <v>53</v>
      </c>
      <c r="X600" s="5" t="s">
        <v>53</v>
      </c>
      <c r="Y600" s="5">
        <v>80</v>
      </c>
      <c r="Z600" s="5" t="s">
        <v>53</v>
      </c>
      <c r="AA600" t="s">
        <v>53</v>
      </c>
      <c r="AB600" t="s">
        <v>53</v>
      </c>
      <c r="AC600" t="s">
        <v>53</v>
      </c>
      <c r="AD600" t="s">
        <v>53</v>
      </c>
      <c r="AE600" t="s">
        <v>54</v>
      </c>
      <c r="AF600" t="s">
        <v>53</v>
      </c>
      <c r="AG600" t="s">
        <v>53</v>
      </c>
      <c r="AH600" t="s">
        <v>53</v>
      </c>
      <c r="AI600" t="s">
        <v>53</v>
      </c>
      <c r="AJ600" t="s">
        <v>53</v>
      </c>
      <c r="AK600" t="s">
        <v>53</v>
      </c>
      <c r="AL600" t="s">
        <v>53</v>
      </c>
      <c r="AM600" t="s">
        <v>53</v>
      </c>
      <c r="AN600" t="s">
        <v>53</v>
      </c>
      <c r="AO600" t="s">
        <v>53</v>
      </c>
      <c r="AP600" t="s">
        <v>53</v>
      </c>
      <c r="AQ600" t="s">
        <v>53</v>
      </c>
      <c r="AR600" t="s">
        <v>53</v>
      </c>
    </row>
    <row r="601" spans="1:44" x14ac:dyDescent="0.25">
      <c r="A601" s="5">
        <f>593</f>
      </c>
      <c r="B601" s="5" t="s">
        <v>646</v>
      </c>
      <c r="C601" s="5" t="s">
        <v>53</v>
      </c>
      <c r="D601" s="5" t="s">
        <v>53</v>
      </c>
      <c r="E601" s="5" t="s">
        <v>53</v>
      </c>
      <c r="F601" s="5" t="s">
        <v>53</v>
      </c>
      <c r="G601" s="5" t="s">
        <v>53</v>
      </c>
      <c r="H601" s="5" t="s">
        <v>53</v>
      </c>
      <c r="I601" s="5" t="s">
        <v>53</v>
      </c>
      <c r="J601" s="5" t="s">
        <v>53</v>
      </c>
      <c r="K601" s="5" t="s">
        <v>53</v>
      </c>
      <c r="L601" s="5">
        <v>0</v>
      </c>
      <c r="M601" s="5">
        <v>0</v>
      </c>
      <c r="N601" s="5">
        <v>0</v>
      </c>
      <c r="O601" s="5" t="s">
        <v>53</v>
      </c>
      <c r="P601" s="5" t="s">
        <v>53</v>
      </c>
      <c r="Q601" s="5" t="s">
        <v>53</v>
      </c>
      <c r="R601" s="5" t="s">
        <v>53</v>
      </c>
      <c r="S601" s="5" t="s">
        <v>53</v>
      </c>
      <c r="T601" s="5" t="s">
        <v>53</v>
      </c>
      <c r="U601" s="5" t="s">
        <v>53</v>
      </c>
      <c r="V601" s="5" t="s">
        <v>53</v>
      </c>
      <c r="W601" s="5" t="s">
        <v>53</v>
      </c>
      <c r="X601" s="5" t="s">
        <v>53</v>
      </c>
      <c r="Y601" s="5">
        <v>80</v>
      </c>
      <c r="Z601" s="5" t="s">
        <v>53</v>
      </c>
      <c r="AA601" t="s">
        <v>53</v>
      </c>
      <c r="AB601" t="s">
        <v>53</v>
      </c>
      <c r="AC601" t="s">
        <v>53</v>
      </c>
      <c r="AD601" t="s">
        <v>53</v>
      </c>
      <c r="AE601" t="s">
        <v>54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  <c r="AK601" t="s">
        <v>53</v>
      </c>
      <c r="AL601" t="s">
        <v>53</v>
      </c>
      <c r="AM601" t="s">
        <v>53</v>
      </c>
      <c r="AN601" t="s">
        <v>53</v>
      </c>
      <c r="AO601" t="s">
        <v>53</v>
      </c>
      <c r="AP601" t="s">
        <v>53</v>
      </c>
      <c r="AQ601" t="s">
        <v>53</v>
      </c>
      <c r="AR601" t="s">
        <v>53</v>
      </c>
    </row>
    <row r="602" spans="1:44" x14ac:dyDescent="0.25">
      <c r="A602" s="5">
        <f>594</f>
      </c>
      <c r="B602" s="5" t="s">
        <v>647</v>
      </c>
      <c r="C602" s="5" t="s">
        <v>53</v>
      </c>
      <c r="D602" s="5" t="s">
        <v>53</v>
      </c>
      <c r="E602" s="5" t="s">
        <v>53</v>
      </c>
      <c r="F602" s="5" t="s">
        <v>53</v>
      </c>
      <c r="G602" s="5" t="s">
        <v>53</v>
      </c>
      <c r="H602" s="5" t="s">
        <v>53</v>
      </c>
      <c r="I602" s="5" t="s">
        <v>53</v>
      </c>
      <c r="J602" s="5" t="s">
        <v>53</v>
      </c>
      <c r="K602" s="5" t="s">
        <v>53</v>
      </c>
      <c r="L602" s="5">
        <v>0</v>
      </c>
      <c r="M602" s="5">
        <v>0</v>
      </c>
      <c r="N602" s="5">
        <v>0</v>
      </c>
      <c r="O602" s="5" t="s">
        <v>53</v>
      </c>
      <c r="P602" s="5" t="s">
        <v>53</v>
      </c>
      <c r="Q602" s="5" t="s">
        <v>53</v>
      </c>
      <c r="R602" s="5" t="s">
        <v>53</v>
      </c>
      <c r="S602" s="5" t="s">
        <v>53</v>
      </c>
      <c r="T602" s="5" t="s">
        <v>53</v>
      </c>
      <c r="U602" s="5" t="s">
        <v>53</v>
      </c>
      <c r="V602" s="5" t="s">
        <v>53</v>
      </c>
      <c r="W602" s="5" t="s">
        <v>53</v>
      </c>
      <c r="X602" s="5" t="s">
        <v>53</v>
      </c>
      <c r="Y602" s="5">
        <v>80</v>
      </c>
      <c r="Z602" s="5" t="s">
        <v>53</v>
      </c>
      <c r="AA602" t="s">
        <v>53</v>
      </c>
      <c r="AB602" t="s">
        <v>53</v>
      </c>
      <c r="AC602" t="s">
        <v>53</v>
      </c>
      <c r="AD602" t="s">
        <v>53</v>
      </c>
      <c r="AE602" t="s">
        <v>54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  <c r="AK602" t="s">
        <v>53</v>
      </c>
      <c r="AL602" t="s">
        <v>53</v>
      </c>
      <c r="AM602" t="s">
        <v>53</v>
      </c>
      <c r="AN602" t="s">
        <v>53</v>
      </c>
      <c r="AO602" t="s">
        <v>53</v>
      </c>
      <c r="AP602" t="s">
        <v>53</v>
      </c>
      <c r="AQ602" t="s">
        <v>53</v>
      </c>
      <c r="AR602" t="s">
        <v>53</v>
      </c>
    </row>
    <row r="603" spans="1:44" x14ac:dyDescent="0.25">
      <c r="A603" s="5">
        <f>595</f>
      </c>
      <c r="B603" s="5" t="s">
        <v>648</v>
      </c>
      <c r="C603" s="5" t="s">
        <v>53</v>
      </c>
      <c r="D603" s="5" t="s">
        <v>53</v>
      </c>
      <c r="E603" s="5" t="s">
        <v>53</v>
      </c>
      <c r="F603" s="5" t="s">
        <v>53</v>
      </c>
      <c r="G603" s="5" t="s">
        <v>53</v>
      </c>
      <c r="H603" s="5" t="s">
        <v>53</v>
      </c>
      <c r="I603" s="5" t="s">
        <v>53</v>
      </c>
      <c r="J603" s="5" t="s">
        <v>53</v>
      </c>
      <c r="K603" s="5" t="s">
        <v>53</v>
      </c>
      <c r="L603" s="5">
        <v>0</v>
      </c>
      <c r="M603" s="5">
        <v>0</v>
      </c>
      <c r="N603" s="5">
        <v>0</v>
      </c>
      <c r="O603" s="5" t="s">
        <v>53</v>
      </c>
      <c r="P603" s="5" t="s">
        <v>53</v>
      </c>
      <c r="Q603" s="5" t="s">
        <v>53</v>
      </c>
      <c r="R603" s="5" t="s">
        <v>53</v>
      </c>
      <c r="S603" s="5" t="s">
        <v>53</v>
      </c>
      <c r="T603" s="5" t="s">
        <v>53</v>
      </c>
      <c r="U603" s="5" t="s">
        <v>53</v>
      </c>
      <c r="V603" s="5" t="s">
        <v>53</v>
      </c>
      <c r="W603" s="5" t="s">
        <v>53</v>
      </c>
      <c r="X603" s="5" t="s">
        <v>53</v>
      </c>
      <c r="Y603" s="5">
        <v>80</v>
      </c>
      <c r="Z603" s="5" t="s">
        <v>53</v>
      </c>
      <c r="AA603" t="s">
        <v>53</v>
      </c>
      <c r="AB603" t="s">
        <v>53</v>
      </c>
      <c r="AC603" t="s">
        <v>53</v>
      </c>
      <c r="AD603" t="s">
        <v>53</v>
      </c>
      <c r="AE603" t="s">
        <v>54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  <c r="AK603" t="s">
        <v>53</v>
      </c>
      <c r="AL603" t="s">
        <v>53</v>
      </c>
      <c r="AM603" t="s">
        <v>53</v>
      </c>
      <c r="AN603" t="s">
        <v>53</v>
      </c>
      <c r="AO603" t="s">
        <v>53</v>
      </c>
      <c r="AP603" t="s">
        <v>53</v>
      </c>
      <c r="AQ603" t="s">
        <v>53</v>
      </c>
      <c r="AR603" t="s">
        <v>53</v>
      </c>
    </row>
    <row r="604" spans="1:44" x14ac:dyDescent="0.25">
      <c r="A604" s="5">
        <f>596</f>
      </c>
      <c r="B604" s="5" t="s">
        <v>649</v>
      </c>
      <c r="C604" s="5" t="s">
        <v>53</v>
      </c>
      <c r="D604" s="5" t="s">
        <v>53</v>
      </c>
      <c r="E604" s="5" t="s">
        <v>53</v>
      </c>
      <c r="F604" s="5" t="s">
        <v>53</v>
      </c>
      <c r="G604" s="5" t="s">
        <v>53</v>
      </c>
      <c r="H604" s="5" t="s">
        <v>53</v>
      </c>
      <c r="I604" s="5" t="s">
        <v>53</v>
      </c>
      <c r="J604" s="5" t="s">
        <v>53</v>
      </c>
      <c r="K604" s="5" t="s">
        <v>53</v>
      </c>
      <c r="L604" s="5">
        <v>0</v>
      </c>
      <c r="M604" s="5">
        <v>0</v>
      </c>
      <c r="N604" s="5">
        <v>0</v>
      </c>
      <c r="O604" s="5" t="s">
        <v>53</v>
      </c>
      <c r="P604" s="5" t="s">
        <v>53</v>
      </c>
      <c r="Q604" s="5" t="s">
        <v>53</v>
      </c>
      <c r="R604" s="5" t="s">
        <v>53</v>
      </c>
      <c r="S604" s="5" t="s">
        <v>53</v>
      </c>
      <c r="T604" s="5" t="s">
        <v>53</v>
      </c>
      <c r="U604" s="5" t="s">
        <v>53</v>
      </c>
      <c r="V604" s="5" t="s">
        <v>53</v>
      </c>
      <c r="W604" s="5" t="s">
        <v>53</v>
      </c>
      <c r="X604" s="5" t="s">
        <v>53</v>
      </c>
      <c r="Y604" s="5">
        <v>80</v>
      </c>
      <c r="Z604" s="5" t="s">
        <v>53</v>
      </c>
      <c r="AA604" t="s">
        <v>53</v>
      </c>
      <c r="AB604" t="s">
        <v>53</v>
      </c>
      <c r="AC604" t="s">
        <v>53</v>
      </c>
      <c r="AD604" t="s">
        <v>53</v>
      </c>
      <c r="AE604" t="s">
        <v>54</v>
      </c>
      <c r="AF604" t="s">
        <v>53</v>
      </c>
      <c r="AG604" t="s">
        <v>53</v>
      </c>
      <c r="AH604" t="s">
        <v>53</v>
      </c>
      <c r="AI604" t="s">
        <v>53</v>
      </c>
      <c r="AJ604" t="s">
        <v>53</v>
      </c>
      <c r="AK604" t="s">
        <v>53</v>
      </c>
      <c r="AL604" t="s">
        <v>53</v>
      </c>
      <c r="AM604" t="s">
        <v>53</v>
      </c>
      <c r="AN604" t="s">
        <v>53</v>
      </c>
      <c r="AO604" t="s">
        <v>53</v>
      </c>
      <c r="AP604" t="s">
        <v>53</v>
      </c>
      <c r="AQ604" t="s">
        <v>53</v>
      </c>
      <c r="AR604" t="s">
        <v>53</v>
      </c>
    </row>
    <row r="605" spans="1:44" x14ac:dyDescent="0.25">
      <c r="A605" s="5">
        <f>597</f>
      </c>
      <c r="B605" s="5" t="s">
        <v>650</v>
      </c>
      <c r="C605" s="5" t="s">
        <v>53</v>
      </c>
      <c r="D605" s="5" t="s">
        <v>53</v>
      </c>
      <c r="E605" s="5" t="s">
        <v>53</v>
      </c>
      <c r="F605" s="5" t="s">
        <v>53</v>
      </c>
      <c r="G605" s="5" t="s">
        <v>53</v>
      </c>
      <c r="H605" s="5" t="s">
        <v>53</v>
      </c>
      <c r="I605" s="5" t="s">
        <v>53</v>
      </c>
      <c r="J605" s="5" t="s">
        <v>53</v>
      </c>
      <c r="K605" s="5" t="s">
        <v>53</v>
      </c>
      <c r="L605" s="5">
        <v>0</v>
      </c>
      <c r="M605" s="5">
        <v>0</v>
      </c>
      <c r="N605" s="5">
        <v>0</v>
      </c>
      <c r="O605" s="5" t="s">
        <v>53</v>
      </c>
      <c r="P605" s="5" t="s">
        <v>53</v>
      </c>
      <c r="Q605" s="5" t="s">
        <v>53</v>
      </c>
      <c r="R605" s="5" t="s">
        <v>53</v>
      </c>
      <c r="S605" s="5" t="s">
        <v>53</v>
      </c>
      <c r="T605" s="5" t="s">
        <v>53</v>
      </c>
      <c r="U605" s="5" t="s">
        <v>53</v>
      </c>
      <c r="V605" s="5" t="s">
        <v>53</v>
      </c>
      <c r="W605" s="5" t="s">
        <v>53</v>
      </c>
      <c r="X605" s="5" t="s">
        <v>53</v>
      </c>
      <c r="Y605" s="5">
        <v>80</v>
      </c>
      <c r="Z605" s="5" t="s">
        <v>53</v>
      </c>
      <c r="AA605" t="s">
        <v>53</v>
      </c>
      <c r="AB605" t="s">
        <v>53</v>
      </c>
      <c r="AC605" t="s">
        <v>53</v>
      </c>
      <c r="AD605" t="s">
        <v>53</v>
      </c>
      <c r="AE605" t="s">
        <v>54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  <c r="AK605" t="s">
        <v>53</v>
      </c>
      <c r="AL605" t="s">
        <v>53</v>
      </c>
      <c r="AM605" t="s">
        <v>53</v>
      </c>
      <c r="AN605" t="s">
        <v>53</v>
      </c>
      <c r="AO605" t="s">
        <v>53</v>
      </c>
      <c r="AP605" t="s">
        <v>53</v>
      </c>
      <c r="AQ605" t="s">
        <v>53</v>
      </c>
      <c r="AR605" t="s">
        <v>53</v>
      </c>
    </row>
    <row r="606" spans="1:44" x14ac:dyDescent="0.25">
      <c r="A606" s="5">
        <f>598</f>
      </c>
      <c r="B606" s="5" t="s">
        <v>651</v>
      </c>
      <c r="C606" s="5" t="s">
        <v>53</v>
      </c>
      <c r="D606" s="5" t="s">
        <v>53</v>
      </c>
      <c r="E606" s="5" t="s">
        <v>53</v>
      </c>
      <c r="F606" s="5" t="s">
        <v>53</v>
      </c>
      <c r="G606" s="5" t="s">
        <v>53</v>
      </c>
      <c r="H606" s="5" t="s">
        <v>53</v>
      </c>
      <c r="I606" s="5" t="s">
        <v>53</v>
      </c>
      <c r="J606" s="5" t="s">
        <v>53</v>
      </c>
      <c r="K606" s="5" t="s">
        <v>53</v>
      </c>
      <c r="L606" s="5">
        <v>0</v>
      </c>
      <c r="M606" s="5">
        <v>0</v>
      </c>
      <c r="N606" s="5">
        <v>0</v>
      </c>
      <c r="O606" s="5" t="s">
        <v>53</v>
      </c>
      <c r="P606" s="5" t="s">
        <v>53</v>
      </c>
      <c r="Q606" s="5" t="s">
        <v>53</v>
      </c>
      <c r="R606" s="5" t="s">
        <v>53</v>
      </c>
      <c r="S606" s="5" t="s">
        <v>53</v>
      </c>
      <c r="T606" s="5" t="s">
        <v>53</v>
      </c>
      <c r="U606" s="5" t="s">
        <v>53</v>
      </c>
      <c r="V606" s="5" t="s">
        <v>53</v>
      </c>
      <c r="W606" s="5" t="s">
        <v>53</v>
      </c>
      <c r="X606" s="5" t="s">
        <v>53</v>
      </c>
      <c r="Y606" s="5">
        <v>80</v>
      </c>
      <c r="Z606" s="5" t="s">
        <v>53</v>
      </c>
      <c r="AA606" t="s">
        <v>53</v>
      </c>
      <c r="AB606" t="s">
        <v>53</v>
      </c>
      <c r="AC606" t="s">
        <v>53</v>
      </c>
      <c r="AD606" t="s">
        <v>53</v>
      </c>
      <c r="AE606" t="s">
        <v>54</v>
      </c>
      <c r="AF606" t="s">
        <v>53</v>
      </c>
      <c r="AG606" t="s">
        <v>53</v>
      </c>
      <c r="AH606" t="s">
        <v>53</v>
      </c>
      <c r="AI606" t="s">
        <v>53</v>
      </c>
      <c r="AJ606" t="s">
        <v>53</v>
      </c>
      <c r="AK606" t="s">
        <v>53</v>
      </c>
      <c r="AL606" t="s">
        <v>53</v>
      </c>
      <c r="AM606" t="s">
        <v>53</v>
      </c>
      <c r="AN606" t="s">
        <v>53</v>
      </c>
      <c r="AO606" t="s">
        <v>53</v>
      </c>
      <c r="AP606" t="s">
        <v>53</v>
      </c>
      <c r="AQ606" t="s">
        <v>53</v>
      </c>
      <c r="AR606" t="s">
        <v>53</v>
      </c>
    </row>
    <row r="607" spans="1:44" x14ac:dyDescent="0.25">
      <c r="A607" s="5">
        <f>599</f>
      </c>
      <c r="B607" s="5" t="s">
        <v>652</v>
      </c>
      <c r="C607" s="5" t="s">
        <v>53</v>
      </c>
      <c r="D607" s="5" t="s">
        <v>53</v>
      </c>
      <c r="E607" s="5" t="s">
        <v>53</v>
      </c>
      <c r="F607" s="5" t="s">
        <v>53</v>
      </c>
      <c r="G607" s="5" t="s">
        <v>53</v>
      </c>
      <c r="H607" s="5" t="s">
        <v>53</v>
      </c>
      <c r="I607" s="5" t="s">
        <v>53</v>
      </c>
      <c r="J607" s="5" t="s">
        <v>53</v>
      </c>
      <c r="K607" s="5" t="s">
        <v>53</v>
      </c>
      <c r="L607" s="5">
        <v>0</v>
      </c>
      <c r="M607" s="5">
        <v>0</v>
      </c>
      <c r="N607" s="5">
        <v>0</v>
      </c>
      <c r="O607" s="5" t="s">
        <v>53</v>
      </c>
      <c r="P607" s="5" t="s">
        <v>53</v>
      </c>
      <c r="Q607" s="5" t="s">
        <v>53</v>
      </c>
      <c r="R607" s="5" t="s">
        <v>53</v>
      </c>
      <c r="S607" s="5" t="s">
        <v>53</v>
      </c>
      <c r="T607" s="5" t="s">
        <v>53</v>
      </c>
      <c r="U607" s="5" t="s">
        <v>53</v>
      </c>
      <c r="V607" s="5" t="s">
        <v>53</v>
      </c>
      <c r="W607" s="5" t="s">
        <v>53</v>
      </c>
      <c r="X607" s="5" t="s">
        <v>53</v>
      </c>
      <c r="Y607" s="5">
        <v>80</v>
      </c>
      <c r="Z607" s="5" t="s">
        <v>53</v>
      </c>
      <c r="AA607" t="s">
        <v>53</v>
      </c>
      <c r="AB607" t="s">
        <v>53</v>
      </c>
      <c r="AC607" t="s">
        <v>53</v>
      </c>
      <c r="AD607" t="s">
        <v>53</v>
      </c>
      <c r="AE607" t="s">
        <v>54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  <c r="AK607" t="s">
        <v>53</v>
      </c>
      <c r="AL607" t="s">
        <v>53</v>
      </c>
      <c r="AM607" t="s">
        <v>53</v>
      </c>
      <c r="AN607" t="s">
        <v>53</v>
      </c>
      <c r="AO607" t="s">
        <v>53</v>
      </c>
      <c r="AP607" t="s">
        <v>53</v>
      </c>
      <c r="AQ607" t="s">
        <v>53</v>
      </c>
      <c r="AR607" t="s">
        <v>53</v>
      </c>
    </row>
    <row r="608" spans="1:44" x14ac:dyDescent="0.25">
      <c r="A608" s="5">
        <f>600</f>
      </c>
      <c r="B608" s="5" t="s">
        <v>653</v>
      </c>
      <c r="C608" s="5" t="s">
        <v>53</v>
      </c>
      <c r="D608" s="5" t="s">
        <v>53</v>
      </c>
      <c r="E608" s="5" t="s">
        <v>53</v>
      </c>
      <c r="F608" s="5" t="s">
        <v>53</v>
      </c>
      <c r="G608" s="5" t="s">
        <v>53</v>
      </c>
      <c r="H608" s="5" t="s">
        <v>53</v>
      </c>
      <c r="I608" s="5" t="s">
        <v>53</v>
      </c>
      <c r="J608" s="5" t="s">
        <v>53</v>
      </c>
      <c r="K608" s="5" t="s">
        <v>53</v>
      </c>
      <c r="L608" s="5">
        <v>0</v>
      </c>
      <c r="M608" s="5">
        <v>0</v>
      </c>
      <c r="N608" s="5">
        <v>0</v>
      </c>
      <c r="O608" s="5" t="s">
        <v>53</v>
      </c>
      <c r="P608" s="5" t="s">
        <v>53</v>
      </c>
      <c r="Q608" s="5" t="s">
        <v>53</v>
      </c>
      <c r="R608" s="5" t="s">
        <v>53</v>
      </c>
      <c r="S608" s="5" t="s">
        <v>53</v>
      </c>
      <c r="T608" s="5" t="s">
        <v>53</v>
      </c>
      <c r="U608" s="5" t="s">
        <v>53</v>
      </c>
      <c r="V608" s="5" t="s">
        <v>53</v>
      </c>
      <c r="W608" s="5" t="s">
        <v>53</v>
      </c>
      <c r="X608" s="5" t="s">
        <v>53</v>
      </c>
      <c r="Y608" s="5">
        <v>80</v>
      </c>
      <c r="Z608" s="5" t="s">
        <v>53</v>
      </c>
      <c r="AA608" t="s">
        <v>53</v>
      </c>
      <c r="AB608" t="s">
        <v>53</v>
      </c>
      <c r="AC608" t="s">
        <v>53</v>
      </c>
      <c r="AD608" t="s">
        <v>53</v>
      </c>
      <c r="AE608" t="s">
        <v>54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  <c r="AK608" t="s">
        <v>53</v>
      </c>
      <c r="AL608" t="s">
        <v>53</v>
      </c>
      <c r="AM608" t="s">
        <v>53</v>
      </c>
      <c r="AN608" t="s">
        <v>53</v>
      </c>
      <c r="AO608" t="s">
        <v>53</v>
      </c>
      <c r="AP608" t="s">
        <v>53</v>
      </c>
      <c r="AQ608" t="s">
        <v>53</v>
      </c>
      <c r="AR608" t="s">
        <v>53</v>
      </c>
    </row>
    <row r="609" spans="1:44" x14ac:dyDescent="0.25">
      <c r="A609" s="5">
        <f>601</f>
      </c>
      <c r="B609" s="5" t="s">
        <v>654</v>
      </c>
      <c r="C609" s="5" t="s">
        <v>53</v>
      </c>
      <c r="D609" s="5" t="s">
        <v>53</v>
      </c>
      <c r="E609" s="5" t="s">
        <v>53</v>
      </c>
      <c r="F609" s="5" t="s">
        <v>53</v>
      </c>
      <c r="G609" s="5" t="s">
        <v>53</v>
      </c>
      <c r="H609" s="5" t="s">
        <v>53</v>
      </c>
      <c r="I609" s="5" t="s">
        <v>53</v>
      </c>
      <c r="J609" s="5" t="s">
        <v>53</v>
      </c>
      <c r="K609" s="5" t="s">
        <v>53</v>
      </c>
      <c r="L609" s="5">
        <v>0</v>
      </c>
      <c r="M609" s="5">
        <v>0</v>
      </c>
      <c r="N609" s="5">
        <v>0</v>
      </c>
      <c r="O609" s="5" t="s">
        <v>53</v>
      </c>
      <c r="P609" s="5" t="s">
        <v>53</v>
      </c>
      <c r="Q609" s="5" t="s">
        <v>53</v>
      </c>
      <c r="R609" s="5" t="s">
        <v>53</v>
      </c>
      <c r="S609" s="5" t="s">
        <v>53</v>
      </c>
      <c r="T609" s="5" t="s">
        <v>53</v>
      </c>
      <c r="U609" s="5" t="s">
        <v>53</v>
      </c>
      <c r="V609" s="5" t="s">
        <v>53</v>
      </c>
      <c r="W609" s="5" t="s">
        <v>53</v>
      </c>
      <c r="X609" s="5" t="s">
        <v>53</v>
      </c>
      <c r="Y609" s="5">
        <v>80</v>
      </c>
      <c r="Z609" s="5" t="s">
        <v>53</v>
      </c>
      <c r="AA609" t="s">
        <v>53</v>
      </c>
      <c r="AB609" t="s">
        <v>53</v>
      </c>
      <c r="AC609" t="s">
        <v>53</v>
      </c>
      <c r="AD609" t="s">
        <v>53</v>
      </c>
      <c r="AE609" t="s">
        <v>54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  <c r="AK609" t="s">
        <v>53</v>
      </c>
      <c r="AL609" t="s">
        <v>53</v>
      </c>
      <c r="AM609" t="s">
        <v>53</v>
      </c>
      <c r="AN609" t="s">
        <v>53</v>
      </c>
      <c r="AO609" t="s">
        <v>53</v>
      </c>
      <c r="AP609" t="s">
        <v>53</v>
      </c>
      <c r="AQ609" t="s">
        <v>53</v>
      </c>
      <c r="AR609" t="s">
        <v>53</v>
      </c>
    </row>
    <row r="610" spans="1:44" x14ac:dyDescent="0.25">
      <c r="A610" s="5">
        <f>602</f>
      </c>
      <c r="B610" s="5" t="s">
        <v>655</v>
      </c>
      <c r="C610" s="5" t="s">
        <v>53</v>
      </c>
      <c r="D610" s="5" t="s">
        <v>53</v>
      </c>
      <c r="E610" s="5" t="s">
        <v>53</v>
      </c>
      <c r="F610" s="5" t="s">
        <v>53</v>
      </c>
      <c r="G610" s="5" t="s">
        <v>53</v>
      </c>
      <c r="H610" s="5" t="s">
        <v>53</v>
      </c>
      <c r="I610" s="5" t="s">
        <v>53</v>
      </c>
      <c r="J610" s="5" t="s">
        <v>53</v>
      </c>
      <c r="K610" s="5" t="s">
        <v>53</v>
      </c>
      <c r="L610" s="5">
        <v>0</v>
      </c>
      <c r="M610" s="5">
        <v>0</v>
      </c>
      <c r="N610" s="5">
        <v>0</v>
      </c>
      <c r="O610" s="5" t="s">
        <v>53</v>
      </c>
      <c r="P610" s="5" t="s">
        <v>53</v>
      </c>
      <c r="Q610" s="5" t="s">
        <v>53</v>
      </c>
      <c r="R610" s="5" t="s">
        <v>53</v>
      </c>
      <c r="S610" s="5" t="s">
        <v>53</v>
      </c>
      <c r="T610" s="5" t="s">
        <v>53</v>
      </c>
      <c r="U610" s="5" t="s">
        <v>53</v>
      </c>
      <c r="V610" s="5" t="s">
        <v>53</v>
      </c>
      <c r="W610" s="5" t="s">
        <v>53</v>
      </c>
      <c r="X610" s="5" t="s">
        <v>53</v>
      </c>
      <c r="Y610" s="5">
        <v>80</v>
      </c>
      <c r="Z610" s="5" t="s">
        <v>53</v>
      </c>
      <c r="AA610" t="s">
        <v>53</v>
      </c>
      <c r="AB610" t="s">
        <v>53</v>
      </c>
      <c r="AC610" t="s">
        <v>53</v>
      </c>
      <c r="AD610" t="s">
        <v>53</v>
      </c>
      <c r="AE610" t="s">
        <v>54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  <c r="AK610" t="s">
        <v>53</v>
      </c>
      <c r="AL610" t="s">
        <v>53</v>
      </c>
      <c r="AM610" t="s">
        <v>53</v>
      </c>
      <c r="AN610" t="s">
        <v>53</v>
      </c>
      <c r="AO610" t="s">
        <v>53</v>
      </c>
      <c r="AP610" t="s">
        <v>53</v>
      </c>
      <c r="AQ610" t="s">
        <v>53</v>
      </c>
      <c r="AR610" t="s">
        <v>53</v>
      </c>
    </row>
    <row r="611" spans="1:44" x14ac:dyDescent="0.25">
      <c r="A611" s="5">
        <f>603</f>
      </c>
      <c r="B611" s="5" t="s">
        <v>656</v>
      </c>
      <c r="C611" s="5" t="s">
        <v>53</v>
      </c>
      <c r="D611" s="5" t="s">
        <v>53</v>
      </c>
      <c r="E611" s="5" t="s">
        <v>53</v>
      </c>
      <c r="F611" s="5" t="s">
        <v>53</v>
      </c>
      <c r="G611" s="5" t="s">
        <v>53</v>
      </c>
      <c r="H611" s="5" t="s">
        <v>53</v>
      </c>
      <c r="I611" s="5" t="s">
        <v>53</v>
      </c>
      <c r="J611" s="5" t="s">
        <v>53</v>
      </c>
      <c r="K611" s="5" t="s">
        <v>53</v>
      </c>
      <c r="L611" s="5">
        <v>0</v>
      </c>
      <c r="M611" s="5">
        <v>0</v>
      </c>
      <c r="N611" s="5">
        <v>0</v>
      </c>
      <c r="O611" s="5" t="s">
        <v>53</v>
      </c>
      <c r="P611" s="5" t="s">
        <v>53</v>
      </c>
      <c r="Q611" s="5" t="s">
        <v>53</v>
      </c>
      <c r="R611" s="5" t="s">
        <v>53</v>
      </c>
      <c r="S611" s="5" t="s">
        <v>53</v>
      </c>
      <c r="T611" s="5" t="s">
        <v>53</v>
      </c>
      <c r="U611" s="5" t="s">
        <v>53</v>
      </c>
      <c r="V611" s="5" t="s">
        <v>53</v>
      </c>
      <c r="W611" s="5" t="s">
        <v>53</v>
      </c>
      <c r="X611" s="5" t="s">
        <v>53</v>
      </c>
      <c r="Y611" s="5">
        <v>80</v>
      </c>
      <c r="Z611" s="5" t="s">
        <v>53</v>
      </c>
      <c r="AA611" t="s">
        <v>53</v>
      </c>
      <c r="AB611" t="s">
        <v>53</v>
      </c>
      <c r="AC611" t="s">
        <v>53</v>
      </c>
      <c r="AD611" t="s">
        <v>53</v>
      </c>
      <c r="AE611" t="s">
        <v>54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  <c r="AK611" t="s">
        <v>53</v>
      </c>
      <c r="AL611" t="s">
        <v>53</v>
      </c>
      <c r="AM611" t="s">
        <v>53</v>
      </c>
      <c r="AN611" t="s">
        <v>53</v>
      </c>
      <c r="AO611" t="s">
        <v>53</v>
      </c>
      <c r="AP611" t="s">
        <v>53</v>
      </c>
      <c r="AQ611" t="s">
        <v>53</v>
      </c>
      <c r="AR611" t="s">
        <v>53</v>
      </c>
    </row>
    <row r="612" spans="1:44" x14ac:dyDescent="0.25">
      <c r="A612" s="5">
        <f>604</f>
      </c>
      <c r="B612" s="5" t="s">
        <v>657</v>
      </c>
      <c r="C612" s="5" t="s">
        <v>53</v>
      </c>
      <c r="D612" s="5" t="s">
        <v>53</v>
      </c>
      <c r="E612" s="5" t="s">
        <v>53</v>
      </c>
      <c r="F612" s="5" t="s">
        <v>53</v>
      </c>
      <c r="G612" s="5" t="s">
        <v>53</v>
      </c>
      <c r="H612" s="5" t="s">
        <v>53</v>
      </c>
      <c r="I612" s="5" t="s">
        <v>53</v>
      </c>
      <c r="J612" s="5" t="s">
        <v>53</v>
      </c>
      <c r="K612" s="5" t="s">
        <v>53</v>
      </c>
      <c r="L612" s="5">
        <v>0</v>
      </c>
      <c r="M612" s="5">
        <v>0</v>
      </c>
      <c r="N612" s="5">
        <v>0</v>
      </c>
      <c r="O612" s="5" t="s">
        <v>53</v>
      </c>
      <c r="P612" s="5" t="s">
        <v>53</v>
      </c>
      <c r="Q612" s="5" t="s">
        <v>53</v>
      </c>
      <c r="R612" s="5" t="s">
        <v>53</v>
      </c>
      <c r="S612" s="5" t="s">
        <v>53</v>
      </c>
      <c r="T612" s="5" t="s">
        <v>53</v>
      </c>
      <c r="U612" s="5" t="s">
        <v>53</v>
      </c>
      <c r="V612" s="5" t="s">
        <v>53</v>
      </c>
      <c r="W612" s="5" t="s">
        <v>53</v>
      </c>
      <c r="X612" s="5" t="s">
        <v>53</v>
      </c>
      <c r="Y612" s="5">
        <v>80</v>
      </c>
      <c r="Z612" s="5" t="s">
        <v>53</v>
      </c>
      <c r="AA612" t="s">
        <v>53</v>
      </c>
      <c r="AB612" t="s">
        <v>53</v>
      </c>
      <c r="AC612" t="s">
        <v>53</v>
      </c>
      <c r="AD612" t="s">
        <v>53</v>
      </c>
      <c r="AE612" t="s">
        <v>54</v>
      </c>
      <c r="AF612" t="s">
        <v>53</v>
      </c>
      <c r="AG612" t="s">
        <v>53</v>
      </c>
      <c r="AH612" t="s">
        <v>53</v>
      </c>
      <c r="AI612" t="s">
        <v>53</v>
      </c>
      <c r="AJ612" t="s">
        <v>53</v>
      </c>
      <c r="AK612" t="s">
        <v>53</v>
      </c>
      <c r="AL612" t="s">
        <v>53</v>
      </c>
      <c r="AM612" t="s">
        <v>53</v>
      </c>
      <c r="AN612" t="s">
        <v>53</v>
      </c>
      <c r="AO612" t="s">
        <v>53</v>
      </c>
      <c r="AP612" t="s">
        <v>53</v>
      </c>
      <c r="AQ612" t="s">
        <v>53</v>
      </c>
      <c r="AR612" t="s">
        <v>53</v>
      </c>
    </row>
    <row r="613" spans="1:44" x14ac:dyDescent="0.25">
      <c r="A613" s="5">
        <f>605</f>
      </c>
      <c r="B613" s="5" t="s">
        <v>658</v>
      </c>
      <c r="C613" s="5" t="s">
        <v>53</v>
      </c>
      <c r="D613" s="5" t="s">
        <v>53</v>
      </c>
      <c r="E613" s="5" t="s">
        <v>53</v>
      </c>
      <c r="F613" s="5" t="s">
        <v>53</v>
      </c>
      <c r="G613" s="5" t="s">
        <v>53</v>
      </c>
      <c r="H613" s="5" t="s">
        <v>53</v>
      </c>
      <c r="I613" s="5" t="s">
        <v>53</v>
      </c>
      <c r="J613" s="5" t="s">
        <v>53</v>
      </c>
      <c r="K613" s="5" t="s">
        <v>53</v>
      </c>
      <c r="L613" s="5">
        <v>0</v>
      </c>
      <c r="M613" s="5">
        <v>0</v>
      </c>
      <c r="N613" s="5">
        <v>0</v>
      </c>
      <c r="O613" s="5" t="s">
        <v>53</v>
      </c>
      <c r="P613" s="5" t="s">
        <v>53</v>
      </c>
      <c r="Q613" s="5" t="s">
        <v>53</v>
      </c>
      <c r="R613" s="5" t="s">
        <v>53</v>
      </c>
      <c r="S613" s="5" t="s">
        <v>53</v>
      </c>
      <c r="T613" s="5" t="s">
        <v>53</v>
      </c>
      <c r="U613" s="5" t="s">
        <v>53</v>
      </c>
      <c r="V613" s="5" t="s">
        <v>53</v>
      </c>
      <c r="W613" s="5" t="s">
        <v>53</v>
      </c>
      <c r="X613" s="5" t="s">
        <v>53</v>
      </c>
      <c r="Y613" s="5">
        <v>80</v>
      </c>
      <c r="Z613" s="5" t="s">
        <v>53</v>
      </c>
      <c r="AA613" t="s">
        <v>53</v>
      </c>
      <c r="AB613" t="s">
        <v>53</v>
      </c>
      <c r="AC613" t="s">
        <v>53</v>
      </c>
      <c r="AD613" t="s">
        <v>53</v>
      </c>
      <c r="AE613" t="s">
        <v>54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  <c r="AK613" t="s">
        <v>53</v>
      </c>
      <c r="AL613" t="s">
        <v>53</v>
      </c>
      <c r="AM613" t="s">
        <v>53</v>
      </c>
      <c r="AN613" t="s">
        <v>53</v>
      </c>
      <c r="AO613" t="s">
        <v>53</v>
      </c>
      <c r="AP613" t="s">
        <v>53</v>
      </c>
      <c r="AQ613" t="s">
        <v>53</v>
      </c>
      <c r="AR613" t="s">
        <v>53</v>
      </c>
    </row>
    <row r="614" spans="1:44" x14ac:dyDescent="0.25">
      <c r="A614" s="5">
        <f>606</f>
      </c>
      <c r="B614" s="5" t="s">
        <v>659</v>
      </c>
      <c r="C614" s="5" t="s">
        <v>53</v>
      </c>
      <c r="D614" s="5" t="s">
        <v>53</v>
      </c>
      <c r="E614" s="5" t="s">
        <v>53</v>
      </c>
      <c r="F614" s="5" t="s">
        <v>53</v>
      </c>
      <c r="G614" s="5" t="s">
        <v>53</v>
      </c>
      <c r="H614" s="5" t="s">
        <v>53</v>
      </c>
      <c r="I614" s="5" t="s">
        <v>53</v>
      </c>
      <c r="J614" s="5" t="s">
        <v>53</v>
      </c>
      <c r="K614" s="5" t="s">
        <v>53</v>
      </c>
      <c r="L614" s="5">
        <v>0</v>
      </c>
      <c r="M614" s="5">
        <v>0</v>
      </c>
      <c r="N614" s="5">
        <v>0</v>
      </c>
      <c r="O614" s="5" t="s">
        <v>53</v>
      </c>
      <c r="P614" s="5" t="s">
        <v>53</v>
      </c>
      <c r="Q614" s="5" t="s">
        <v>53</v>
      </c>
      <c r="R614" s="5" t="s">
        <v>53</v>
      </c>
      <c r="S614" s="5" t="s">
        <v>53</v>
      </c>
      <c r="T614" s="5" t="s">
        <v>53</v>
      </c>
      <c r="U614" s="5" t="s">
        <v>53</v>
      </c>
      <c r="V614" s="5" t="s">
        <v>53</v>
      </c>
      <c r="W614" s="5" t="s">
        <v>53</v>
      </c>
      <c r="X614" s="5" t="s">
        <v>53</v>
      </c>
      <c r="Y614" s="5">
        <v>80</v>
      </c>
      <c r="Z614" s="5" t="s">
        <v>53</v>
      </c>
      <c r="AA614" t="s">
        <v>53</v>
      </c>
      <c r="AB614" t="s">
        <v>53</v>
      </c>
      <c r="AC614" t="s">
        <v>53</v>
      </c>
      <c r="AD614" t="s">
        <v>53</v>
      </c>
      <c r="AE614" t="s">
        <v>54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  <c r="AK614" t="s">
        <v>53</v>
      </c>
      <c r="AL614" t="s">
        <v>53</v>
      </c>
      <c r="AM614" t="s">
        <v>53</v>
      </c>
      <c r="AN614" t="s">
        <v>53</v>
      </c>
      <c r="AO614" t="s">
        <v>53</v>
      </c>
      <c r="AP614" t="s">
        <v>53</v>
      </c>
      <c r="AQ614" t="s">
        <v>53</v>
      </c>
      <c r="AR614" t="s">
        <v>53</v>
      </c>
    </row>
    <row r="615" spans="1:44" x14ac:dyDescent="0.25">
      <c r="A615" s="5">
        <f>607</f>
      </c>
      <c r="B615" s="5" t="s">
        <v>660</v>
      </c>
      <c r="C615" s="5" t="s">
        <v>53</v>
      </c>
      <c r="D615" s="5" t="s">
        <v>53</v>
      </c>
      <c r="E615" s="5" t="s">
        <v>53</v>
      </c>
      <c r="F615" s="5" t="s">
        <v>53</v>
      </c>
      <c r="G615" s="5" t="s">
        <v>53</v>
      </c>
      <c r="H615" s="5" t="s">
        <v>53</v>
      </c>
      <c r="I615" s="5" t="s">
        <v>53</v>
      </c>
      <c r="J615" s="5" t="s">
        <v>53</v>
      </c>
      <c r="K615" s="5" t="s">
        <v>53</v>
      </c>
      <c r="L615" s="5">
        <v>0</v>
      </c>
      <c r="M615" s="5">
        <v>0</v>
      </c>
      <c r="N615" s="5">
        <v>0</v>
      </c>
      <c r="O615" s="5" t="s">
        <v>53</v>
      </c>
      <c r="P615" s="5" t="s">
        <v>53</v>
      </c>
      <c r="Q615" s="5" t="s">
        <v>53</v>
      </c>
      <c r="R615" s="5" t="s">
        <v>53</v>
      </c>
      <c r="S615" s="5" t="s">
        <v>53</v>
      </c>
      <c r="T615" s="5" t="s">
        <v>53</v>
      </c>
      <c r="U615" s="5" t="s">
        <v>53</v>
      </c>
      <c r="V615" s="5" t="s">
        <v>53</v>
      </c>
      <c r="W615" s="5" t="s">
        <v>53</v>
      </c>
      <c r="X615" s="5" t="s">
        <v>53</v>
      </c>
      <c r="Y615" s="5">
        <v>80</v>
      </c>
      <c r="Z615" s="5" t="s">
        <v>53</v>
      </c>
      <c r="AA615" t="s">
        <v>53</v>
      </c>
      <c r="AB615" t="s">
        <v>53</v>
      </c>
      <c r="AC615" t="s">
        <v>53</v>
      </c>
      <c r="AD615" t="s">
        <v>53</v>
      </c>
      <c r="AE615" t="s">
        <v>54</v>
      </c>
      <c r="AF615" t="s">
        <v>53</v>
      </c>
      <c r="AG615" t="s">
        <v>53</v>
      </c>
      <c r="AH615" t="s">
        <v>53</v>
      </c>
      <c r="AI615" t="s">
        <v>53</v>
      </c>
      <c r="AJ615" t="s">
        <v>53</v>
      </c>
      <c r="AK615" t="s">
        <v>53</v>
      </c>
      <c r="AL615" t="s">
        <v>53</v>
      </c>
      <c r="AM615" t="s">
        <v>53</v>
      </c>
      <c r="AN615" t="s">
        <v>53</v>
      </c>
      <c r="AO615" t="s">
        <v>53</v>
      </c>
      <c r="AP615" t="s">
        <v>53</v>
      </c>
      <c r="AQ615" t="s">
        <v>53</v>
      </c>
      <c r="AR615" t="s">
        <v>53</v>
      </c>
    </row>
    <row r="616" spans="1:44" x14ac:dyDescent="0.25">
      <c r="A616" s="5">
        <f>608</f>
      </c>
      <c r="B616" s="5" t="s">
        <v>661</v>
      </c>
      <c r="C616" s="5" t="s">
        <v>53</v>
      </c>
      <c r="D616" s="5" t="s">
        <v>53</v>
      </c>
      <c r="E616" s="5" t="s">
        <v>53</v>
      </c>
      <c r="F616" s="5" t="s">
        <v>53</v>
      </c>
      <c r="G616" s="5" t="s">
        <v>53</v>
      </c>
      <c r="H616" s="5" t="s">
        <v>53</v>
      </c>
      <c r="I616" s="5" t="s">
        <v>53</v>
      </c>
      <c r="J616" s="5" t="s">
        <v>53</v>
      </c>
      <c r="K616" s="5" t="s">
        <v>53</v>
      </c>
      <c r="L616" s="5">
        <v>0</v>
      </c>
      <c r="M616" s="5">
        <v>0</v>
      </c>
      <c r="N616" s="5">
        <v>0</v>
      </c>
      <c r="O616" s="5" t="s">
        <v>53</v>
      </c>
      <c r="P616" s="5" t="s">
        <v>53</v>
      </c>
      <c r="Q616" s="5" t="s">
        <v>53</v>
      </c>
      <c r="R616" s="5" t="s">
        <v>53</v>
      </c>
      <c r="S616" s="5" t="s">
        <v>53</v>
      </c>
      <c r="T616" s="5" t="s">
        <v>53</v>
      </c>
      <c r="U616" s="5" t="s">
        <v>53</v>
      </c>
      <c r="V616" s="5" t="s">
        <v>53</v>
      </c>
      <c r="W616" s="5" t="s">
        <v>53</v>
      </c>
      <c r="X616" s="5" t="s">
        <v>53</v>
      </c>
      <c r="Y616" s="5">
        <v>80</v>
      </c>
      <c r="Z616" s="5" t="s">
        <v>53</v>
      </c>
      <c r="AA616" t="s">
        <v>53</v>
      </c>
      <c r="AB616" t="s">
        <v>53</v>
      </c>
      <c r="AC616" t="s">
        <v>53</v>
      </c>
      <c r="AD616" t="s">
        <v>53</v>
      </c>
      <c r="AE616" t="s">
        <v>54</v>
      </c>
      <c r="AF616" t="s">
        <v>53</v>
      </c>
      <c r="AG616" t="s">
        <v>53</v>
      </c>
      <c r="AH616" t="s">
        <v>53</v>
      </c>
      <c r="AI616" t="s">
        <v>53</v>
      </c>
      <c r="AJ616" t="s">
        <v>53</v>
      </c>
      <c r="AK616" t="s">
        <v>53</v>
      </c>
      <c r="AL616" t="s">
        <v>53</v>
      </c>
      <c r="AM616" t="s">
        <v>53</v>
      </c>
      <c r="AN616" t="s">
        <v>53</v>
      </c>
      <c r="AO616" t="s">
        <v>53</v>
      </c>
      <c r="AP616" t="s">
        <v>53</v>
      </c>
      <c r="AQ616" t="s">
        <v>53</v>
      </c>
      <c r="AR616" t="s">
        <v>53</v>
      </c>
    </row>
    <row r="617" spans="1:44" x14ac:dyDescent="0.25">
      <c r="A617" s="5">
        <f>609</f>
      </c>
      <c r="B617" s="5" t="s">
        <v>662</v>
      </c>
      <c r="C617" s="5" t="s">
        <v>53</v>
      </c>
      <c r="D617" s="5" t="s">
        <v>53</v>
      </c>
      <c r="E617" s="5" t="s">
        <v>53</v>
      </c>
      <c r="F617" s="5" t="s">
        <v>53</v>
      </c>
      <c r="G617" s="5" t="s">
        <v>53</v>
      </c>
      <c r="H617" s="5" t="s">
        <v>53</v>
      </c>
      <c r="I617" s="5" t="s">
        <v>53</v>
      </c>
      <c r="J617" s="5" t="s">
        <v>53</v>
      </c>
      <c r="K617" s="5" t="s">
        <v>53</v>
      </c>
      <c r="L617" s="5">
        <v>0</v>
      </c>
      <c r="M617" s="5">
        <v>0</v>
      </c>
      <c r="N617" s="5">
        <v>0</v>
      </c>
      <c r="O617" s="5" t="s">
        <v>53</v>
      </c>
      <c r="P617" s="5" t="s">
        <v>53</v>
      </c>
      <c r="Q617" s="5" t="s">
        <v>53</v>
      </c>
      <c r="R617" s="5" t="s">
        <v>53</v>
      </c>
      <c r="S617" s="5" t="s">
        <v>53</v>
      </c>
      <c r="T617" s="5" t="s">
        <v>53</v>
      </c>
      <c r="U617" s="5" t="s">
        <v>53</v>
      </c>
      <c r="V617" s="5" t="s">
        <v>53</v>
      </c>
      <c r="W617" s="5" t="s">
        <v>53</v>
      </c>
      <c r="X617" s="5" t="s">
        <v>53</v>
      </c>
      <c r="Y617" s="5">
        <v>80</v>
      </c>
      <c r="Z617" s="5" t="s">
        <v>53</v>
      </c>
      <c r="AA617" t="s">
        <v>53</v>
      </c>
      <c r="AB617" t="s">
        <v>53</v>
      </c>
      <c r="AC617" t="s">
        <v>53</v>
      </c>
      <c r="AD617" t="s">
        <v>53</v>
      </c>
      <c r="AE617" t="s">
        <v>54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  <c r="AK617" t="s">
        <v>53</v>
      </c>
      <c r="AL617" t="s">
        <v>53</v>
      </c>
      <c r="AM617" t="s">
        <v>53</v>
      </c>
      <c r="AN617" t="s">
        <v>53</v>
      </c>
      <c r="AO617" t="s">
        <v>53</v>
      </c>
      <c r="AP617" t="s">
        <v>53</v>
      </c>
      <c r="AQ617" t="s">
        <v>53</v>
      </c>
      <c r="AR617" t="s">
        <v>53</v>
      </c>
    </row>
    <row r="618" spans="1:44" x14ac:dyDescent="0.25">
      <c r="A618" s="5">
        <f>610</f>
      </c>
      <c r="B618" s="5" t="s">
        <v>663</v>
      </c>
      <c r="C618" s="5" t="s">
        <v>53</v>
      </c>
      <c r="D618" s="5" t="s">
        <v>53</v>
      </c>
      <c r="E618" s="5" t="s">
        <v>53</v>
      </c>
      <c r="F618" s="5" t="s">
        <v>53</v>
      </c>
      <c r="G618" s="5" t="s">
        <v>53</v>
      </c>
      <c r="H618" s="5" t="s">
        <v>53</v>
      </c>
      <c r="I618" s="5" t="s">
        <v>53</v>
      </c>
      <c r="J618" s="5" t="s">
        <v>53</v>
      </c>
      <c r="K618" s="5" t="s">
        <v>53</v>
      </c>
      <c r="L618" s="5">
        <v>0</v>
      </c>
      <c r="M618" s="5">
        <v>0</v>
      </c>
      <c r="N618" s="5">
        <v>0</v>
      </c>
      <c r="O618" s="5" t="s">
        <v>53</v>
      </c>
      <c r="P618" s="5" t="s">
        <v>53</v>
      </c>
      <c r="Q618" s="5" t="s">
        <v>53</v>
      </c>
      <c r="R618" s="5" t="s">
        <v>53</v>
      </c>
      <c r="S618" s="5" t="s">
        <v>53</v>
      </c>
      <c r="T618" s="5" t="s">
        <v>53</v>
      </c>
      <c r="U618" s="5" t="s">
        <v>53</v>
      </c>
      <c r="V618" s="5" t="s">
        <v>53</v>
      </c>
      <c r="W618" s="5" t="s">
        <v>53</v>
      </c>
      <c r="X618" s="5" t="s">
        <v>53</v>
      </c>
      <c r="Y618" s="5">
        <v>80</v>
      </c>
      <c r="Z618" s="5" t="s">
        <v>53</v>
      </c>
      <c r="AA618" t="s">
        <v>53</v>
      </c>
      <c r="AB618" t="s">
        <v>53</v>
      </c>
      <c r="AC618" t="s">
        <v>53</v>
      </c>
      <c r="AD618" t="s">
        <v>53</v>
      </c>
      <c r="AE618" t="s">
        <v>54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  <c r="AK618" t="s">
        <v>53</v>
      </c>
      <c r="AL618" t="s">
        <v>53</v>
      </c>
      <c r="AM618" t="s">
        <v>53</v>
      </c>
      <c r="AN618" t="s">
        <v>53</v>
      </c>
      <c r="AO618" t="s">
        <v>53</v>
      </c>
      <c r="AP618" t="s">
        <v>53</v>
      </c>
      <c r="AQ618" t="s">
        <v>53</v>
      </c>
      <c r="AR618" t="s">
        <v>53</v>
      </c>
    </row>
    <row r="619" spans="1:44" x14ac:dyDescent="0.25">
      <c r="A619" s="5">
        <f>611</f>
      </c>
      <c r="B619" s="5" t="s">
        <v>664</v>
      </c>
      <c r="C619" s="5" t="s">
        <v>53</v>
      </c>
      <c r="D619" s="5" t="s">
        <v>53</v>
      </c>
      <c r="E619" s="5" t="s">
        <v>53</v>
      </c>
      <c r="F619" s="5" t="s">
        <v>53</v>
      </c>
      <c r="G619" s="5" t="s">
        <v>53</v>
      </c>
      <c r="H619" s="5" t="s">
        <v>53</v>
      </c>
      <c r="I619" s="5" t="s">
        <v>53</v>
      </c>
      <c r="J619" s="5" t="s">
        <v>53</v>
      </c>
      <c r="K619" s="5" t="s">
        <v>53</v>
      </c>
      <c r="L619" s="5">
        <v>0</v>
      </c>
      <c r="M619" s="5">
        <v>0</v>
      </c>
      <c r="N619" s="5">
        <v>0</v>
      </c>
      <c r="O619" s="5" t="s">
        <v>53</v>
      </c>
      <c r="P619" s="5" t="s">
        <v>53</v>
      </c>
      <c r="Q619" s="5" t="s">
        <v>53</v>
      </c>
      <c r="R619" s="5" t="s">
        <v>53</v>
      </c>
      <c r="S619" s="5" t="s">
        <v>53</v>
      </c>
      <c r="T619" s="5" t="s">
        <v>53</v>
      </c>
      <c r="U619" s="5" t="s">
        <v>53</v>
      </c>
      <c r="V619" s="5" t="s">
        <v>53</v>
      </c>
      <c r="W619" s="5" t="s">
        <v>53</v>
      </c>
      <c r="X619" s="5" t="s">
        <v>53</v>
      </c>
      <c r="Y619" s="5">
        <v>80</v>
      </c>
      <c r="Z619" s="5" t="s">
        <v>53</v>
      </c>
      <c r="AA619" t="s">
        <v>53</v>
      </c>
      <c r="AB619" t="s">
        <v>53</v>
      </c>
      <c r="AC619" t="s">
        <v>53</v>
      </c>
      <c r="AD619" t="s">
        <v>53</v>
      </c>
      <c r="AE619" t="s">
        <v>54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  <c r="AK619" t="s">
        <v>53</v>
      </c>
      <c r="AL619" t="s">
        <v>53</v>
      </c>
      <c r="AM619" t="s">
        <v>53</v>
      </c>
      <c r="AN619" t="s">
        <v>53</v>
      </c>
      <c r="AO619" t="s">
        <v>53</v>
      </c>
      <c r="AP619" t="s">
        <v>53</v>
      </c>
      <c r="AQ619" t="s">
        <v>53</v>
      </c>
      <c r="AR619" t="s">
        <v>53</v>
      </c>
    </row>
    <row r="620" spans="1:44" x14ac:dyDescent="0.25">
      <c r="A620" s="5">
        <f>612</f>
      </c>
      <c r="B620" s="5" t="s">
        <v>665</v>
      </c>
      <c r="C620" s="5" t="s">
        <v>53</v>
      </c>
      <c r="D620" s="5" t="s">
        <v>53</v>
      </c>
      <c r="E620" s="5" t="s">
        <v>53</v>
      </c>
      <c r="F620" s="5" t="s">
        <v>53</v>
      </c>
      <c r="G620" s="5" t="s">
        <v>53</v>
      </c>
      <c r="H620" s="5" t="s">
        <v>53</v>
      </c>
      <c r="I620" s="5" t="s">
        <v>53</v>
      </c>
      <c r="J620" s="5" t="s">
        <v>53</v>
      </c>
      <c r="K620" s="5" t="s">
        <v>53</v>
      </c>
      <c r="L620" s="5">
        <v>0</v>
      </c>
      <c r="M620" s="5">
        <v>0</v>
      </c>
      <c r="N620" s="5">
        <v>0</v>
      </c>
      <c r="O620" s="5" t="s">
        <v>53</v>
      </c>
      <c r="P620" s="5" t="s">
        <v>53</v>
      </c>
      <c r="Q620" s="5" t="s">
        <v>53</v>
      </c>
      <c r="R620" s="5" t="s">
        <v>53</v>
      </c>
      <c r="S620" s="5" t="s">
        <v>53</v>
      </c>
      <c r="T620" s="5" t="s">
        <v>53</v>
      </c>
      <c r="U620" s="5" t="s">
        <v>53</v>
      </c>
      <c r="V620" s="5" t="s">
        <v>53</v>
      </c>
      <c r="W620" s="5" t="s">
        <v>53</v>
      </c>
      <c r="X620" s="5" t="s">
        <v>53</v>
      </c>
      <c r="Y620" s="5">
        <v>80</v>
      </c>
      <c r="Z620" s="5" t="s">
        <v>53</v>
      </c>
      <c r="AA620" t="s">
        <v>53</v>
      </c>
      <c r="AB620" t="s">
        <v>53</v>
      </c>
      <c r="AC620" t="s">
        <v>53</v>
      </c>
      <c r="AD620" t="s">
        <v>53</v>
      </c>
      <c r="AE620" t="s">
        <v>54</v>
      </c>
      <c r="AF620" t="s">
        <v>53</v>
      </c>
      <c r="AG620" t="s">
        <v>53</v>
      </c>
      <c r="AH620" t="s">
        <v>53</v>
      </c>
      <c r="AI620" t="s">
        <v>53</v>
      </c>
      <c r="AJ620" t="s">
        <v>53</v>
      </c>
      <c r="AK620" t="s">
        <v>53</v>
      </c>
      <c r="AL620" t="s">
        <v>53</v>
      </c>
      <c r="AM620" t="s">
        <v>53</v>
      </c>
      <c r="AN620" t="s">
        <v>53</v>
      </c>
      <c r="AO620" t="s">
        <v>53</v>
      </c>
      <c r="AP620" t="s">
        <v>53</v>
      </c>
      <c r="AQ620" t="s">
        <v>53</v>
      </c>
      <c r="AR620" t="s">
        <v>53</v>
      </c>
    </row>
    <row r="621" spans="1:44" x14ac:dyDescent="0.25">
      <c r="A621" s="5">
        <f>613</f>
      </c>
      <c r="B621" s="5" t="s">
        <v>666</v>
      </c>
      <c r="C621" s="5" t="s">
        <v>53</v>
      </c>
      <c r="D621" s="5" t="s">
        <v>53</v>
      </c>
      <c r="E621" s="5" t="s">
        <v>53</v>
      </c>
      <c r="F621" s="5" t="s">
        <v>53</v>
      </c>
      <c r="G621" s="5" t="s">
        <v>53</v>
      </c>
      <c r="H621" s="5" t="s">
        <v>53</v>
      </c>
      <c r="I621" s="5" t="s">
        <v>53</v>
      </c>
      <c r="J621" s="5" t="s">
        <v>53</v>
      </c>
      <c r="K621" s="5" t="s">
        <v>53</v>
      </c>
      <c r="L621" s="5">
        <v>0</v>
      </c>
      <c r="M621" s="5">
        <v>0</v>
      </c>
      <c r="N621" s="5">
        <v>0</v>
      </c>
      <c r="O621" s="5" t="s">
        <v>53</v>
      </c>
      <c r="P621" s="5" t="s">
        <v>53</v>
      </c>
      <c r="Q621" s="5" t="s">
        <v>53</v>
      </c>
      <c r="R621" s="5" t="s">
        <v>53</v>
      </c>
      <c r="S621" s="5" t="s">
        <v>53</v>
      </c>
      <c r="T621" s="5" t="s">
        <v>53</v>
      </c>
      <c r="U621" s="5" t="s">
        <v>53</v>
      </c>
      <c r="V621" s="5" t="s">
        <v>53</v>
      </c>
      <c r="W621" s="5" t="s">
        <v>53</v>
      </c>
      <c r="X621" s="5" t="s">
        <v>53</v>
      </c>
      <c r="Y621" s="5">
        <v>80</v>
      </c>
      <c r="Z621" s="5" t="s">
        <v>53</v>
      </c>
      <c r="AA621" t="s">
        <v>53</v>
      </c>
      <c r="AB621" t="s">
        <v>53</v>
      </c>
      <c r="AC621" t="s">
        <v>53</v>
      </c>
      <c r="AD621" t="s">
        <v>53</v>
      </c>
      <c r="AE621" t="s">
        <v>54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  <c r="AK621" t="s">
        <v>53</v>
      </c>
      <c r="AL621" t="s">
        <v>53</v>
      </c>
      <c r="AM621" t="s">
        <v>53</v>
      </c>
      <c r="AN621" t="s">
        <v>53</v>
      </c>
      <c r="AO621" t="s">
        <v>53</v>
      </c>
      <c r="AP621" t="s">
        <v>53</v>
      </c>
      <c r="AQ621" t="s">
        <v>53</v>
      </c>
      <c r="AR621" t="s">
        <v>53</v>
      </c>
    </row>
    <row r="622" spans="1:44" x14ac:dyDescent="0.25">
      <c r="A622" s="5">
        <f>614</f>
      </c>
      <c r="B622" s="5" t="s">
        <v>667</v>
      </c>
      <c r="C622" s="5" t="s">
        <v>53</v>
      </c>
      <c r="D622" s="5" t="s">
        <v>53</v>
      </c>
      <c r="E622" s="5" t="s">
        <v>53</v>
      </c>
      <c r="F622" s="5" t="s">
        <v>53</v>
      </c>
      <c r="G622" s="5" t="s">
        <v>53</v>
      </c>
      <c r="H622" s="5" t="s">
        <v>53</v>
      </c>
      <c r="I622" s="5" t="s">
        <v>53</v>
      </c>
      <c r="J622" s="5" t="s">
        <v>53</v>
      </c>
      <c r="K622" s="5" t="s">
        <v>53</v>
      </c>
      <c r="L622" s="5">
        <v>0</v>
      </c>
      <c r="M622" s="5">
        <v>0</v>
      </c>
      <c r="N622" s="5">
        <v>0</v>
      </c>
      <c r="O622" s="5" t="s">
        <v>53</v>
      </c>
      <c r="P622" s="5" t="s">
        <v>53</v>
      </c>
      <c r="Q622" s="5" t="s">
        <v>53</v>
      </c>
      <c r="R622" s="5" t="s">
        <v>53</v>
      </c>
      <c r="S622" s="5" t="s">
        <v>53</v>
      </c>
      <c r="T622" s="5" t="s">
        <v>53</v>
      </c>
      <c r="U622" s="5" t="s">
        <v>53</v>
      </c>
      <c r="V622" s="5" t="s">
        <v>53</v>
      </c>
      <c r="W622" s="5" t="s">
        <v>53</v>
      </c>
      <c r="X622" s="5" t="s">
        <v>53</v>
      </c>
      <c r="Y622" s="5">
        <v>80</v>
      </c>
      <c r="Z622" s="5" t="s">
        <v>53</v>
      </c>
      <c r="AA622" t="s">
        <v>53</v>
      </c>
      <c r="AB622" t="s">
        <v>53</v>
      </c>
      <c r="AC622" t="s">
        <v>53</v>
      </c>
      <c r="AD622" t="s">
        <v>53</v>
      </c>
      <c r="AE622" t="s">
        <v>54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  <c r="AK622" t="s">
        <v>53</v>
      </c>
      <c r="AL622" t="s">
        <v>53</v>
      </c>
      <c r="AM622" t="s">
        <v>53</v>
      </c>
      <c r="AN622" t="s">
        <v>53</v>
      </c>
      <c r="AO622" t="s">
        <v>53</v>
      </c>
      <c r="AP622" t="s">
        <v>53</v>
      </c>
      <c r="AQ622" t="s">
        <v>53</v>
      </c>
      <c r="AR622" t="s">
        <v>53</v>
      </c>
    </row>
    <row r="623" spans="1:44" x14ac:dyDescent="0.25">
      <c r="A623" s="5">
        <f>615</f>
      </c>
      <c r="B623" s="5" t="s">
        <v>668</v>
      </c>
      <c r="C623" s="5" t="s">
        <v>53</v>
      </c>
      <c r="D623" s="5" t="s">
        <v>53</v>
      </c>
      <c r="E623" s="5" t="s">
        <v>53</v>
      </c>
      <c r="F623" s="5" t="s">
        <v>53</v>
      </c>
      <c r="G623" s="5" t="s">
        <v>53</v>
      </c>
      <c r="H623" s="5" t="s">
        <v>53</v>
      </c>
      <c r="I623" s="5" t="s">
        <v>53</v>
      </c>
      <c r="J623" s="5" t="s">
        <v>53</v>
      </c>
      <c r="K623" s="5" t="s">
        <v>53</v>
      </c>
      <c r="L623" s="5">
        <v>0</v>
      </c>
      <c r="M623" s="5">
        <v>0</v>
      </c>
      <c r="N623" s="5">
        <v>0</v>
      </c>
      <c r="O623" s="5" t="s">
        <v>53</v>
      </c>
      <c r="P623" s="5" t="s">
        <v>53</v>
      </c>
      <c r="Q623" s="5" t="s">
        <v>53</v>
      </c>
      <c r="R623" s="5" t="s">
        <v>53</v>
      </c>
      <c r="S623" s="5" t="s">
        <v>53</v>
      </c>
      <c r="T623" s="5" t="s">
        <v>53</v>
      </c>
      <c r="U623" s="5" t="s">
        <v>53</v>
      </c>
      <c r="V623" s="5" t="s">
        <v>53</v>
      </c>
      <c r="W623" s="5" t="s">
        <v>53</v>
      </c>
      <c r="X623" s="5" t="s">
        <v>53</v>
      </c>
      <c r="Y623" s="5">
        <v>80</v>
      </c>
      <c r="Z623" s="5" t="s">
        <v>53</v>
      </c>
      <c r="AA623" t="s">
        <v>53</v>
      </c>
      <c r="AB623" t="s">
        <v>53</v>
      </c>
      <c r="AC623" t="s">
        <v>53</v>
      </c>
      <c r="AD623" t="s">
        <v>53</v>
      </c>
      <c r="AE623" t="s">
        <v>54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  <c r="AK623" t="s">
        <v>53</v>
      </c>
      <c r="AL623" t="s">
        <v>53</v>
      </c>
      <c r="AM623" t="s">
        <v>53</v>
      </c>
      <c r="AN623" t="s">
        <v>53</v>
      </c>
      <c r="AO623" t="s">
        <v>53</v>
      </c>
      <c r="AP623" t="s">
        <v>53</v>
      </c>
      <c r="AQ623" t="s">
        <v>53</v>
      </c>
      <c r="AR623" t="s">
        <v>53</v>
      </c>
    </row>
    <row r="624" spans="1:44" x14ac:dyDescent="0.25">
      <c r="A624" s="5">
        <f>616</f>
      </c>
      <c r="B624" s="5" t="s">
        <v>669</v>
      </c>
      <c r="C624" s="5" t="s">
        <v>53</v>
      </c>
      <c r="D624" s="5" t="s">
        <v>53</v>
      </c>
      <c r="E624" s="5" t="s">
        <v>53</v>
      </c>
      <c r="F624" s="5" t="s">
        <v>53</v>
      </c>
      <c r="G624" s="5" t="s">
        <v>53</v>
      </c>
      <c r="H624" s="5" t="s">
        <v>53</v>
      </c>
      <c r="I624" s="5" t="s">
        <v>53</v>
      </c>
      <c r="J624" s="5" t="s">
        <v>53</v>
      </c>
      <c r="K624" s="5" t="s">
        <v>53</v>
      </c>
      <c r="L624" s="5">
        <v>0</v>
      </c>
      <c r="M624" s="5">
        <v>0</v>
      </c>
      <c r="N624" s="5">
        <v>0</v>
      </c>
      <c r="O624" s="5" t="s">
        <v>53</v>
      </c>
      <c r="P624" s="5" t="s">
        <v>53</v>
      </c>
      <c r="Q624" s="5" t="s">
        <v>53</v>
      </c>
      <c r="R624" s="5" t="s">
        <v>53</v>
      </c>
      <c r="S624" s="5" t="s">
        <v>53</v>
      </c>
      <c r="T624" s="5" t="s">
        <v>53</v>
      </c>
      <c r="U624" s="5" t="s">
        <v>53</v>
      </c>
      <c r="V624" s="5" t="s">
        <v>53</v>
      </c>
      <c r="W624" s="5" t="s">
        <v>53</v>
      </c>
      <c r="X624" s="5" t="s">
        <v>53</v>
      </c>
      <c r="Y624" s="5">
        <v>80</v>
      </c>
      <c r="Z624" s="5" t="s">
        <v>53</v>
      </c>
      <c r="AA624" t="s">
        <v>53</v>
      </c>
      <c r="AB624" t="s">
        <v>53</v>
      </c>
      <c r="AC624" t="s">
        <v>53</v>
      </c>
      <c r="AD624" t="s">
        <v>53</v>
      </c>
      <c r="AE624" t="s">
        <v>54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  <c r="AK624" t="s">
        <v>53</v>
      </c>
      <c r="AL624" t="s">
        <v>53</v>
      </c>
      <c r="AM624" t="s">
        <v>53</v>
      </c>
      <c r="AN624" t="s">
        <v>53</v>
      </c>
      <c r="AO624" t="s">
        <v>53</v>
      </c>
      <c r="AP624" t="s">
        <v>53</v>
      </c>
      <c r="AQ624" t="s">
        <v>53</v>
      </c>
      <c r="AR624" t="s">
        <v>53</v>
      </c>
    </row>
    <row r="625" spans="1:44" x14ac:dyDescent="0.25">
      <c r="A625" s="5">
        <f>617</f>
      </c>
      <c r="B625" s="5" t="s">
        <v>670</v>
      </c>
      <c r="C625" s="5" t="s">
        <v>53</v>
      </c>
      <c r="D625" s="5" t="s">
        <v>53</v>
      </c>
      <c r="E625" s="5" t="s">
        <v>53</v>
      </c>
      <c r="F625" s="5" t="s">
        <v>53</v>
      </c>
      <c r="G625" s="5" t="s">
        <v>53</v>
      </c>
      <c r="H625" s="5" t="s">
        <v>53</v>
      </c>
      <c r="I625" s="5" t="s">
        <v>53</v>
      </c>
      <c r="J625" s="5" t="s">
        <v>53</v>
      </c>
      <c r="K625" s="5" t="s">
        <v>53</v>
      </c>
      <c r="L625" s="5">
        <v>0</v>
      </c>
      <c r="M625" s="5">
        <v>0</v>
      </c>
      <c r="N625" s="5">
        <v>0</v>
      </c>
      <c r="O625" s="5" t="s">
        <v>53</v>
      </c>
      <c r="P625" s="5" t="s">
        <v>53</v>
      </c>
      <c r="Q625" s="5" t="s">
        <v>53</v>
      </c>
      <c r="R625" s="5" t="s">
        <v>53</v>
      </c>
      <c r="S625" s="5" t="s">
        <v>53</v>
      </c>
      <c r="T625" s="5" t="s">
        <v>53</v>
      </c>
      <c r="U625" s="5" t="s">
        <v>53</v>
      </c>
      <c r="V625" s="5" t="s">
        <v>53</v>
      </c>
      <c r="W625" s="5" t="s">
        <v>53</v>
      </c>
      <c r="X625" s="5" t="s">
        <v>53</v>
      </c>
      <c r="Y625" s="5">
        <v>80</v>
      </c>
      <c r="Z625" s="5" t="s">
        <v>53</v>
      </c>
      <c r="AA625" t="s">
        <v>53</v>
      </c>
      <c r="AB625" t="s">
        <v>53</v>
      </c>
      <c r="AC625" t="s">
        <v>53</v>
      </c>
      <c r="AD625" t="s">
        <v>53</v>
      </c>
      <c r="AE625" t="s">
        <v>54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  <c r="AK625" t="s">
        <v>53</v>
      </c>
      <c r="AL625" t="s">
        <v>53</v>
      </c>
      <c r="AM625" t="s">
        <v>53</v>
      </c>
      <c r="AN625" t="s">
        <v>53</v>
      </c>
      <c r="AO625" t="s">
        <v>53</v>
      </c>
      <c r="AP625" t="s">
        <v>53</v>
      </c>
      <c r="AQ625" t="s">
        <v>53</v>
      </c>
      <c r="AR625" t="s">
        <v>53</v>
      </c>
    </row>
    <row r="626" spans="1:44" x14ac:dyDescent="0.25">
      <c r="A626" s="5">
        <f>618</f>
      </c>
      <c r="B626" s="5" t="s">
        <v>671</v>
      </c>
      <c r="C626" s="5" t="s">
        <v>53</v>
      </c>
      <c r="D626" s="5" t="s">
        <v>53</v>
      </c>
      <c r="E626" s="5" t="s">
        <v>53</v>
      </c>
      <c r="F626" s="5" t="s">
        <v>53</v>
      </c>
      <c r="G626" s="5" t="s">
        <v>53</v>
      </c>
      <c r="H626" s="5" t="s">
        <v>53</v>
      </c>
      <c r="I626" s="5" t="s">
        <v>53</v>
      </c>
      <c r="J626" s="5" t="s">
        <v>53</v>
      </c>
      <c r="K626" s="5" t="s">
        <v>53</v>
      </c>
      <c r="L626" s="5">
        <v>0</v>
      </c>
      <c r="M626" s="5">
        <v>0</v>
      </c>
      <c r="N626" s="5">
        <v>0</v>
      </c>
      <c r="O626" s="5" t="s">
        <v>53</v>
      </c>
      <c r="P626" s="5" t="s">
        <v>53</v>
      </c>
      <c r="Q626" s="5" t="s">
        <v>53</v>
      </c>
      <c r="R626" s="5" t="s">
        <v>53</v>
      </c>
      <c r="S626" s="5" t="s">
        <v>53</v>
      </c>
      <c r="T626" s="5" t="s">
        <v>53</v>
      </c>
      <c r="U626" s="5" t="s">
        <v>53</v>
      </c>
      <c r="V626" s="5" t="s">
        <v>53</v>
      </c>
      <c r="W626" s="5" t="s">
        <v>53</v>
      </c>
      <c r="X626" s="5" t="s">
        <v>53</v>
      </c>
      <c r="Y626" s="5">
        <v>80</v>
      </c>
      <c r="Z626" s="5" t="s">
        <v>53</v>
      </c>
      <c r="AA626" t="s">
        <v>53</v>
      </c>
      <c r="AB626" t="s">
        <v>53</v>
      </c>
      <c r="AC626" t="s">
        <v>53</v>
      </c>
      <c r="AD626" t="s">
        <v>53</v>
      </c>
      <c r="AE626" t="s">
        <v>54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  <c r="AK626" t="s">
        <v>53</v>
      </c>
      <c r="AL626" t="s">
        <v>53</v>
      </c>
      <c r="AM626" t="s">
        <v>53</v>
      </c>
      <c r="AN626" t="s">
        <v>53</v>
      </c>
      <c r="AO626" t="s">
        <v>53</v>
      </c>
      <c r="AP626" t="s">
        <v>53</v>
      </c>
      <c r="AQ626" t="s">
        <v>53</v>
      </c>
      <c r="AR626" t="s">
        <v>53</v>
      </c>
    </row>
    <row r="627" spans="1:44" x14ac:dyDescent="0.25">
      <c r="A627" s="5">
        <f>619</f>
      </c>
      <c r="B627" s="5" t="s">
        <v>672</v>
      </c>
      <c r="C627" s="5" t="s">
        <v>53</v>
      </c>
      <c r="D627" s="5" t="s">
        <v>53</v>
      </c>
      <c r="E627" s="5" t="s">
        <v>53</v>
      </c>
      <c r="F627" s="5" t="s">
        <v>53</v>
      </c>
      <c r="G627" s="5" t="s">
        <v>53</v>
      </c>
      <c r="H627" s="5" t="s">
        <v>53</v>
      </c>
      <c r="I627" s="5" t="s">
        <v>53</v>
      </c>
      <c r="J627" s="5" t="s">
        <v>53</v>
      </c>
      <c r="K627" s="5" t="s">
        <v>53</v>
      </c>
      <c r="L627" s="5">
        <v>0</v>
      </c>
      <c r="M627" s="5">
        <v>0</v>
      </c>
      <c r="N627" s="5">
        <v>0</v>
      </c>
      <c r="O627" s="5" t="s">
        <v>53</v>
      </c>
      <c r="P627" s="5" t="s">
        <v>53</v>
      </c>
      <c r="Q627" s="5" t="s">
        <v>53</v>
      </c>
      <c r="R627" s="5" t="s">
        <v>53</v>
      </c>
      <c r="S627" s="5" t="s">
        <v>53</v>
      </c>
      <c r="T627" s="5" t="s">
        <v>53</v>
      </c>
      <c r="U627" s="5" t="s">
        <v>53</v>
      </c>
      <c r="V627" s="5" t="s">
        <v>53</v>
      </c>
      <c r="W627" s="5" t="s">
        <v>53</v>
      </c>
      <c r="X627" s="5" t="s">
        <v>53</v>
      </c>
      <c r="Y627" s="5">
        <v>80</v>
      </c>
      <c r="Z627" s="5" t="s">
        <v>53</v>
      </c>
      <c r="AA627" t="s">
        <v>53</v>
      </c>
      <c r="AB627" t="s">
        <v>53</v>
      </c>
      <c r="AC627" t="s">
        <v>53</v>
      </c>
      <c r="AD627" t="s">
        <v>53</v>
      </c>
      <c r="AE627" t="s">
        <v>54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  <c r="AK627" t="s">
        <v>53</v>
      </c>
      <c r="AL627" t="s">
        <v>53</v>
      </c>
      <c r="AM627" t="s">
        <v>53</v>
      </c>
      <c r="AN627" t="s">
        <v>53</v>
      </c>
      <c r="AO627" t="s">
        <v>53</v>
      </c>
      <c r="AP627" t="s">
        <v>53</v>
      </c>
      <c r="AQ627" t="s">
        <v>53</v>
      </c>
      <c r="AR627" t="s">
        <v>53</v>
      </c>
    </row>
    <row r="628" spans="1:44" x14ac:dyDescent="0.25">
      <c r="A628" s="5">
        <f>620</f>
      </c>
      <c r="B628" s="5" t="s">
        <v>673</v>
      </c>
      <c r="C628" s="5" t="s">
        <v>53</v>
      </c>
      <c r="D628" s="5" t="s">
        <v>53</v>
      </c>
      <c r="E628" s="5" t="s">
        <v>53</v>
      </c>
      <c r="F628" s="5" t="s">
        <v>53</v>
      </c>
      <c r="G628" s="5" t="s">
        <v>53</v>
      </c>
      <c r="H628" s="5" t="s">
        <v>53</v>
      </c>
      <c r="I628" s="5" t="s">
        <v>53</v>
      </c>
      <c r="J628" s="5" t="s">
        <v>53</v>
      </c>
      <c r="K628" s="5" t="s">
        <v>53</v>
      </c>
      <c r="L628" s="5">
        <v>0</v>
      </c>
      <c r="M628" s="5">
        <v>0</v>
      </c>
      <c r="N628" s="5">
        <v>0</v>
      </c>
      <c r="O628" s="5" t="s">
        <v>53</v>
      </c>
      <c r="P628" s="5" t="s">
        <v>53</v>
      </c>
      <c r="Q628" s="5" t="s">
        <v>53</v>
      </c>
      <c r="R628" s="5" t="s">
        <v>53</v>
      </c>
      <c r="S628" s="5" t="s">
        <v>53</v>
      </c>
      <c r="T628" s="5" t="s">
        <v>53</v>
      </c>
      <c r="U628" s="5" t="s">
        <v>53</v>
      </c>
      <c r="V628" s="5" t="s">
        <v>53</v>
      </c>
      <c r="W628" s="5" t="s">
        <v>53</v>
      </c>
      <c r="X628" s="5" t="s">
        <v>53</v>
      </c>
      <c r="Y628" s="5">
        <v>80</v>
      </c>
      <c r="Z628" s="5" t="s">
        <v>53</v>
      </c>
      <c r="AA628" t="s">
        <v>53</v>
      </c>
      <c r="AB628" t="s">
        <v>53</v>
      </c>
      <c r="AC628" t="s">
        <v>53</v>
      </c>
      <c r="AD628" t="s">
        <v>53</v>
      </c>
      <c r="AE628" t="s">
        <v>54</v>
      </c>
      <c r="AF628" t="s">
        <v>53</v>
      </c>
      <c r="AG628" t="s">
        <v>53</v>
      </c>
      <c r="AH628" t="s">
        <v>53</v>
      </c>
      <c r="AI628" t="s">
        <v>53</v>
      </c>
      <c r="AJ628" t="s">
        <v>53</v>
      </c>
      <c r="AK628" t="s">
        <v>53</v>
      </c>
      <c r="AL628" t="s">
        <v>53</v>
      </c>
      <c r="AM628" t="s">
        <v>53</v>
      </c>
      <c r="AN628" t="s">
        <v>53</v>
      </c>
      <c r="AO628" t="s">
        <v>53</v>
      </c>
      <c r="AP628" t="s">
        <v>53</v>
      </c>
      <c r="AQ628" t="s">
        <v>53</v>
      </c>
      <c r="AR628" t="s">
        <v>53</v>
      </c>
    </row>
    <row r="629" spans="1:44" x14ac:dyDescent="0.25">
      <c r="A629" s="5">
        <f>621</f>
      </c>
      <c r="B629" s="5" t="s">
        <v>674</v>
      </c>
      <c r="C629" s="5" t="s">
        <v>53</v>
      </c>
      <c r="D629" s="5" t="s">
        <v>53</v>
      </c>
      <c r="E629" s="5" t="s">
        <v>53</v>
      </c>
      <c r="F629" s="5" t="s">
        <v>53</v>
      </c>
      <c r="G629" s="5" t="s">
        <v>53</v>
      </c>
      <c r="H629" s="5" t="s">
        <v>53</v>
      </c>
      <c r="I629" s="5" t="s">
        <v>53</v>
      </c>
      <c r="J629" s="5" t="s">
        <v>53</v>
      </c>
      <c r="K629" s="5" t="s">
        <v>53</v>
      </c>
      <c r="L629" s="5">
        <v>0</v>
      </c>
      <c r="M629" s="5">
        <v>0</v>
      </c>
      <c r="N629" s="5">
        <v>0</v>
      </c>
      <c r="O629" s="5" t="s">
        <v>53</v>
      </c>
      <c r="P629" s="5" t="s">
        <v>53</v>
      </c>
      <c r="Q629" s="5" t="s">
        <v>53</v>
      </c>
      <c r="R629" s="5" t="s">
        <v>53</v>
      </c>
      <c r="S629" s="5" t="s">
        <v>53</v>
      </c>
      <c r="T629" s="5" t="s">
        <v>53</v>
      </c>
      <c r="U629" s="5" t="s">
        <v>53</v>
      </c>
      <c r="V629" s="5" t="s">
        <v>53</v>
      </c>
      <c r="W629" s="5" t="s">
        <v>53</v>
      </c>
      <c r="X629" s="5" t="s">
        <v>53</v>
      </c>
      <c r="Y629" s="5">
        <v>80</v>
      </c>
      <c r="Z629" s="5" t="s">
        <v>53</v>
      </c>
      <c r="AA629" t="s">
        <v>53</v>
      </c>
      <c r="AB629" t="s">
        <v>53</v>
      </c>
      <c r="AC629" t="s">
        <v>53</v>
      </c>
      <c r="AD629" t="s">
        <v>53</v>
      </c>
      <c r="AE629" t="s">
        <v>54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  <c r="AK629" t="s">
        <v>53</v>
      </c>
      <c r="AL629" t="s">
        <v>53</v>
      </c>
      <c r="AM629" t="s">
        <v>53</v>
      </c>
      <c r="AN629" t="s">
        <v>53</v>
      </c>
      <c r="AO629" t="s">
        <v>53</v>
      </c>
      <c r="AP629" t="s">
        <v>53</v>
      </c>
      <c r="AQ629" t="s">
        <v>53</v>
      </c>
      <c r="AR629" t="s">
        <v>53</v>
      </c>
    </row>
    <row r="630" spans="1:44" x14ac:dyDescent="0.25">
      <c r="A630" s="5">
        <f>622</f>
      </c>
      <c r="B630" s="5" t="s">
        <v>675</v>
      </c>
      <c r="C630" s="5" t="s">
        <v>53</v>
      </c>
      <c r="D630" s="5" t="s">
        <v>53</v>
      </c>
      <c r="E630" s="5" t="s">
        <v>53</v>
      </c>
      <c r="F630" s="5" t="s">
        <v>53</v>
      </c>
      <c r="G630" s="5" t="s">
        <v>53</v>
      </c>
      <c r="H630" s="5" t="s">
        <v>53</v>
      </c>
      <c r="I630" s="5" t="s">
        <v>53</v>
      </c>
      <c r="J630" s="5" t="s">
        <v>53</v>
      </c>
      <c r="K630" s="5" t="s">
        <v>53</v>
      </c>
      <c r="L630" s="5">
        <v>0</v>
      </c>
      <c r="M630" s="5">
        <v>0</v>
      </c>
      <c r="N630" s="5">
        <v>0</v>
      </c>
      <c r="O630" s="5" t="s">
        <v>53</v>
      </c>
      <c r="P630" s="5" t="s">
        <v>53</v>
      </c>
      <c r="Q630" s="5" t="s">
        <v>53</v>
      </c>
      <c r="R630" s="5" t="s">
        <v>53</v>
      </c>
      <c r="S630" s="5" t="s">
        <v>53</v>
      </c>
      <c r="T630" s="5" t="s">
        <v>53</v>
      </c>
      <c r="U630" s="5" t="s">
        <v>53</v>
      </c>
      <c r="V630" s="5" t="s">
        <v>53</v>
      </c>
      <c r="W630" s="5" t="s">
        <v>53</v>
      </c>
      <c r="X630" s="5" t="s">
        <v>53</v>
      </c>
      <c r="Y630" s="5">
        <v>80</v>
      </c>
      <c r="Z630" s="5" t="s">
        <v>53</v>
      </c>
      <c r="AA630" t="s">
        <v>53</v>
      </c>
      <c r="AB630" t="s">
        <v>53</v>
      </c>
      <c r="AC630" t="s">
        <v>53</v>
      </c>
      <c r="AD630" t="s">
        <v>53</v>
      </c>
      <c r="AE630" t="s">
        <v>54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  <c r="AK630" t="s">
        <v>53</v>
      </c>
      <c r="AL630" t="s">
        <v>53</v>
      </c>
      <c r="AM630" t="s">
        <v>53</v>
      </c>
      <c r="AN630" t="s">
        <v>53</v>
      </c>
      <c r="AO630" t="s">
        <v>53</v>
      </c>
      <c r="AP630" t="s">
        <v>53</v>
      </c>
      <c r="AQ630" t="s">
        <v>53</v>
      </c>
      <c r="AR630" t="s">
        <v>53</v>
      </c>
    </row>
    <row r="631" spans="1:44" x14ac:dyDescent="0.25">
      <c r="A631" s="5">
        <f>623</f>
      </c>
      <c r="B631" s="5" t="s">
        <v>676</v>
      </c>
      <c r="C631" s="5" t="s">
        <v>53</v>
      </c>
      <c r="D631" s="5" t="s">
        <v>53</v>
      </c>
      <c r="E631" s="5" t="s">
        <v>53</v>
      </c>
      <c r="F631" s="5" t="s">
        <v>53</v>
      </c>
      <c r="G631" s="5" t="s">
        <v>53</v>
      </c>
      <c r="H631" s="5" t="s">
        <v>53</v>
      </c>
      <c r="I631" s="5" t="s">
        <v>53</v>
      </c>
      <c r="J631" s="5" t="s">
        <v>53</v>
      </c>
      <c r="K631" s="5" t="s">
        <v>53</v>
      </c>
      <c r="L631" s="5">
        <v>0</v>
      </c>
      <c r="M631" s="5">
        <v>0</v>
      </c>
      <c r="N631" s="5">
        <v>0</v>
      </c>
      <c r="O631" s="5" t="s">
        <v>53</v>
      </c>
      <c r="P631" s="5" t="s">
        <v>53</v>
      </c>
      <c r="Q631" s="5" t="s">
        <v>53</v>
      </c>
      <c r="R631" s="5" t="s">
        <v>53</v>
      </c>
      <c r="S631" s="5" t="s">
        <v>53</v>
      </c>
      <c r="T631" s="5" t="s">
        <v>53</v>
      </c>
      <c r="U631" s="5" t="s">
        <v>53</v>
      </c>
      <c r="V631" s="5" t="s">
        <v>53</v>
      </c>
      <c r="W631" s="5" t="s">
        <v>53</v>
      </c>
      <c r="X631" s="5" t="s">
        <v>53</v>
      </c>
      <c r="Y631" s="5">
        <v>80</v>
      </c>
      <c r="Z631" s="5" t="s">
        <v>53</v>
      </c>
      <c r="AA631" t="s">
        <v>53</v>
      </c>
      <c r="AB631" t="s">
        <v>53</v>
      </c>
      <c r="AC631" t="s">
        <v>53</v>
      </c>
      <c r="AD631" t="s">
        <v>53</v>
      </c>
      <c r="AE631" t="s">
        <v>54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  <c r="AK631" t="s">
        <v>53</v>
      </c>
      <c r="AL631" t="s">
        <v>53</v>
      </c>
      <c r="AM631" t="s">
        <v>53</v>
      </c>
      <c r="AN631" t="s">
        <v>53</v>
      </c>
      <c r="AO631" t="s">
        <v>53</v>
      </c>
      <c r="AP631" t="s">
        <v>53</v>
      </c>
      <c r="AQ631" t="s">
        <v>53</v>
      </c>
      <c r="AR631" t="s">
        <v>53</v>
      </c>
    </row>
    <row r="632" spans="1:44" x14ac:dyDescent="0.25">
      <c r="A632" s="5">
        <f>624</f>
      </c>
      <c r="B632" s="5" t="s">
        <v>677</v>
      </c>
      <c r="C632" s="5" t="s">
        <v>53</v>
      </c>
      <c r="D632" s="5" t="s">
        <v>53</v>
      </c>
      <c r="E632" s="5" t="s">
        <v>53</v>
      </c>
      <c r="F632" s="5" t="s">
        <v>53</v>
      </c>
      <c r="G632" s="5" t="s">
        <v>53</v>
      </c>
      <c r="H632" s="5" t="s">
        <v>53</v>
      </c>
      <c r="I632" s="5" t="s">
        <v>53</v>
      </c>
      <c r="J632" s="5" t="s">
        <v>53</v>
      </c>
      <c r="K632" s="5" t="s">
        <v>53</v>
      </c>
      <c r="L632" s="5">
        <v>0</v>
      </c>
      <c r="M632" s="5">
        <v>0</v>
      </c>
      <c r="N632" s="5">
        <v>0</v>
      </c>
      <c r="O632" s="5" t="s">
        <v>53</v>
      </c>
      <c r="P632" s="5" t="s">
        <v>53</v>
      </c>
      <c r="Q632" s="5" t="s">
        <v>53</v>
      </c>
      <c r="R632" s="5" t="s">
        <v>53</v>
      </c>
      <c r="S632" s="5" t="s">
        <v>53</v>
      </c>
      <c r="T632" s="5" t="s">
        <v>53</v>
      </c>
      <c r="U632" s="5" t="s">
        <v>53</v>
      </c>
      <c r="V632" s="5" t="s">
        <v>53</v>
      </c>
      <c r="W632" s="5" t="s">
        <v>53</v>
      </c>
      <c r="X632" s="5" t="s">
        <v>53</v>
      </c>
      <c r="Y632" s="5">
        <v>80</v>
      </c>
      <c r="Z632" s="5" t="s">
        <v>53</v>
      </c>
      <c r="AA632" t="s">
        <v>53</v>
      </c>
      <c r="AB632" t="s">
        <v>53</v>
      </c>
      <c r="AC632" t="s">
        <v>53</v>
      </c>
      <c r="AD632" t="s">
        <v>53</v>
      </c>
      <c r="AE632" t="s">
        <v>54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  <c r="AK632" t="s">
        <v>53</v>
      </c>
      <c r="AL632" t="s">
        <v>53</v>
      </c>
      <c r="AM632" t="s">
        <v>53</v>
      </c>
      <c r="AN632" t="s">
        <v>53</v>
      </c>
      <c r="AO632" t="s">
        <v>53</v>
      </c>
      <c r="AP632" t="s">
        <v>53</v>
      </c>
      <c r="AQ632" t="s">
        <v>53</v>
      </c>
      <c r="AR632" t="s">
        <v>53</v>
      </c>
    </row>
    <row r="633" spans="1:44" x14ac:dyDescent="0.25">
      <c r="A633" s="5">
        <f>625</f>
      </c>
      <c r="B633" s="5" t="s">
        <v>678</v>
      </c>
      <c r="C633" s="5" t="s">
        <v>53</v>
      </c>
      <c r="D633" s="5" t="s">
        <v>53</v>
      </c>
      <c r="E633" s="5" t="s">
        <v>53</v>
      </c>
      <c r="F633" s="5" t="s">
        <v>53</v>
      </c>
      <c r="G633" s="5" t="s">
        <v>53</v>
      </c>
      <c r="H633" s="5" t="s">
        <v>53</v>
      </c>
      <c r="I633" s="5" t="s">
        <v>53</v>
      </c>
      <c r="J633" s="5" t="s">
        <v>53</v>
      </c>
      <c r="K633" s="5" t="s">
        <v>53</v>
      </c>
      <c r="L633" s="5">
        <v>0</v>
      </c>
      <c r="M633" s="5">
        <v>0</v>
      </c>
      <c r="N633" s="5">
        <v>0</v>
      </c>
      <c r="O633" s="5" t="s">
        <v>53</v>
      </c>
      <c r="P633" s="5" t="s">
        <v>53</v>
      </c>
      <c r="Q633" s="5" t="s">
        <v>53</v>
      </c>
      <c r="R633" s="5" t="s">
        <v>53</v>
      </c>
      <c r="S633" s="5" t="s">
        <v>53</v>
      </c>
      <c r="T633" s="5" t="s">
        <v>53</v>
      </c>
      <c r="U633" s="5" t="s">
        <v>53</v>
      </c>
      <c r="V633" s="5" t="s">
        <v>53</v>
      </c>
      <c r="W633" s="5" t="s">
        <v>53</v>
      </c>
      <c r="X633" s="5" t="s">
        <v>53</v>
      </c>
      <c r="Y633" s="5">
        <v>80</v>
      </c>
      <c r="Z633" s="5" t="s">
        <v>53</v>
      </c>
      <c r="AA633" t="s">
        <v>53</v>
      </c>
      <c r="AB633" t="s">
        <v>53</v>
      </c>
      <c r="AC633" t="s">
        <v>53</v>
      </c>
      <c r="AD633" t="s">
        <v>53</v>
      </c>
      <c r="AE633" t="s">
        <v>54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  <c r="AK633" t="s">
        <v>53</v>
      </c>
      <c r="AL633" t="s">
        <v>53</v>
      </c>
      <c r="AM633" t="s">
        <v>53</v>
      </c>
      <c r="AN633" t="s">
        <v>53</v>
      </c>
      <c r="AO633" t="s">
        <v>53</v>
      </c>
      <c r="AP633" t="s">
        <v>53</v>
      </c>
      <c r="AQ633" t="s">
        <v>53</v>
      </c>
      <c r="AR633" t="s">
        <v>53</v>
      </c>
    </row>
    <row r="634" spans="1:44" x14ac:dyDescent="0.25">
      <c r="A634" s="5">
        <f>626</f>
      </c>
      <c r="B634" s="5" t="s">
        <v>679</v>
      </c>
      <c r="C634" s="5" t="s">
        <v>53</v>
      </c>
      <c r="D634" s="5" t="s">
        <v>53</v>
      </c>
      <c r="E634" s="5" t="s">
        <v>53</v>
      </c>
      <c r="F634" s="5" t="s">
        <v>53</v>
      </c>
      <c r="G634" s="5" t="s">
        <v>53</v>
      </c>
      <c r="H634" s="5" t="s">
        <v>53</v>
      </c>
      <c r="I634" s="5" t="s">
        <v>53</v>
      </c>
      <c r="J634" s="5" t="s">
        <v>53</v>
      </c>
      <c r="K634" s="5" t="s">
        <v>53</v>
      </c>
      <c r="L634" s="5">
        <v>0</v>
      </c>
      <c r="M634" s="5">
        <v>0</v>
      </c>
      <c r="N634" s="5">
        <v>0</v>
      </c>
      <c r="O634" s="5" t="s">
        <v>53</v>
      </c>
      <c r="P634" s="5" t="s">
        <v>53</v>
      </c>
      <c r="Q634" s="5" t="s">
        <v>53</v>
      </c>
      <c r="R634" s="5" t="s">
        <v>53</v>
      </c>
      <c r="S634" s="5" t="s">
        <v>53</v>
      </c>
      <c r="T634" s="5" t="s">
        <v>53</v>
      </c>
      <c r="U634" s="5" t="s">
        <v>53</v>
      </c>
      <c r="V634" s="5" t="s">
        <v>53</v>
      </c>
      <c r="W634" s="5" t="s">
        <v>53</v>
      </c>
      <c r="X634" s="5" t="s">
        <v>53</v>
      </c>
      <c r="Y634" s="5">
        <v>80</v>
      </c>
      <c r="Z634" s="5" t="s">
        <v>53</v>
      </c>
      <c r="AA634" t="s">
        <v>53</v>
      </c>
      <c r="AB634" t="s">
        <v>53</v>
      </c>
      <c r="AC634" t="s">
        <v>53</v>
      </c>
      <c r="AD634" t="s">
        <v>53</v>
      </c>
      <c r="AE634" t="s">
        <v>54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  <c r="AK634" t="s">
        <v>53</v>
      </c>
      <c r="AL634" t="s">
        <v>53</v>
      </c>
      <c r="AM634" t="s">
        <v>53</v>
      </c>
      <c r="AN634" t="s">
        <v>53</v>
      </c>
      <c r="AO634" t="s">
        <v>53</v>
      </c>
      <c r="AP634" t="s">
        <v>53</v>
      </c>
      <c r="AQ634" t="s">
        <v>53</v>
      </c>
      <c r="AR634" t="s">
        <v>53</v>
      </c>
    </row>
    <row r="635" spans="1:44" x14ac:dyDescent="0.25">
      <c r="A635" s="5">
        <f>627</f>
      </c>
      <c r="B635" s="5" t="s">
        <v>680</v>
      </c>
      <c r="C635" s="5" t="s">
        <v>53</v>
      </c>
      <c r="D635" s="5" t="s">
        <v>53</v>
      </c>
      <c r="E635" s="5" t="s">
        <v>53</v>
      </c>
      <c r="F635" s="5" t="s">
        <v>53</v>
      </c>
      <c r="G635" s="5" t="s">
        <v>53</v>
      </c>
      <c r="H635" s="5" t="s">
        <v>53</v>
      </c>
      <c r="I635" s="5" t="s">
        <v>53</v>
      </c>
      <c r="J635" s="5" t="s">
        <v>53</v>
      </c>
      <c r="K635" s="5" t="s">
        <v>53</v>
      </c>
      <c r="L635" s="5">
        <v>0</v>
      </c>
      <c r="M635" s="5">
        <v>0</v>
      </c>
      <c r="N635" s="5">
        <v>0</v>
      </c>
      <c r="O635" s="5" t="s">
        <v>53</v>
      </c>
      <c r="P635" s="5" t="s">
        <v>53</v>
      </c>
      <c r="Q635" s="5" t="s">
        <v>53</v>
      </c>
      <c r="R635" s="5" t="s">
        <v>53</v>
      </c>
      <c r="S635" s="5" t="s">
        <v>53</v>
      </c>
      <c r="T635" s="5" t="s">
        <v>53</v>
      </c>
      <c r="U635" s="5" t="s">
        <v>53</v>
      </c>
      <c r="V635" s="5" t="s">
        <v>53</v>
      </c>
      <c r="W635" s="5" t="s">
        <v>53</v>
      </c>
      <c r="X635" s="5" t="s">
        <v>53</v>
      </c>
      <c r="Y635" s="5">
        <v>80</v>
      </c>
      <c r="Z635" s="5" t="s">
        <v>53</v>
      </c>
      <c r="AA635" t="s">
        <v>53</v>
      </c>
      <c r="AB635" t="s">
        <v>53</v>
      </c>
      <c r="AC635" t="s">
        <v>53</v>
      </c>
      <c r="AD635" t="s">
        <v>53</v>
      </c>
      <c r="AE635" t="s">
        <v>54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  <c r="AK635" t="s">
        <v>53</v>
      </c>
      <c r="AL635" t="s">
        <v>53</v>
      </c>
      <c r="AM635" t="s">
        <v>53</v>
      </c>
      <c r="AN635" t="s">
        <v>53</v>
      </c>
      <c r="AO635" t="s">
        <v>53</v>
      </c>
      <c r="AP635" t="s">
        <v>53</v>
      </c>
      <c r="AQ635" t="s">
        <v>53</v>
      </c>
      <c r="AR635" t="s">
        <v>53</v>
      </c>
    </row>
    <row r="636" spans="1:44" x14ac:dyDescent="0.25">
      <c r="A636" s="5">
        <f>628</f>
      </c>
      <c r="B636" s="5" t="s">
        <v>681</v>
      </c>
      <c r="C636" s="5" t="s">
        <v>53</v>
      </c>
      <c r="D636" s="5" t="s">
        <v>53</v>
      </c>
      <c r="E636" s="5" t="s">
        <v>53</v>
      </c>
      <c r="F636" s="5" t="s">
        <v>53</v>
      </c>
      <c r="G636" s="5" t="s">
        <v>53</v>
      </c>
      <c r="H636" s="5" t="s">
        <v>53</v>
      </c>
      <c r="I636" s="5" t="s">
        <v>53</v>
      </c>
      <c r="J636" s="5" t="s">
        <v>53</v>
      </c>
      <c r="K636" s="5" t="s">
        <v>53</v>
      </c>
      <c r="L636" s="5">
        <v>0</v>
      </c>
      <c r="M636" s="5">
        <v>0</v>
      </c>
      <c r="N636" s="5">
        <v>0</v>
      </c>
      <c r="O636" s="5" t="s">
        <v>53</v>
      </c>
      <c r="P636" s="5" t="s">
        <v>53</v>
      </c>
      <c r="Q636" s="5" t="s">
        <v>53</v>
      </c>
      <c r="R636" s="5" t="s">
        <v>53</v>
      </c>
      <c r="S636" s="5" t="s">
        <v>53</v>
      </c>
      <c r="T636" s="5" t="s">
        <v>53</v>
      </c>
      <c r="U636" s="5" t="s">
        <v>53</v>
      </c>
      <c r="V636" s="5" t="s">
        <v>53</v>
      </c>
      <c r="W636" s="5" t="s">
        <v>53</v>
      </c>
      <c r="X636" s="5" t="s">
        <v>53</v>
      </c>
      <c r="Y636" s="5">
        <v>80</v>
      </c>
      <c r="Z636" s="5" t="s">
        <v>53</v>
      </c>
      <c r="AA636" t="s">
        <v>53</v>
      </c>
      <c r="AB636" t="s">
        <v>53</v>
      </c>
      <c r="AC636" t="s">
        <v>53</v>
      </c>
      <c r="AD636" t="s">
        <v>53</v>
      </c>
      <c r="AE636" t="s">
        <v>54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  <c r="AK636" t="s">
        <v>53</v>
      </c>
      <c r="AL636" t="s">
        <v>53</v>
      </c>
      <c r="AM636" t="s">
        <v>53</v>
      </c>
      <c r="AN636" t="s">
        <v>53</v>
      </c>
      <c r="AO636" t="s">
        <v>53</v>
      </c>
      <c r="AP636" t="s">
        <v>53</v>
      </c>
      <c r="AQ636" t="s">
        <v>53</v>
      </c>
      <c r="AR636" t="s">
        <v>53</v>
      </c>
    </row>
    <row r="637" spans="1:44" x14ac:dyDescent="0.25">
      <c r="A637" s="5">
        <f>629</f>
      </c>
      <c r="B637" s="5" t="s">
        <v>682</v>
      </c>
      <c r="C637" s="5" t="s">
        <v>53</v>
      </c>
      <c r="D637" s="5" t="s">
        <v>53</v>
      </c>
      <c r="E637" s="5" t="s">
        <v>53</v>
      </c>
      <c r="F637" s="5" t="s">
        <v>53</v>
      </c>
      <c r="G637" s="5" t="s">
        <v>53</v>
      </c>
      <c r="H637" s="5" t="s">
        <v>53</v>
      </c>
      <c r="I637" s="5" t="s">
        <v>53</v>
      </c>
      <c r="J637" s="5" t="s">
        <v>53</v>
      </c>
      <c r="K637" s="5" t="s">
        <v>53</v>
      </c>
      <c r="L637" s="5">
        <v>0</v>
      </c>
      <c r="M637" s="5">
        <v>0</v>
      </c>
      <c r="N637" s="5">
        <v>0</v>
      </c>
      <c r="O637" s="5" t="s">
        <v>53</v>
      </c>
      <c r="P637" s="5" t="s">
        <v>53</v>
      </c>
      <c r="Q637" s="5" t="s">
        <v>53</v>
      </c>
      <c r="R637" s="5" t="s">
        <v>53</v>
      </c>
      <c r="S637" s="5" t="s">
        <v>53</v>
      </c>
      <c r="T637" s="5" t="s">
        <v>53</v>
      </c>
      <c r="U637" s="5" t="s">
        <v>53</v>
      </c>
      <c r="V637" s="5" t="s">
        <v>53</v>
      </c>
      <c r="W637" s="5" t="s">
        <v>53</v>
      </c>
      <c r="X637" s="5" t="s">
        <v>53</v>
      </c>
      <c r="Y637" s="5">
        <v>80</v>
      </c>
      <c r="Z637" s="5" t="s">
        <v>53</v>
      </c>
      <c r="AA637" t="s">
        <v>53</v>
      </c>
      <c r="AB637" t="s">
        <v>53</v>
      </c>
      <c r="AC637" t="s">
        <v>53</v>
      </c>
      <c r="AD637" t="s">
        <v>53</v>
      </c>
      <c r="AE637" t="s">
        <v>54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  <c r="AK637" t="s">
        <v>53</v>
      </c>
      <c r="AL637" t="s">
        <v>53</v>
      </c>
      <c r="AM637" t="s">
        <v>53</v>
      </c>
      <c r="AN637" t="s">
        <v>53</v>
      </c>
      <c r="AO637" t="s">
        <v>53</v>
      </c>
      <c r="AP637" t="s">
        <v>53</v>
      </c>
      <c r="AQ637" t="s">
        <v>53</v>
      </c>
      <c r="AR637" t="s">
        <v>53</v>
      </c>
    </row>
    <row r="638" spans="1:44" x14ac:dyDescent="0.25">
      <c r="A638" s="5">
        <f>630</f>
      </c>
      <c r="B638" s="5" t="s">
        <v>683</v>
      </c>
      <c r="C638" s="5" t="s">
        <v>53</v>
      </c>
      <c r="D638" s="5" t="s">
        <v>53</v>
      </c>
      <c r="E638" s="5" t="s">
        <v>53</v>
      </c>
      <c r="F638" s="5" t="s">
        <v>53</v>
      </c>
      <c r="G638" s="5" t="s">
        <v>53</v>
      </c>
      <c r="H638" s="5" t="s">
        <v>53</v>
      </c>
      <c r="I638" s="5" t="s">
        <v>53</v>
      </c>
      <c r="J638" s="5" t="s">
        <v>53</v>
      </c>
      <c r="K638" s="5" t="s">
        <v>53</v>
      </c>
      <c r="L638" s="5">
        <v>0</v>
      </c>
      <c r="M638" s="5">
        <v>0</v>
      </c>
      <c r="N638" s="5">
        <v>0</v>
      </c>
      <c r="O638" s="5" t="s">
        <v>53</v>
      </c>
      <c r="P638" s="5" t="s">
        <v>53</v>
      </c>
      <c r="Q638" s="5" t="s">
        <v>53</v>
      </c>
      <c r="R638" s="5" t="s">
        <v>53</v>
      </c>
      <c r="S638" s="5" t="s">
        <v>53</v>
      </c>
      <c r="T638" s="5" t="s">
        <v>53</v>
      </c>
      <c r="U638" s="5" t="s">
        <v>53</v>
      </c>
      <c r="V638" s="5" t="s">
        <v>53</v>
      </c>
      <c r="W638" s="5" t="s">
        <v>53</v>
      </c>
      <c r="X638" s="5" t="s">
        <v>53</v>
      </c>
      <c r="Y638" s="5">
        <v>80</v>
      </c>
      <c r="Z638" s="5" t="s">
        <v>53</v>
      </c>
      <c r="AA638" t="s">
        <v>53</v>
      </c>
      <c r="AB638" t="s">
        <v>53</v>
      </c>
      <c r="AC638" t="s">
        <v>53</v>
      </c>
      <c r="AD638" t="s">
        <v>53</v>
      </c>
      <c r="AE638" t="s">
        <v>54</v>
      </c>
      <c r="AF638" t="s">
        <v>53</v>
      </c>
      <c r="AG638" t="s">
        <v>53</v>
      </c>
      <c r="AH638" t="s">
        <v>53</v>
      </c>
      <c r="AI638" t="s">
        <v>53</v>
      </c>
      <c r="AJ638" t="s">
        <v>53</v>
      </c>
      <c r="AK638" t="s">
        <v>53</v>
      </c>
      <c r="AL638" t="s">
        <v>53</v>
      </c>
      <c r="AM638" t="s">
        <v>53</v>
      </c>
      <c r="AN638" t="s">
        <v>53</v>
      </c>
      <c r="AO638" t="s">
        <v>53</v>
      </c>
      <c r="AP638" t="s">
        <v>53</v>
      </c>
      <c r="AQ638" t="s">
        <v>53</v>
      </c>
      <c r="AR638" t="s">
        <v>53</v>
      </c>
    </row>
    <row r="639" spans="1:44" x14ac:dyDescent="0.25">
      <c r="A639" s="5">
        <f>631</f>
      </c>
      <c r="B639" s="5" t="s">
        <v>684</v>
      </c>
      <c r="C639" s="5" t="s">
        <v>53</v>
      </c>
      <c r="D639" s="5" t="s">
        <v>53</v>
      </c>
      <c r="E639" s="5" t="s">
        <v>53</v>
      </c>
      <c r="F639" s="5" t="s">
        <v>53</v>
      </c>
      <c r="G639" s="5" t="s">
        <v>53</v>
      </c>
      <c r="H639" s="5" t="s">
        <v>53</v>
      </c>
      <c r="I639" s="5" t="s">
        <v>53</v>
      </c>
      <c r="J639" s="5" t="s">
        <v>53</v>
      </c>
      <c r="K639" s="5" t="s">
        <v>53</v>
      </c>
      <c r="L639" s="5">
        <v>0</v>
      </c>
      <c r="M639" s="5">
        <v>0</v>
      </c>
      <c r="N639" s="5">
        <v>0</v>
      </c>
      <c r="O639" s="5" t="s">
        <v>53</v>
      </c>
      <c r="P639" s="5" t="s">
        <v>53</v>
      </c>
      <c r="Q639" s="5" t="s">
        <v>53</v>
      </c>
      <c r="R639" s="5" t="s">
        <v>53</v>
      </c>
      <c r="S639" s="5" t="s">
        <v>53</v>
      </c>
      <c r="T639" s="5" t="s">
        <v>53</v>
      </c>
      <c r="U639" s="5" t="s">
        <v>53</v>
      </c>
      <c r="V639" s="5" t="s">
        <v>53</v>
      </c>
      <c r="W639" s="5" t="s">
        <v>53</v>
      </c>
      <c r="X639" s="5" t="s">
        <v>53</v>
      </c>
      <c r="Y639" s="5">
        <v>80</v>
      </c>
      <c r="Z639" s="5" t="s">
        <v>53</v>
      </c>
      <c r="AA639" t="s">
        <v>53</v>
      </c>
      <c r="AB639" t="s">
        <v>53</v>
      </c>
      <c r="AC639" t="s">
        <v>53</v>
      </c>
      <c r="AD639" t="s">
        <v>53</v>
      </c>
      <c r="AE639" t="s">
        <v>54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  <c r="AK639" t="s">
        <v>53</v>
      </c>
      <c r="AL639" t="s">
        <v>53</v>
      </c>
      <c r="AM639" t="s">
        <v>53</v>
      </c>
      <c r="AN639" t="s">
        <v>53</v>
      </c>
      <c r="AO639" t="s">
        <v>53</v>
      </c>
      <c r="AP639" t="s">
        <v>53</v>
      </c>
      <c r="AQ639" t="s">
        <v>53</v>
      </c>
      <c r="AR639" t="s">
        <v>53</v>
      </c>
    </row>
    <row r="640" spans="1:44" x14ac:dyDescent="0.25">
      <c r="A640" s="5">
        <f>632</f>
      </c>
      <c r="B640" s="5" t="s">
        <v>685</v>
      </c>
      <c r="C640" s="5" t="s">
        <v>53</v>
      </c>
      <c r="D640" s="5" t="s">
        <v>53</v>
      </c>
      <c r="E640" s="5" t="s">
        <v>53</v>
      </c>
      <c r="F640" s="5" t="s">
        <v>53</v>
      </c>
      <c r="G640" s="5" t="s">
        <v>53</v>
      </c>
      <c r="H640" s="5" t="s">
        <v>53</v>
      </c>
      <c r="I640" s="5" t="s">
        <v>53</v>
      </c>
      <c r="J640" s="5" t="s">
        <v>53</v>
      </c>
      <c r="K640" s="5" t="s">
        <v>53</v>
      </c>
      <c r="L640" s="5">
        <v>0</v>
      </c>
      <c r="M640" s="5">
        <v>0</v>
      </c>
      <c r="N640" s="5">
        <v>0</v>
      </c>
      <c r="O640" s="5" t="s">
        <v>53</v>
      </c>
      <c r="P640" s="5" t="s">
        <v>53</v>
      </c>
      <c r="Q640" s="5" t="s">
        <v>53</v>
      </c>
      <c r="R640" s="5" t="s">
        <v>53</v>
      </c>
      <c r="S640" s="5" t="s">
        <v>53</v>
      </c>
      <c r="T640" s="5" t="s">
        <v>53</v>
      </c>
      <c r="U640" s="5" t="s">
        <v>53</v>
      </c>
      <c r="V640" s="5" t="s">
        <v>53</v>
      </c>
      <c r="W640" s="5" t="s">
        <v>53</v>
      </c>
      <c r="X640" s="5" t="s">
        <v>53</v>
      </c>
      <c r="Y640" s="5">
        <v>80</v>
      </c>
      <c r="Z640" s="5" t="s">
        <v>53</v>
      </c>
      <c r="AA640" t="s">
        <v>53</v>
      </c>
      <c r="AB640" t="s">
        <v>53</v>
      </c>
      <c r="AC640" t="s">
        <v>53</v>
      </c>
      <c r="AD640" t="s">
        <v>53</v>
      </c>
      <c r="AE640" t="s">
        <v>54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  <c r="AK640" t="s">
        <v>53</v>
      </c>
      <c r="AL640" t="s">
        <v>53</v>
      </c>
      <c r="AM640" t="s">
        <v>53</v>
      </c>
      <c r="AN640" t="s">
        <v>53</v>
      </c>
      <c r="AO640" t="s">
        <v>53</v>
      </c>
      <c r="AP640" t="s">
        <v>53</v>
      </c>
      <c r="AQ640" t="s">
        <v>53</v>
      </c>
      <c r="AR640" t="s">
        <v>53</v>
      </c>
    </row>
    <row r="641" spans="1:44" x14ac:dyDescent="0.25">
      <c r="A641" s="5">
        <f>633</f>
      </c>
      <c r="B641" s="5" t="s">
        <v>686</v>
      </c>
      <c r="C641" s="5" t="s">
        <v>53</v>
      </c>
      <c r="D641" s="5" t="s">
        <v>53</v>
      </c>
      <c r="E641" s="5" t="s">
        <v>53</v>
      </c>
      <c r="F641" s="5" t="s">
        <v>53</v>
      </c>
      <c r="G641" s="5" t="s">
        <v>53</v>
      </c>
      <c r="H641" s="5" t="s">
        <v>53</v>
      </c>
      <c r="I641" s="5" t="s">
        <v>53</v>
      </c>
      <c r="J641" s="5" t="s">
        <v>53</v>
      </c>
      <c r="K641" s="5" t="s">
        <v>53</v>
      </c>
      <c r="L641" s="5">
        <v>0</v>
      </c>
      <c r="M641" s="5">
        <v>0</v>
      </c>
      <c r="N641" s="5">
        <v>0</v>
      </c>
      <c r="O641" s="5" t="s">
        <v>53</v>
      </c>
      <c r="P641" s="5" t="s">
        <v>53</v>
      </c>
      <c r="Q641" s="5" t="s">
        <v>53</v>
      </c>
      <c r="R641" s="5" t="s">
        <v>53</v>
      </c>
      <c r="S641" s="5" t="s">
        <v>53</v>
      </c>
      <c r="T641" s="5" t="s">
        <v>53</v>
      </c>
      <c r="U641" s="5" t="s">
        <v>53</v>
      </c>
      <c r="V641" s="5" t="s">
        <v>53</v>
      </c>
      <c r="W641" s="5" t="s">
        <v>53</v>
      </c>
      <c r="X641" s="5" t="s">
        <v>53</v>
      </c>
      <c r="Y641" s="5">
        <v>80</v>
      </c>
      <c r="Z641" s="5" t="s">
        <v>53</v>
      </c>
      <c r="AA641" t="s">
        <v>53</v>
      </c>
      <c r="AB641" t="s">
        <v>53</v>
      </c>
      <c r="AC641" t="s">
        <v>53</v>
      </c>
      <c r="AD641" t="s">
        <v>53</v>
      </c>
      <c r="AE641" t="s">
        <v>54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  <c r="AK641" t="s">
        <v>53</v>
      </c>
      <c r="AL641" t="s">
        <v>53</v>
      </c>
      <c r="AM641" t="s">
        <v>53</v>
      </c>
      <c r="AN641" t="s">
        <v>53</v>
      </c>
      <c r="AO641" t="s">
        <v>53</v>
      </c>
      <c r="AP641" t="s">
        <v>53</v>
      </c>
      <c r="AQ641" t="s">
        <v>53</v>
      </c>
      <c r="AR641" t="s">
        <v>53</v>
      </c>
    </row>
    <row r="642" spans="1:44" x14ac:dyDescent="0.25">
      <c r="A642" s="5">
        <f>634</f>
      </c>
      <c r="B642" s="5" t="s">
        <v>687</v>
      </c>
      <c r="C642" s="5" t="s">
        <v>53</v>
      </c>
      <c r="D642" s="5" t="s">
        <v>53</v>
      </c>
      <c r="E642" s="5" t="s">
        <v>53</v>
      </c>
      <c r="F642" s="5" t="s">
        <v>53</v>
      </c>
      <c r="G642" s="5" t="s">
        <v>53</v>
      </c>
      <c r="H642" s="5" t="s">
        <v>53</v>
      </c>
      <c r="I642" s="5" t="s">
        <v>53</v>
      </c>
      <c r="J642" s="5" t="s">
        <v>53</v>
      </c>
      <c r="K642" s="5" t="s">
        <v>53</v>
      </c>
      <c r="L642" s="5">
        <v>0</v>
      </c>
      <c r="M642" s="5">
        <v>0</v>
      </c>
      <c r="N642" s="5">
        <v>0</v>
      </c>
      <c r="O642" s="5" t="s">
        <v>53</v>
      </c>
      <c r="P642" s="5" t="s">
        <v>53</v>
      </c>
      <c r="Q642" s="5" t="s">
        <v>53</v>
      </c>
      <c r="R642" s="5" t="s">
        <v>53</v>
      </c>
      <c r="S642" s="5" t="s">
        <v>53</v>
      </c>
      <c r="T642" s="5" t="s">
        <v>53</v>
      </c>
      <c r="U642" s="5" t="s">
        <v>53</v>
      </c>
      <c r="V642" s="5" t="s">
        <v>53</v>
      </c>
      <c r="W642" s="5" t="s">
        <v>53</v>
      </c>
      <c r="X642" s="5" t="s">
        <v>53</v>
      </c>
      <c r="Y642" s="5">
        <v>80</v>
      </c>
      <c r="Z642" s="5" t="s">
        <v>53</v>
      </c>
      <c r="AA642" t="s">
        <v>53</v>
      </c>
      <c r="AB642" t="s">
        <v>53</v>
      </c>
      <c r="AC642" t="s">
        <v>53</v>
      </c>
      <c r="AD642" t="s">
        <v>53</v>
      </c>
      <c r="AE642" t="s">
        <v>54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  <c r="AK642" t="s">
        <v>53</v>
      </c>
      <c r="AL642" t="s">
        <v>53</v>
      </c>
      <c r="AM642" t="s">
        <v>53</v>
      </c>
      <c r="AN642" t="s">
        <v>53</v>
      </c>
      <c r="AO642" t="s">
        <v>53</v>
      </c>
      <c r="AP642" t="s">
        <v>53</v>
      </c>
      <c r="AQ642" t="s">
        <v>53</v>
      </c>
      <c r="AR642" t="s">
        <v>53</v>
      </c>
    </row>
    <row r="643" spans="1:44" x14ac:dyDescent="0.25">
      <c r="A643" s="5">
        <f>635</f>
      </c>
      <c r="B643" s="5" t="s">
        <v>688</v>
      </c>
      <c r="C643" s="5" t="s">
        <v>53</v>
      </c>
      <c r="D643" s="5" t="s">
        <v>53</v>
      </c>
      <c r="E643" s="5" t="s">
        <v>53</v>
      </c>
      <c r="F643" s="5" t="s">
        <v>53</v>
      </c>
      <c r="G643" s="5" t="s">
        <v>53</v>
      </c>
      <c r="H643" s="5" t="s">
        <v>53</v>
      </c>
      <c r="I643" s="5" t="s">
        <v>53</v>
      </c>
      <c r="J643" s="5" t="s">
        <v>53</v>
      </c>
      <c r="K643" s="5" t="s">
        <v>53</v>
      </c>
      <c r="L643" s="5">
        <v>0</v>
      </c>
      <c r="M643" s="5">
        <v>0</v>
      </c>
      <c r="N643" s="5">
        <v>0</v>
      </c>
      <c r="O643" s="5" t="s">
        <v>53</v>
      </c>
      <c r="P643" s="5" t="s">
        <v>53</v>
      </c>
      <c r="Q643" s="5" t="s">
        <v>53</v>
      </c>
      <c r="R643" s="5" t="s">
        <v>53</v>
      </c>
      <c r="S643" s="5" t="s">
        <v>53</v>
      </c>
      <c r="T643" s="5" t="s">
        <v>53</v>
      </c>
      <c r="U643" s="5" t="s">
        <v>53</v>
      </c>
      <c r="V643" s="5" t="s">
        <v>53</v>
      </c>
      <c r="W643" s="5" t="s">
        <v>53</v>
      </c>
      <c r="X643" s="5" t="s">
        <v>53</v>
      </c>
      <c r="Y643" s="5">
        <v>80</v>
      </c>
      <c r="Z643" s="5" t="s">
        <v>53</v>
      </c>
      <c r="AA643" t="s">
        <v>53</v>
      </c>
      <c r="AB643" t="s">
        <v>53</v>
      </c>
      <c r="AC643" t="s">
        <v>53</v>
      </c>
      <c r="AD643" t="s">
        <v>53</v>
      </c>
      <c r="AE643" t="s">
        <v>54</v>
      </c>
      <c r="AF643" t="s">
        <v>53</v>
      </c>
      <c r="AG643" t="s">
        <v>53</v>
      </c>
      <c r="AH643" t="s">
        <v>53</v>
      </c>
      <c r="AI643" t="s">
        <v>53</v>
      </c>
      <c r="AJ643" t="s">
        <v>53</v>
      </c>
      <c r="AK643" t="s">
        <v>53</v>
      </c>
      <c r="AL643" t="s">
        <v>53</v>
      </c>
      <c r="AM643" t="s">
        <v>53</v>
      </c>
      <c r="AN643" t="s">
        <v>53</v>
      </c>
      <c r="AO643" t="s">
        <v>53</v>
      </c>
      <c r="AP643" t="s">
        <v>53</v>
      </c>
      <c r="AQ643" t="s">
        <v>53</v>
      </c>
      <c r="AR643" t="s">
        <v>53</v>
      </c>
    </row>
    <row r="644" spans="1:44" x14ac:dyDescent="0.25">
      <c r="A644" s="5">
        <f>636</f>
      </c>
      <c r="B644" s="5" t="s">
        <v>689</v>
      </c>
      <c r="C644" s="5" t="s">
        <v>53</v>
      </c>
      <c r="D644" s="5" t="s">
        <v>53</v>
      </c>
      <c r="E644" s="5" t="s">
        <v>53</v>
      </c>
      <c r="F644" s="5" t="s">
        <v>53</v>
      </c>
      <c r="G644" s="5" t="s">
        <v>53</v>
      </c>
      <c r="H644" s="5" t="s">
        <v>53</v>
      </c>
      <c r="I644" s="5" t="s">
        <v>53</v>
      </c>
      <c r="J644" s="5" t="s">
        <v>53</v>
      </c>
      <c r="K644" s="5" t="s">
        <v>53</v>
      </c>
      <c r="L644" s="5">
        <v>0</v>
      </c>
      <c r="M644" s="5">
        <v>0</v>
      </c>
      <c r="N644" s="5">
        <v>0</v>
      </c>
      <c r="O644" s="5" t="s">
        <v>53</v>
      </c>
      <c r="P644" s="5" t="s">
        <v>53</v>
      </c>
      <c r="Q644" s="5" t="s">
        <v>53</v>
      </c>
      <c r="R644" s="5" t="s">
        <v>53</v>
      </c>
      <c r="S644" s="5" t="s">
        <v>53</v>
      </c>
      <c r="T644" s="5" t="s">
        <v>53</v>
      </c>
      <c r="U644" s="5" t="s">
        <v>53</v>
      </c>
      <c r="V644" s="5" t="s">
        <v>53</v>
      </c>
      <c r="W644" s="5" t="s">
        <v>53</v>
      </c>
      <c r="X644" s="5" t="s">
        <v>53</v>
      </c>
      <c r="Y644" s="5">
        <v>80</v>
      </c>
      <c r="Z644" s="5" t="s">
        <v>53</v>
      </c>
      <c r="AA644" t="s">
        <v>53</v>
      </c>
      <c r="AB644" t="s">
        <v>53</v>
      </c>
      <c r="AC644" t="s">
        <v>53</v>
      </c>
      <c r="AD644" t="s">
        <v>53</v>
      </c>
      <c r="AE644" t="s">
        <v>54</v>
      </c>
      <c r="AF644" t="s">
        <v>53</v>
      </c>
      <c r="AG644" t="s">
        <v>53</v>
      </c>
      <c r="AH644" t="s">
        <v>53</v>
      </c>
      <c r="AI644" t="s">
        <v>53</v>
      </c>
      <c r="AJ644" t="s">
        <v>53</v>
      </c>
      <c r="AK644" t="s">
        <v>53</v>
      </c>
      <c r="AL644" t="s">
        <v>53</v>
      </c>
      <c r="AM644" t="s">
        <v>53</v>
      </c>
      <c r="AN644" t="s">
        <v>53</v>
      </c>
      <c r="AO644" t="s">
        <v>53</v>
      </c>
      <c r="AP644" t="s">
        <v>53</v>
      </c>
      <c r="AQ644" t="s">
        <v>53</v>
      </c>
      <c r="AR644" t="s">
        <v>53</v>
      </c>
    </row>
    <row r="645" spans="1:44" x14ac:dyDescent="0.25">
      <c r="A645" s="5">
        <f>637</f>
      </c>
      <c r="B645" s="5" t="s">
        <v>690</v>
      </c>
      <c r="C645" s="5" t="s">
        <v>53</v>
      </c>
      <c r="D645" s="5" t="s">
        <v>53</v>
      </c>
      <c r="E645" s="5" t="s">
        <v>53</v>
      </c>
      <c r="F645" s="5" t="s">
        <v>53</v>
      </c>
      <c r="G645" s="5" t="s">
        <v>53</v>
      </c>
      <c r="H645" s="5" t="s">
        <v>53</v>
      </c>
      <c r="I645" s="5" t="s">
        <v>53</v>
      </c>
      <c r="J645" s="5" t="s">
        <v>53</v>
      </c>
      <c r="K645" s="5" t="s">
        <v>53</v>
      </c>
      <c r="L645" s="5">
        <v>0</v>
      </c>
      <c r="M645" s="5">
        <v>0</v>
      </c>
      <c r="N645" s="5">
        <v>0</v>
      </c>
      <c r="O645" s="5" t="s">
        <v>53</v>
      </c>
      <c r="P645" s="5" t="s">
        <v>53</v>
      </c>
      <c r="Q645" s="5" t="s">
        <v>53</v>
      </c>
      <c r="R645" s="5" t="s">
        <v>53</v>
      </c>
      <c r="S645" s="5" t="s">
        <v>53</v>
      </c>
      <c r="T645" s="5" t="s">
        <v>53</v>
      </c>
      <c r="U645" s="5" t="s">
        <v>53</v>
      </c>
      <c r="V645" s="5" t="s">
        <v>53</v>
      </c>
      <c r="W645" s="5" t="s">
        <v>53</v>
      </c>
      <c r="X645" s="5" t="s">
        <v>53</v>
      </c>
      <c r="Y645" s="5">
        <v>80</v>
      </c>
      <c r="Z645" s="5" t="s">
        <v>53</v>
      </c>
      <c r="AA645" t="s">
        <v>53</v>
      </c>
      <c r="AB645" t="s">
        <v>53</v>
      </c>
      <c r="AC645" t="s">
        <v>53</v>
      </c>
      <c r="AD645" t="s">
        <v>53</v>
      </c>
      <c r="AE645" t="s">
        <v>54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  <c r="AK645" t="s">
        <v>53</v>
      </c>
      <c r="AL645" t="s">
        <v>53</v>
      </c>
      <c r="AM645" t="s">
        <v>53</v>
      </c>
      <c r="AN645" t="s">
        <v>53</v>
      </c>
      <c r="AO645" t="s">
        <v>53</v>
      </c>
      <c r="AP645" t="s">
        <v>53</v>
      </c>
      <c r="AQ645" t="s">
        <v>53</v>
      </c>
      <c r="AR645" t="s">
        <v>53</v>
      </c>
    </row>
    <row r="646" spans="1:44" x14ac:dyDescent="0.25">
      <c r="A646" s="5">
        <f>638</f>
      </c>
      <c r="B646" s="5" t="s">
        <v>691</v>
      </c>
      <c r="C646" s="5" t="s">
        <v>53</v>
      </c>
      <c r="D646" s="5" t="s">
        <v>53</v>
      </c>
      <c r="E646" s="5" t="s">
        <v>53</v>
      </c>
      <c r="F646" s="5" t="s">
        <v>53</v>
      </c>
      <c r="G646" s="5" t="s">
        <v>53</v>
      </c>
      <c r="H646" s="5" t="s">
        <v>53</v>
      </c>
      <c r="I646" s="5" t="s">
        <v>53</v>
      </c>
      <c r="J646" s="5" t="s">
        <v>53</v>
      </c>
      <c r="K646" s="5" t="s">
        <v>53</v>
      </c>
      <c r="L646" s="5">
        <v>0</v>
      </c>
      <c r="M646" s="5">
        <v>0</v>
      </c>
      <c r="N646" s="5">
        <v>0</v>
      </c>
      <c r="O646" s="5" t="s">
        <v>53</v>
      </c>
      <c r="P646" s="5" t="s">
        <v>53</v>
      </c>
      <c r="Q646" s="5" t="s">
        <v>53</v>
      </c>
      <c r="R646" s="5" t="s">
        <v>53</v>
      </c>
      <c r="S646" s="5" t="s">
        <v>53</v>
      </c>
      <c r="T646" s="5" t="s">
        <v>53</v>
      </c>
      <c r="U646" s="5" t="s">
        <v>53</v>
      </c>
      <c r="V646" s="5" t="s">
        <v>53</v>
      </c>
      <c r="W646" s="5" t="s">
        <v>53</v>
      </c>
      <c r="X646" s="5" t="s">
        <v>53</v>
      </c>
      <c r="Y646" s="5">
        <v>80</v>
      </c>
      <c r="Z646" s="5" t="s">
        <v>53</v>
      </c>
      <c r="AA646" t="s">
        <v>53</v>
      </c>
      <c r="AB646" t="s">
        <v>53</v>
      </c>
      <c r="AC646" t="s">
        <v>53</v>
      </c>
      <c r="AD646" t="s">
        <v>53</v>
      </c>
      <c r="AE646" t="s">
        <v>54</v>
      </c>
      <c r="AF646" t="s">
        <v>53</v>
      </c>
      <c r="AG646" t="s">
        <v>53</v>
      </c>
      <c r="AH646" t="s">
        <v>53</v>
      </c>
      <c r="AI646" t="s">
        <v>53</v>
      </c>
      <c r="AJ646" t="s">
        <v>53</v>
      </c>
      <c r="AK646" t="s">
        <v>53</v>
      </c>
      <c r="AL646" t="s">
        <v>53</v>
      </c>
      <c r="AM646" t="s">
        <v>53</v>
      </c>
      <c r="AN646" t="s">
        <v>53</v>
      </c>
      <c r="AO646" t="s">
        <v>53</v>
      </c>
      <c r="AP646" t="s">
        <v>53</v>
      </c>
      <c r="AQ646" t="s">
        <v>53</v>
      </c>
      <c r="AR646" t="s">
        <v>53</v>
      </c>
    </row>
    <row r="647" spans="1:44" x14ac:dyDescent="0.25">
      <c r="A647" s="5">
        <f>639</f>
      </c>
      <c r="B647" s="5" t="s">
        <v>692</v>
      </c>
      <c r="C647" s="5" t="s">
        <v>53</v>
      </c>
      <c r="D647" s="5" t="s">
        <v>53</v>
      </c>
      <c r="E647" s="5" t="s">
        <v>53</v>
      </c>
      <c r="F647" s="5" t="s">
        <v>53</v>
      </c>
      <c r="G647" s="5" t="s">
        <v>53</v>
      </c>
      <c r="H647" s="5" t="s">
        <v>53</v>
      </c>
      <c r="I647" s="5" t="s">
        <v>53</v>
      </c>
      <c r="J647" s="5" t="s">
        <v>53</v>
      </c>
      <c r="K647" s="5" t="s">
        <v>53</v>
      </c>
      <c r="L647" s="5">
        <v>0</v>
      </c>
      <c r="M647" s="5">
        <v>0</v>
      </c>
      <c r="N647" s="5">
        <v>0</v>
      </c>
      <c r="O647" s="5" t="s">
        <v>53</v>
      </c>
      <c r="P647" s="5" t="s">
        <v>53</v>
      </c>
      <c r="Q647" s="5" t="s">
        <v>53</v>
      </c>
      <c r="R647" s="5" t="s">
        <v>53</v>
      </c>
      <c r="S647" s="5" t="s">
        <v>53</v>
      </c>
      <c r="T647" s="5" t="s">
        <v>53</v>
      </c>
      <c r="U647" s="5" t="s">
        <v>53</v>
      </c>
      <c r="V647" s="5" t="s">
        <v>53</v>
      </c>
      <c r="W647" s="5" t="s">
        <v>53</v>
      </c>
      <c r="X647" s="5" t="s">
        <v>53</v>
      </c>
      <c r="Y647" s="5">
        <v>80</v>
      </c>
      <c r="Z647" s="5" t="s">
        <v>53</v>
      </c>
      <c r="AA647" t="s">
        <v>53</v>
      </c>
      <c r="AB647" t="s">
        <v>53</v>
      </c>
      <c r="AC647" t="s">
        <v>53</v>
      </c>
      <c r="AD647" t="s">
        <v>53</v>
      </c>
      <c r="AE647" t="s">
        <v>54</v>
      </c>
      <c r="AF647" t="s">
        <v>53</v>
      </c>
      <c r="AG647" t="s">
        <v>53</v>
      </c>
      <c r="AH647" t="s">
        <v>53</v>
      </c>
      <c r="AI647" t="s">
        <v>53</v>
      </c>
      <c r="AJ647" t="s">
        <v>53</v>
      </c>
      <c r="AK647" t="s">
        <v>53</v>
      </c>
      <c r="AL647" t="s">
        <v>53</v>
      </c>
      <c r="AM647" t="s">
        <v>53</v>
      </c>
      <c r="AN647" t="s">
        <v>53</v>
      </c>
      <c r="AO647" t="s">
        <v>53</v>
      </c>
      <c r="AP647" t="s">
        <v>53</v>
      </c>
      <c r="AQ647" t="s">
        <v>53</v>
      </c>
      <c r="AR647" t="s">
        <v>53</v>
      </c>
    </row>
    <row r="648" spans="1:44" x14ac:dyDescent="0.25">
      <c r="A648" s="5">
        <f>640</f>
      </c>
      <c r="B648" s="5" t="s">
        <v>693</v>
      </c>
      <c r="C648" s="5" t="s">
        <v>53</v>
      </c>
      <c r="D648" s="5" t="s">
        <v>53</v>
      </c>
      <c r="E648" s="5" t="s">
        <v>53</v>
      </c>
      <c r="F648" s="5" t="s">
        <v>53</v>
      </c>
      <c r="G648" s="5" t="s">
        <v>53</v>
      </c>
      <c r="H648" s="5" t="s">
        <v>53</v>
      </c>
      <c r="I648" s="5" t="s">
        <v>53</v>
      </c>
      <c r="J648" s="5" t="s">
        <v>53</v>
      </c>
      <c r="K648" s="5" t="s">
        <v>53</v>
      </c>
      <c r="L648" s="5">
        <v>0</v>
      </c>
      <c r="M648" s="5">
        <v>0</v>
      </c>
      <c r="N648" s="5">
        <v>0</v>
      </c>
      <c r="O648" s="5" t="s">
        <v>53</v>
      </c>
      <c r="P648" s="5" t="s">
        <v>53</v>
      </c>
      <c r="Q648" s="5" t="s">
        <v>53</v>
      </c>
      <c r="R648" s="5" t="s">
        <v>53</v>
      </c>
      <c r="S648" s="5" t="s">
        <v>53</v>
      </c>
      <c r="T648" s="5" t="s">
        <v>53</v>
      </c>
      <c r="U648" s="5" t="s">
        <v>53</v>
      </c>
      <c r="V648" s="5" t="s">
        <v>53</v>
      </c>
      <c r="W648" s="5" t="s">
        <v>53</v>
      </c>
      <c r="X648" s="5" t="s">
        <v>53</v>
      </c>
      <c r="Y648" s="5">
        <v>80</v>
      </c>
      <c r="Z648" s="5" t="s">
        <v>53</v>
      </c>
      <c r="AA648" t="s">
        <v>53</v>
      </c>
      <c r="AB648" t="s">
        <v>53</v>
      </c>
      <c r="AC648" t="s">
        <v>53</v>
      </c>
      <c r="AD648" t="s">
        <v>53</v>
      </c>
      <c r="AE648" t="s">
        <v>54</v>
      </c>
      <c r="AF648" t="s">
        <v>53</v>
      </c>
      <c r="AG648" t="s">
        <v>53</v>
      </c>
      <c r="AH648" t="s">
        <v>53</v>
      </c>
      <c r="AI648" t="s">
        <v>53</v>
      </c>
      <c r="AJ648" t="s">
        <v>53</v>
      </c>
      <c r="AK648" t="s">
        <v>53</v>
      </c>
      <c r="AL648" t="s">
        <v>53</v>
      </c>
      <c r="AM648" t="s">
        <v>53</v>
      </c>
      <c r="AN648" t="s">
        <v>53</v>
      </c>
      <c r="AO648" t="s">
        <v>53</v>
      </c>
      <c r="AP648" t="s">
        <v>53</v>
      </c>
      <c r="AQ648" t="s">
        <v>53</v>
      </c>
      <c r="AR648" t="s">
        <v>53</v>
      </c>
    </row>
    <row r="649" spans="1:44" x14ac:dyDescent="0.25">
      <c r="A649" s="5">
        <f>641</f>
      </c>
      <c r="B649" s="5" t="s">
        <v>694</v>
      </c>
      <c r="C649" s="5" t="s">
        <v>53</v>
      </c>
      <c r="D649" s="5" t="s">
        <v>53</v>
      </c>
      <c r="E649" s="5" t="s">
        <v>53</v>
      </c>
      <c r="F649" s="5" t="s">
        <v>53</v>
      </c>
      <c r="G649" s="5" t="s">
        <v>53</v>
      </c>
      <c r="H649" s="5" t="s">
        <v>53</v>
      </c>
      <c r="I649" s="5" t="s">
        <v>53</v>
      </c>
      <c r="J649" s="5" t="s">
        <v>53</v>
      </c>
      <c r="K649" s="5" t="s">
        <v>53</v>
      </c>
      <c r="L649" s="5">
        <v>0</v>
      </c>
      <c r="M649" s="5">
        <v>0</v>
      </c>
      <c r="N649" s="5">
        <v>0</v>
      </c>
      <c r="O649" s="5" t="s">
        <v>53</v>
      </c>
      <c r="P649" s="5" t="s">
        <v>53</v>
      </c>
      <c r="Q649" s="5" t="s">
        <v>53</v>
      </c>
      <c r="R649" s="5" t="s">
        <v>53</v>
      </c>
      <c r="S649" s="5" t="s">
        <v>53</v>
      </c>
      <c r="T649" s="5" t="s">
        <v>53</v>
      </c>
      <c r="U649" s="5" t="s">
        <v>53</v>
      </c>
      <c r="V649" s="5" t="s">
        <v>53</v>
      </c>
      <c r="W649" s="5" t="s">
        <v>53</v>
      </c>
      <c r="X649" s="5" t="s">
        <v>53</v>
      </c>
      <c r="Y649" s="5">
        <v>80</v>
      </c>
      <c r="Z649" s="5" t="s">
        <v>53</v>
      </c>
      <c r="AA649" t="s">
        <v>53</v>
      </c>
      <c r="AB649" t="s">
        <v>53</v>
      </c>
      <c r="AC649" t="s">
        <v>53</v>
      </c>
      <c r="AD649" t="s">
        <v>53</v>
      </c>
      <c r="AE649" t="s">
        <v>54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  <c r="AK649" t="s">
        <v>53</v>
      </c>
      <c r="AL649" t="s">
        <v>53</v>
      </c>
      <c r="AM649" t="s">
        <v>53</v>
      </c>
      <c r="AN649" t="s">
        <v>53</v>
      </c>
      <c r="AO649" t="s">
        <v>53</v>
      </c>
      <c r="AP649" t="s">
        <v>53</v>
      </c>
      <c r="AQ649" t="s">
        <v>53</v>
      </c>
      <c r="AR649" t="s">
        <v>53</v>
      </c>
    </row>
    <row r="650" spans="1:44" x14ac:dyDescent="0.25">
      <c r="A650" s="5">
        <f>642</f>
      </c>
      <c r="B650" s="5" t="s">
        <v>695</v>
      </c>
      <c r="C650" s="5" t="s">
        <v>53</v>
      </c>
      <c r="D650" s="5" t="s">
        <v>53</v>
      </c>
      <c r="E650" s="5" t="s">
        <v>53</v>
      </c>
      <c r="F650" s="5" t="s">
        <v>53</v>
      </c>
      <c r="G650" s="5" t="s">
        <v>53</v>
      </c>
      <c r="H650" s="5" t="s">
        <v>53</v>
      </c>
      <c r="I650" s="5" t="s">
        <v>53</v>
      </c>
      <c r="J650" s="5" t="s">
        <v>53</v>
      </c>
      <c r="K650" s="5" t="s">
        <v>53</v>
      </c>
      <c r="L650" s="5">
        <v>0</v>
      </c>
      <c r="M650" s="5">
        <v>0</v>
      </c>
      <c r="N650" s="5">
        <v>0</v>
      </c>
      <c r="O650" s="5" t="s">
        <v>53</v>
      </c>
      <c r="P650" s="5" t="s">
        <v>53</v>
      </c>
      <c r="Q650" s="5" t="s">
        <v>53</v>
      </c>
      <c r="R650" s="5" t="s">
        <v>53</v>
      </c>
      <c r="S650" s="5" t="s">
        <v>53</v>
      </c>
      <c r="T650" s="5" t="s">
        <v>53</v>
      </c>
      <c r="U650" s="5" t="s">
        <v>53</v>
      </c>
      <c r="V650" s="5" t="s">
        <v>53</v>
      </c>
      <c r="W650" s="5" t="s">
        <v>53</v>
      </c>
      <c r="X650" s="5" t="s">
        <v>53</v>
      </c>
      <c r="Y650" s="5">
        <v>80</v>
      </c>
      <c r="Z650" s="5" t="s">
        <v>53</v>
      </c>
      <c r="AA650" t="s">
        <v>53</v>
      </c>
      <c r="AB650" t="s">
        <v>53</v>
      </c>
      <c r="AC650" t="s">
        <v>53</v>
      </c>
      <c r="AD650" t="s">
        <v>53</v>
      </c>
      <c r="AE650" t="s">
        <v>54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  <c r="AK650" t="s">
        <v>53</v>
      </c>
      <c r="AL650" t="s">
        <v>53</v>
      </c>
      <c r="AM650" t="s">
        <v>53</v>
      </c>
      <c r="AN650" t="s">
        <v>53</v>
      </c>
      <c r="AO650" t="s">
        <v>53</v>
      </c>
      <c r="AP650" t="s">
        <v>53</v>
      </c>
      <c r="AQ650" t="s">
        <v>53</v>
      </c>
      <c r="AR650" t="s">
        <v>53</v>
      </c>
    </row>
    <row r="651" spans="1:44" x14ac:dyDescent="0.25">
      <c r="A651" s="5">
        <f>643</f>
      </c>
      <c r="B651" s="5" t="s">
        <v>696</v>
      </c>
      <c r="C651" s="5" t="s">
        <v>53</v>
      </c>
      <c r="D651" s="5" t="s">
        <v>53</v>
      </c>
      <c r="E651" s="5" t="s">
        <v>53</v>
      </c>
      <c r="F651" s="5" t="s">
        <v>53</v>
      </c>
      <c r="G651" s="5" t="s">
        <v>53</v>
      </c>
      <c r="H651" s="5" t="s">
        <v>53</v>
      </c>
      <c r="I651" s="5" t="s">
        <v>53</v>
      </c>
      <c r="J651" s="5" t="s">
        <v>53</v>
      </c>
      <c r="K651" s="5" t="s">
        <v>53</v>
      </c>
      <c r="L651" s="5">
        <v>0</v>
      </c>
      <c r="M651" s="5">
        <v>0</v>
      </c>
      <c r="N651" s="5">
        <v>0</v>
      </c>
      <c r="O651" s="5" t="s">
        <v>53</v>
      </c>
      <c r="P651" s="5" t="s">
        <v>53</v>
      </c>
      <c r="Q651" s="5" t="s">
        <v>53</v>
      </c>
      <c r="R651" s="5" t="s">
        <v>53</v>
      </c>
      <c r="S651" s="5" t="s">
        <v>53</v>
      </c>
      <c r="T651" s="5" t="s">
        <v>53</v>
      </c>
      <c r="U651" s="5" t="s">
        <v>53</v>
      </c>
      <c r="V651" s="5" t="s">
        <v>53</v>
      </c>
      <c r="W651" s="5" t="s">
        <v>53</v>
      </c>
      <c r="X651" s="5" t="s">
        <v>53</v>
      </c>
      <c r="Y651" s="5">
        <v>80</v>
      </c>
      <c r="Z651" s="5" t="s">
        <v>53</v>
      </c>
      <c r="AA651" t="s">
        <v>53</v>
      </c>
      <c r="AB651" t="s">
        <v>53</v>
      </c>
      <c r="AC651" t="s">
        <v>53</v>
      </c>
      <c r="AD651" t="s">
        <v>53</v>
      </c>
      <c r="AE651" t="s">
        <v>54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  <c r="AK651" t="s">
        <v>53</v>
      </c>
      <c r="AL651" t="s">
        <v>53</v>
      </c>
      <c r="AM651" t="s">
        <v>53</v>
      </c>
      <c r="AN651" t="s">
        <v>53</v>
      </c>
      <c r="AO651" t="s">
        <v>53</v>
      </c>
      <c r="AP651" t="s">
        <v>53</v>
      </c>
      <c r="AQ651" t="s">
        <v>53</v>
      </c>
      <c r="AR651" t="s">
        <v>53</v>
      </c>
    </row>
    <row r="652" spans="1:44" x14ac:dyDescent="0.25">
      <c r="A652" s="5">
        <f>644</f>
      </c>
      <c r="B652" s="5" t="s">
        <v>697</v>
      </c>
      <c r="C652" s="5" t="s">
        <v>53</v>
      </c>
      <c r="D652" s="5" t="s">
        <v>53</v>
      </c>
      <c r="E652" s="5" t="s">
        <v>53</v>
      </c>
      <c r="F652" s="5" t="s">
        <v>53</v>
      </c>
      <c r="G652" s="5" t="s">
        <v>53</v>
      </c>
      <c r="H652" s="5" t="s">
        <v>53</v>
      </c>
      <c r="I652" s="5" t="s">
        <v>53</v>
      </c>
      <c r="J652" s="5" t="s">
        <v>53</v>
      </c>
      <c r="K652" s="5" t="s">
        <v>53</v>
      </c>
      <c r="L652" s="5">
        <v>0</v>
      </c>
      <c r="M652" s="5">
        <v>0</v>
      </c>
      <c r="N652" s="5">
        <v>0</v>
      </c>
      <c r="O652" s="5" t="s">
        <v>53</v>
      </c>
      <c r="P652" s="5" t="s">
        <v>53</v>
      </c>
      <c r="Q652" s="5" t="s">
        <v>53</v>
      </c>
      <c r="R652" s="5" t="s">
        <v>53</v>
      </c>
      <c r="S652" s="5" t="s">
        <v>53</v>
      </c>
      <c r="T652" s="5" t="s">
        <v>53</v>
      </c>
      <c r="U652" s="5" t="s">
        <v>53</v>
      </c>
      <c r="V652" s="5" t="s">
        <v>53</v>
      </c>
      <c r="W652" s="5" t="s">
        <v>53</v>
      </c>
      <c r="X652" s="5" t="s">
        <v>53</v>
      </c>
      <c r="Y652" s="5">
        <v>80</v>
      </c>
      <c r="Z652" s="5" t="s">
        <v>53</v>
      </c>
      <c r="AA652" t="s">
        <v>53</v>
      </c>
      <c r="AB652" t="s">
        <v>53</v>
      </c>
      <c r="AC652" t="s">
        <v>53</v>
      </c>
      <c r="AD652" t="s">
        <v>53</v>
      </c>
      <c r="AE652" t="s">
        <v>54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  <c r="AK652" t="s">
        <v>53</v>
      </c>
      <c r="AL652" t="s">
        <v>53</v>
      </c>
      <c r="AM652" t="s">
        <v>53</v>
      </c>
      <c r="AN652" t="s">
        <v>53</v>
      </c>
      <c r="AO652" t="s">
        <v>53</v>
      </c>
      <c r="AP652" t="s">
        <v>53</v>
      </c>
      <c r="AQ652" t="s">
        <v>53</v>
      </c>
      <c r="AR652" t="s">
        <v>53</v>
      </c>
    </row>
    <row r="653" spans="1:44" x14ac:dyDescent="0.25">
      <c r="A653" s="5">
        <f>645</f>
      </c>
      <c r="B653" s="5" t="s">
        <v>698</v>
      </c>
      <c r="C653" s="5" t="s">
        <v>53</v>
      </c>
      <c r="D653" s="5" t="s">
        <v>53</v>
      </c>
      <c r="E653" s="5" t="s">
        <v>53</v>
      </c>
      <c r="F653" s="5" t="s">
        <v>53</v>
      </c>
      <c r="G653" s="5" t="s">
        <v>53</v>
      </c>
      <c r="H653" s="5" t="s">
        <v>53</v>
      </c>
      <c r="I653" s="5" t="s">
        <v>53</v>
      </c>
      <c r="J653" s="5" t="s">
        <v>53</v>
      </c>
      <c r="K653" s="5" t="s">
        <v>53</v>
      </c>
      <c r="L653" s="5">
        <v>0</v>
      </c>
      <c r="M653" s="5">
        <v>0</v>
      </c>
      <c r="N653" s="5">
        <v>0</v>
      </c>
      <c r="O653" s="5" t="s">
        <v>53</v>
      </c>
      <c r="P653" s="5" t="s">
        <v>53</v>
      </c>
      <c r="Q653" s="5" t="s">
        <v>53</v>
      </c>
      <c r="R653" s="5" t="s">
        <v>53</v>
      </c>
      <c r="S653" s="5" t="s">
        <v>53</v>
      </c>
      <c r="T653" s="5" t="s">
        <v>53</v>
      </c>
      <c r="U653" s="5" t="s">
        <v>53</v>
      </c>
      <c r="V653" s="5" t="s">
        <v>53</v>
      </c>
      <c r="W653" s="5" t="s">
        <v>53</v>
      </c>
      <c r="X653" s="5" t="s">
        <v>53</v>
      </c>
      <c r="Y653" s="5">
        <v>80</v>
      </c>
      <c r="Z653" s="5" t="s">
        <v>53</v>
      </c>
      <c r="AA653" t="s">
        <v>53</v>
      </c>
      <c r="AB653" t="s">
        <v>53</v>
      </c>
      <c r="AC653" t="s">
        <v>53</v>
      </c>
      <c r="AD653" t="s">
        <v>53</v>
      </c>
      <c r="AE653" t="s">
        <v>54</v>
      </c>
      <c r="AF653" t="s">
        <v>53</v>
      </c>
      <c r="AG653" t="s">
        <v>53</v>
      </c>
      <c r="AH653" t="s">
        <v>53</v>
      </c>
      <c r="AI653" t="s">
        <v>53</v>
      </c>
      <c r="AJ653" t="s">
        <v>53</v>
      </c>
      <c r="AK653" t="s">
        <v>53</v>
      </c>
      <c r="AL653" t="s">
        <v>53</v>
      </c>
      <c r="AM653" t="s">
        <v>53</v>
      </c>
      <c r="AN653" t="s">
        <v>53</v>
      </c>
      <c r="AO653" t="s">
        <v>53</v>
      </c>
      <c r="AP653" t="s">
        <v>53</v>
      </c>
      <c r="AQ653" t="s">
        <v>53</v>
      </c>
      <c r="AR653" t="s">
        <v>53</v>
      </c>
    </row>
    <row r="654" spans="1:44" x14ac:dyDescent="0.25">
      <c r="A654" s="5">
        <f>646</f>
      </c>
      <c r="B654" s="5" t="s">
        <v>699</v>
      </c>
      <c r="C654" s="5" t="s">
        <v>53</v>
      </c>
      <c r="D654" s="5" t="s">
        <v>53</v>
      </c>
      <c r="E654" s="5" t="s">
        <v>53</v>
      </c>
      <c r="F654" s="5" t="s">
        <v>53</v>
      </c>
      <c r="G654" s="5" t="s">
        <v>53</v>
      </c>
      <c r="H654" s="5" t="s">
        <v>53</v>
      </c>
      <c r="I654" s="5" t="s">
        <v>53</v>
      </c>
      <c r="J654" s="5" t="s">
        <v>53</v>
      </c>
      <c r="K654" s="5" t="s">
        <v>53</v>
      </c>
      <c r="L654" s="5">
        <v>0</v>
      </c>
      <c r="M654" s="5">
        <v>0</v>
      </c>
      <c r="N654" s="5">
        <v>0</v>
      </c>
      <c r="O654" s="5" t="s">
        <v>53</v>
      </c>
      <c r="P654" s="5" t="s">
        <v>53</v>
      </c>
      <c r="Q654" s="5" t="s">
        <v>53</v>
      </c>
      <c r="R654" s="5" t="s">
        <v>53</v>
      </c>
      <c r="S654" s="5" t="s">
        <v>53</v>
      </c>
      <c r="T654" s="5" t="s">
        <v>53</v>
      </c>
      <c r="U654" s="5" t="s">
        <v>53</v>
      </c>
      <c r="V654" s="5" t="s">
        <v>53</v>
      </c>
      <c r="W654" s="5" t="s">
        <v>53</v>
      </c>
      <c r="X654" s="5" t="s">
        <v>53</v>
      </c>
      <c r="Y654" s="5">
        <v>80</v>
      </c>
      <c r="Z654" s="5" t="s">
        <v>53</v>
      </c>
      <c r="AA654" t="s">
        <v>53</v>
      </c>
      <c r="AB654" t="s">
        <v>53</v>
      </c>
      <c r="AC654" t="s">
        <v>53</v>
      </c>
      <c r="AD654" t="s">
        <v>53</v>
      </c>
      <c r="AE654" t="s">
        <v>54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  <c r="AK654" t="s">
        <v>53</v>
      </c>
      <c r="AL654" t="s">
        <v>53</v>
      </c>
      <c r="AM654" t="s">
        <v>53</v>
      </c>
      <c r="AN654" t="s">
        <v>53</v>
      </c>
      <c r="AO654" t="s">
        <v>53</v>
      </c>
      <c r="AP654" t="s">
        <v>53</v>
      </c>
      <c r="AQ654" t="s">
        <v>53</v>
      </c>
      <c r="AR654" t="s">
        <v>53</v>
      </c>
    </row>
    <row r="655" spans="1:44" x14ac:dyDescent="0.25">
      <c r="A655" s="5">
        <f>647</f>
      </c>
      <c r="B655" s="5" t="s">
        <v>700</v>
      </c>
      <c r="C655" s="5" t="s">
        <v>53</v>
      </c>
      <c r="D655" s="5" t="s">
        <v>53</v>
      </c>
      <c r="E655" s="5" t="s">
        <v>53</v>
      </c>
      <c r="F655" s="5" t="s">
        <v>53</v>
      </c>
      <c r="G655" s="5" t="s">
        <v>53</v>
      </c>
      <c r="H655" s="5" t="s">
        <v>53</v>
      </c>
      <c r="I655" s="5" t="s">
        <v>53</v>
      </c>
      <c r="J655" s="5" t="s">
        <v>53</v>
      </c>
      <c r="K655" s="5" t="s">
        <v>53</v>
      </c>
      <c r="L655" s="5">
        <v>0</v>
      </c>
      <c r="M655" s="5">
        <v>0</v>
      </c>
      <c r="N655" s="5">
        <v>0</v>
      </c>
      <c r="O655" s="5" t="s">
        <v>53</v>
      </c>
      <c r="P655" s="5" t="s">
        <v>53</v>
      </c>
      <c r="Q655" s="5" t="s">
        <v>53</v>
      </c>
      <c r="R655" s="5" t="s">
        <v>53</v>
      </c>
      <c r="S655" s="5" t="s">
        <v>53</v>
      </c>
      <c r="T655" s="5" t="s">
        <v>53</v>
      </c>
      <c r="U655" s="5" t="s">
        <v>53</v>
      </c>
      <c r="V655" s="5" t="s">
        <v>53</v>
      </c>
      <c r="W655" s="5" t="s">
        <v>53</v>
      </c>
      <c r="X655" s="5" t="s">
        <v>53</v>
      </c>
      <c r="Y655" s="5">
        <v>80</v>
      </c>
      <c r="Z655" s="5" t="s">
        <v>53</v>
      </c>
      <c r="AA655" t="s">
        <v>53</v>
      </c>
      <c r="AB655" t="s">
        <v>53</v>
      </c>
      <c r="AC655" t="s">
        <v>53</v>
      </c>
      <c r="AD655" t="s">
        <v>53</v>
      </c>
      <c r="AE655" t="s">
        <v>54</v>
      </c>
      <c r="AF655" t="s">
        <v>53</v>
      </c>
      <c r="AG655" t="s">
        <v>53</v>
      </c>
      <c r="AH655" t="s">
        <v>53</v>
      </c>
      <c r="AI655" t="s">
        <v>53</v>
      </c>
      <c r="AJ655" t="s">
        <v>53</v>
      </c>
      <c r="AK655" t="s">
        <v>53</v>
      </c>
      <c r="AL655" t="s">
        <v>53</v>
      </c>
      <c r="AM655" t="s">
        <v>53</v>
      </c>
      <c r="AN655" t="s">
        <v>53</v>
      </c>
      <c r="AO655" t="s">
        <v>53</v>
      </c>
      <c r="AP655" t="s">
        <v>53</v>
      </c>
      <c r="AQ655" t="s">
        <v>53</v>
      </c>
      <c r="AR655" t="s">
        <v>53</v>
      </c>
    </row>
    <row r="656" spans="1:44" x14ac:dyDescent="0.25">
      <c r="A656" s="5">
        <f>648</f>
      </c>
      <c r="B656" s="5" t="s">
        <v>701</v>
      </c>
      <c r="C656" s="5" t="s">
        <v>53</v>
      </c>
      <c r="D656" s="5" t="s">
        <v>53</v>
      </c>
      <c r="E656" s="5" t="s">
        <v>53</v>
      </c>
      <c r="F656" s="5" t="s">
        <v>53</v>
      </c>
      <c r="G656" s="5" t="s">
        <v>53</v>
      </c>
      <c r="H656" s="5" t="s">
        <v>53</v>
      </c>
      <c r="I656" s="5" t="s">
        <v>53</v>
      </c>
      <c r="J656" s="5" t="s">
        <v>53</v>
      </c>
      <c r="K656" s="5" t="s">
        <v>53</v>
      </c>
      <c r="L656" s="5">
        <v>0</v>
      </c>
      <c r="M656" s="5">
        <v>0</v>
      </c>
      <c r="N656" s="5">
        <v>0</v>
      </c>
      <c r="O656" s="5" t="s">
        <v>53</v>
      </c>
      <c r="P656" s="5" t="s">
        <v>53</v>
      </c>
      <c r="Q656" s="5" t="s">
        <v>53</v>
      </c>
      <c r="R656" s="5" t="s">
        <v>53</v>
      </c>
      <c r="S656" s="5" t="s">
        <v>53</v>
      </c>
      <c r="T656" s="5" t="s">
        <v>53</v>
      </c>
      <c r="U656" s="5" t="s">
        <v>53</v>
      </c>
      <c r="V656" s="5" t="s">
        <v>53</v>
      </c>
      <c r="W656" s="5" t="s">
        <v>53</v>
      </c>
      <c r="X656" s="5" t="s">
        <v>53</v>
      </c>
      <c r="Y656" s="5">
        <v>80</v>
      </c>
      <c r="Z656" s="5" t="s">
        <v>53</v>
      </c>
      <c r="AA656" t="s">
        <v>53</v>
      </c>
      <c r="AB656" t="s">
        <v>53</v>
      </c>
      <c r="AC656" t="s">
        <v>53</v>
      </c>
      <c r="AD656" t="s">
        <v>53</v>
      </c>
      <c r="AE656" t="s">
        <v>54</v>
      </c>
      <c r="AF656" t="s">
        <v>53</v>
      </c>
      <c r="AG656" t="s">
        <v>53</v>
      </c>
      <c r="AH656" t="s">
        <v>53</v>
      </c>
      <c r="AI656" t="s">
        <v>53</v>
      </c>
      <c r="AJ656" t="s">
        <v>53</v>
      </c>
      <c r="AK656" t="s">
        <v>53</v>
      </c>
      <c r="AL656" t="s">
        <v>53</v>
      </c>
      <c r="AM656" t="s">
        <v>53</v>
      </c>
      <c r="AN656" t="s">
        <v>53</v>
      </c>
      <c r="AO656" t="s">
        <v>53</v>
      </c>
      <c r="AP656" t="s">
        <v>53</v>
      </c>
      <c r="AQ656" t="s">
        <v>53</v>
      </c>
      <c r="AR656" t="s">
        <v>53</v>
      </c>
    </row>
    <row r="657" spans="1:44" x14ac:dyDescent="0.25">
      <c r="A657" s="5">
        <f>649</f>
      </c>
      <c r="B657" s="5" t="s">
        <v>702</v>
      </c>
      <c r="C657" s="5" t="s">
        <v>53</v>
      </c>
      <c r="D657" s="5" t="s">
        <v>53</v>
      </c>
      <c r="E657" s="5" t="s">
        <v>53</v>
      </c>
      <c r="F657" s="5" t="s">
        <v>53</v>
      </c>
      <c r="G657" s="5" t="s">
        <v>53</v>
      </c>
      <c r="H657" s="5" t="s">
        <v>53</v>
      </c>
      <c r="I657" s="5" t="s">
        <v>53</v>
      </c>
      <c r="J657" s="5" t="s">
        <v>53</v>
      </c>
      <c r="K657" s="5" t="s">
        <v>53</v>
      </c>
      <c r="L657" s="5">
        <v>0</v>
      </c>
      <c r="M657" s="5">
        <v>0</v>
      </c>
      <c r="N657" s="5">
        <v>0</v>
      </c>
      <c r="O657" s="5" t="s">
        <v>53</v>
      </c>
      <c r="P657" s="5" t="s">
        <v>53</v>
      </c>
      <c r="Q657" s="5" t="s">
        <v>53</v>
      </c>
      <c r="R657" s="5" t="s">
        <v>53</v>
      </c>
      <c r="S657" s="5" t="s">
        <v>53</v>
      </c>
      <c r="T657" s="5" t="s">
        <v>53</v>
      </c>
      <c r="U657" s="5" t="s">
        <v>53</v>
      </c>
      <c r="V657" s="5" t="s">
        <v>53</v>
      </c>
      <c r="W657" s="5" t="s">
        <v>53</v>
      </c>
      <c r="X657" s="5" t="s">
        <v>53</v>
      </c>
      <c r="Y657" s="5">
        <v>80</v>
      </c>
      <c r="Z657" s="5" t="s">
        <v>53</v>
      </c>
      <c r="AA657" t="s">
        <v>53</v>
      </c>
      <c r="AB657" t="s">
        <v>53</v>
      </c>
      <c r="AC657" t="s">
        <v>53</v>
      </c>
      <c r="AD657" t="s">
        <v>53</v>
      </c>
      <c r="AE657" t="s">
        <v>54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  <c r="AK657" t="s">
        <v>53</v>
      </c>
      <c r="AL657" t="s">
        <v>53</v>
      </c>
      <c r="AM657" t="s">
        <v>53</v>
      </c>
      <c r="AN657" t="s">
        <v>53</v>
      </c>
      <c r="AO657" t="s">
        <v>53</v>
      </c>
      <c r="AP657" t="s">
        <v>53</v>
      </c>
      <c r="AQ657" t="s">
        <v>53</v>
      </c>
      <c r="AR657" t="s">
        <v>53</v>
      </c>
    </row>
    <row r="658" spans="1:44" x14ac:dyDescent="0.25">
      <c r="A658" s="5">
        <f>650</f>
      </c>
      <c r="B658" s="5" t="s">
        <v>703</v>
      </c>
      <c r="C658" s="5" t="s">
        <v>53</v>
      </c>
      <c r="D658" s="5" t="s">
        <v>53</v>
      </c>
      <c r="E658" s="5" t="s">
        <v>53</v>
      </c>
      <c r="F658" s="5" t="s">
        <v>53</v>
      </c>
      <c r="G658" s="5" t="s">
        <v>53</v>
      </c>
      <c r="H658" s="5" t="s">
        <v>53</v>
      </c>
      <c r="I658" s="5" t="s">
        <v>53</v>
      </c>
      <c r="J658" s="5" t="s">
        <v>53</v>
      </c>
      <c r="K658" s="5" t="s">
        <v>53</v>
      </c>
      <c r="L658" s="5">
        <v>0</v>
      </c>
      <c r="M658" s="5">
        <v>0</v>
      </c>
      <c r="N658" s="5">
        <v>0</v>
      </c>
      <c r="O658" s="5" t="s">
        <v>53</v>
      </c>
      <c r="P658" s="5" t="s">
        <v>53</v>
      </c>
      <c r="Q658" s="5" t="s">
        <v>53</v>
      </c>
      <c r="R658" s="5" t="s">
        <v>53</v>
      </c>
      <c r="S658" s="5" t="s">
        <v>53</v>
      </c>
      <c r="T658" s="5" t="s">
        <v>53</v>
      </c>
      <c r="U658" s="5" t="s">
        <v>53</v>
      </c>
      <c r="V658" s="5" t="s">
        <v>53</v>
      </c>
      <c r="W658" s="5" t="s">
        <v>53</v>
      </c>
      <c r="X658" s="5" t="s">
        <v>53</v>
      </c>
      <c r="Y658" s="5">
        <v>80</v>
      </c>
      <c r="Z658" s="5" t="s">
        <v>53</v>
      </c>
      <c r="AA658" t="s">
        <v>53</v>
      </c>
      <c r="AB658" t="s">
        <v>53</v>
      </c>
      <c r="AC658" t="s">
        <v>53</v>
      </c>
      <c r="AD658" t="s">
        <v>53</v>
      </c>
      <c r="AE658" t="s">
        <v>54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  <c r="AK658" t="s">
        <v>53</v>
      </c>
      <c r="AL658" t="s">
        <v>53</v>
      </c>
      <c r="AM658" t="s">
        <v>53</v>
      </c>
      <c r="AN658" t="s">
        <v>53</v>
      </c>
      <c r="AO658" t="s">
        <v>53</v>
      </c>
      <c r="AP658" t="s">
        <v>53</v>
      </c>
      <c r="AQ658" t="s">
        <v>53</v>
      </c>
      <c r="AR658" t="s">
        <v>53</v>
      </c>
    </row>
    <row r="659" spans="1:44" x14ac:dyDescent="0.25">
      <c r="A659" s="5">
        <f>651</f>
      </c>
      <c r="B659" s="5" t="s">
        <v>704</v>
      </c>
      <c r="C659" s="5" t="s">
        <v>53</v>
      </c>
      <c r="D659" s="5" t="s">
        <v>53</v>
      </c>
      <c r="E659" s="5" t="s">
        <v>53</v>
      </c>
      <c r="F659" s="5" t="s">
        <v>53</v>
      </c>
      <c r="G659" s="5" t="s">
        <v>53</v>
      </c>
      <c r="H659" s="5" t="s">
        <v>53</v>
      </c>
      <c r="I659" s="5" t="s">
        <v>53</v>
      </c>
      <c r="J659" s="5" t="s">
        <v>53</v>
      </c>
      <c r="K659" s="5" t="s">
        <v>53</v>
      </c>
      <c r="L659" s="5">
        <v>0</v>
      </c>
      <c r="M659" s="5">
        <v>0</v>
      </c>
      <c r="N659" s="5">
        <v>0</v>
      </c>
      <c r="O659" s="5" t="s">
        <v>53</v>
      </c>
      <c r="P659" s="5" t="s">
        <v>53</v>
      </c>
      <c r="Q659" s="5" t="s">
        <v>53</v>
      </c>
      <c r="R659" s="5" t="s">
        <v>53</v>
      </c>
      <c r="S659" s="5" t="s">
        <v>53</v>
      </c>
      <c r="T659" s="5" t="s">
        <v>53</v>
      </c>
      <c r="U659" s="5" t="s">
        <v>53</v>
      </c>
      <c r="V659" s="5" t="s">
        <v>53</v>
      </c>
      <c r="W659" s="5" t="s">
        <v>53</v>
      </c>
      <c r="X659" s="5" t="s">
        <v>53</v>
      </c>
      <c r="Y659" s="5">
        <v>80</v>
      </c>
      <c r="Z659" s="5" t="s">
        <v>53</v>
      </c>
      <c r="AA659" t="s">
        <v>53</v>
      </c>
      <c r="AB659" t="s">
        <v>53</v>
      </c>
      <c r="AC659" t="s">
        <v>53</v>
      </c>
      <c r="AD659" t="s">
        <v>53</v>
      </c>
      <c r="AE659" t="s">
        <v>54</v>
      </c>
      <c r="AF659" t="s">
        <v>53</v>
      </c>
      <c r="AG659" t="s">
        <v>53</v>
      </c>
      <c r="AH659" t="s">
        <v>53</v>
      </c>
      <c r="AI659" t="s">
        <v>53</v>
      </c>
      <c r="AJ659" t="s">
        <v>53</v>
      </c>
      <c r="AK659" t="s">
        <v>53</v>
      </c>
      <c r="AL659" t="s">
        <v>53</v>
      </c>
      <c r="AM659" t="s">
        <v>53</v>
      </c>
      <c r="AN659" t="s">
        <v>53</v>
      </c>
      <c r="AO659" t="s">
        <v>53</v>
      </c>
      <c r="AP659" t="s">
        <v>53</v>
      </c>
      <c r="AQ659" t="s">
        <v>53</v>
      </c>
      <c r="AR659" t="s">
        <v>53</v>
      </c>
    </row>
    <row r="660" spans="1:44" x14ac:dyDescent="0.25">
      <c r="A660" s="5">
        <f>652</f>
      </c>
      <c r="B660" s="5" t="s">
        <v>705</v>
      </c>
      <c r="C660" s="5" t="s">
        <v>53</v>
      </c>
      <c r="D660" s="5" t="s">
        <v>53</v>
      </c>
      <c r="E660" s="5" t="s">
        <v>53</v>
      </c>
      <c r="F660" s="5" t="s">
        <v>53</v>
      </c>
      <c r="G660" s="5" t="s">
        <v>53</v>
      </c>
      <c r="H660" s="5" t="s">
        <v>53</v>
      </c>
      <c r="I660" s="5" t="s">
        <v>53</v>
      </c>
      <c r="J660" s="5" t="s">
        <v>53</v>
      </c>
      <c r="K660" s="5" t="s">
        <v>53</v>
      </c>
      <c r="L660" s="5">
        <v>0</v>
      </c>
      <c r="M660" s="5">
        <v>0</v>
      </c>
      <c r="N660" s="5">
        <v>0</v>
      </c>
      <c r="O660" s="5" t="s">
        <v>53</v>
      </c>
      <c r="P660" s="5" t="s">
        <v>53</v>
      </c>
      <c r="Q660" s="5" t="s">
        <v>53</v>
      </c>
      <c r="R660" s="5" t="s">
        <v>53</v>
      </c>
      <c r="S660" s="5" t="s">
        <v>53</v>
      </c>
      <c r="T660" s="5" t="s">
        <v>53</v>
      </c>
      <c r="U660" s="5" t="s">
        <v>53</v>
      </c>
      <c r="V660" s="5" t="s">
        <v>53</v>
      </c>
      <c r="W660" s="5" t="s">
        <v>53</v>
      </c>
      <c r="X660" s="5" t="s">
        <v>53</v>
      </c>
      <c r="Y660" s="5">
        <v>80</v>
      </c>
      <c r="Z660" s="5" t="s">
        <v>53</v>
      </c>
      <c r="AA660" t="s">
        <v>53</v>
      </c>
      <c r="AB660" t="s">
        <v>53</v>
      </c>
      <c r="AC660" t="s">
        <v>53</v>
      </c>
      <c r="AD660" t="s">
        <v>53</v>
      </c>
      <c r="AE660" t="s">
        <v>54</v>
      </c>
      <c r="AF660" t="s">
        <v>53</v>
      </c>
      <c r="AG660" t="s">
        <v>53</v>
      </c>
      <c r="AH660" t="s">
        <v>53</v>
      </c>
      <c r="AI660" t="s">
        <v>53</v>
      </c>
      <c r="AJ660" t="s">
        <v>53</v>
      </c>
      <c r="AK660" t="s">
        <v>53</v>
      </c>
      <c r="AL660" t="s">
        <v>53</v>
      </c>
      <c r="AM660" t="s">
        <v>53</v>
      </c>
      <c r="AN660" t="s">
        <v>53</v>
      </c>
      <c r="AO660" t="s">
        <v>53</v>
      </c>
      <c r="AP660" t="s">
        <v>53</v>
      </c>
      <c r="AQ660" t="s">
        <v>53</v>
      </c>
      <c r="AR660" t="s">
        <v>53</v>
      </c>
    </row>
    <row r="661" spans="1:44" x14ac:dyDescent="0.25">
      <c r="A661" s="5">
        <f>653</f>
      </c>
      <c r="B661" s="5" t="s">
        <v>706</v>
      </c>
      <c r="C661" s="5" t="s">
        <v>53</v>
      </c>
      <c r="D661" s="5" t="s">
        <v>53</v>
      </c>
      <c r="E661" s="5" t="s">
        <v>53</v>
      </c>
      <c r="F661" s="5" t="s">
        <v>53</v>
      </c>
      <c r="G661" s="5" t="s">
        <v>53</v>
      </c>
      <c r="H661" s="5" t="s">
        <v>53</v>
      </c>
      <c r="I661" s="5" t="s">
        <v>53</v>
      </c>
      <c r="J661" s="5" t="s">
        <v>53</v>
      </c>
      <c r="K661" s="5" t="s">
        <v>53</v>
      </c>
      <c r="L661" s="5">
        <v>0</v>
      </c>
      <c r="M661" s="5">
        <v>0</v>
      </c>
      <c r="N661" s="5">
        <v>0</v>
      </c>
      <c r="O661" s="5" t="s">
        <v>53</v>
      </c>
      <c r="P661" s="5" t="s">
        <v>53</v>
      </c>
      <c r="Q661" s="5" t="s">
        <v>53</v>
      </c>
      <c r="R661" s="5" t="s">
        <v>53</v>
      </c>
      <c r="S661" s="5" t="s">
        <v>53</v>
      </c>
      <c r="T661" s="5" t="s">
        <v>53</v>
      </c>
      <c r="U661" s="5" t="s">
        <v>53</v>
      </c>
      <c r="V661" s="5" t="s">
        <v>53</v>
      </c>
      <c r="W661" s="5" t="s">
        <v>53</v>
      </c>
      <c r="X661" s="5" t="s">
        <v>53</v>
      </c>
      <c r="Y661" s="5">
        <v>80</v>
      </c>
      <c r="Z661" s="5" t="s">
        <v>53</v>
      </c>
      <c r="AA661" t="s">
        <v>53</v>
      </c>
      <c r="AB661" t="s">
        <v>53</v>
      </c>
      <c r="AC661" t="s">
        <v>53</v>
      </c>
      <c r="AD661" t="s">
        <v>53</v>
      </c>
      <c r="AE661" t="s">
        <v>54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  <c r="AK661" t="s">
        <v>53</v>
      </c>
      <c r="AL661" t="s">
        <v>53</v>
      </c>
      <c r="AM661" t="s">
        <v>53</v>
      </c>
      <c r="AN661" t="s">
        <v>53</v>
      </c>
      <c r="AO661" t="s">
        <v>53</v>
      </c>
      <c r="AP661" t="s">
        <v>53</v>
      </c>
      <c r="AQ661" t="s">
        <v>53</v>
      </c>
      <c r="AR661" t="s">
        <v>53</v>
      </c>
    </row>
    <row r="662" spans="1:44" x14ac:dyDescent="0.25">
      <c r="A662" s="5">
        <f>654</f>
      </c>
      <c r="B662" s="5" t="s">
        <v>707</v>
      </c>
      <c r="C662" s="5" t="s">
        <v>53</v>
      </c>
      <c r="D662" s="5" t="s">
        <v>53</v>
      </c>
      <c r="E662" s="5" t="s">
        <v>53</v>
      </c>
      <c r="F662" s="5" t="s">
        <v>53</v>
      </c>
      <c r="G662" s="5" t="s">
        <v>53</v>
      </c>
      <c r="H662" s="5" t="s">
        <v>53</v>
      </c>
      <c r="I662" s="5" t="s">
        <v>53</v>
      </c>
      <c r="J662" s="5" t="s">
        <v>53</v>
      </c>
      <c r="K662" s="5" t="s">
        <v>53</v>
      </c>
      <c r="L662" s="5">
        <v>0</v>
      </c>
      <c r="M662" s="5">
        <v>0</v>
      </c>
      <c r="N662" s="5">
        <v>0</v>
      </c>
      <c r="O662" s="5" t="s">
        <v>53</v>
      </c>
      <c r="P662" s="5" t="s">
        <v>53</v>
      </c>
      <c r="Q662" s="5" t="s">
        <v>53</v>
      </c>
      <c r="R662" s="5" t="s">
        <v>53</v>
      </c>
      <c r="S662" s="5" t="s">
        <v>53</v>
      </c>
      <c r="T662" s="5" t="s">
        <v>53</v>
      </c>
      <c r="U662" s="5" t="s">
        <v>53</v>
      </c>
      <c r="V662" s="5" t="s">
        <v>53</v>
      </c>
      <c r="W662" s="5" t="s">
        <v>53</v>
      </c>
      <c r="X662" s="5" t="s">
        <v>53</v>
      </c>
      <c r="Y662" s="5">
        <v>80</v>
      </c>
      <c r="Z662" s="5" t="s">
        <v>53</v>
      </c>
      <c r="AA662" t="s">
        <v>53</v>
      </c>
      <c r="AB662" t="s">
        <v>53</v>
      </c>
      <c r="AC662" t="s">
        <v>53</v>
      </c>
      <c r="AD662" t="s">
        <v>53</v>
      </c>
      <c r="AE662" t="s">
        <v>54</v>
      </c>
      <c r="AF662" t="s">
        <v>53</v>
      </c>
      <c r="AG662" t="s">
        <v>53</v>
      </c>
      <c r="AH662" t="s">
        <v>53</v>
      </c>
      <c r="AI662" t="s">
        <v>53</v>
      </c>
      <c r="AJ662" t="s">
        <v>53</v>
      </c>
      <c r="AK662" t="s">
        <v>53</v>
      </c>
      <c r="AL662" t="s">
        <v>53</v>
      </c>
      <c r="AM662" t="s">
        <v>53</v>
      </c>
      <c r="AN662" t="s">
        <v>53</v>
      </c>
      <c r="AO662" t="s">
        <v>53</v>
      </c>
      <c r="AP662" t="s">
        <v>53</v>
      </c>
      <c r="AQ662" t="s">
        <v>53</v>
      </c>
      <c r="AR662" t="s">
        <v>53</v>
      </c>
    </row>
    <row r="663" spans="1:44" x14ac:dyDescent="0.25">
      <c r="A663" s="5">
        <f>655</f>
      </c>
      <c r="B663" s="5" t="s">
        <v>708</v>
      </c>
      <c r="C663" s="5" t="s">
        <v>53</v>
      </c>
      <c r="D663" s="5" t="s">
        <v>53</v>
      </c>
      <c r="E663" s="5" t="s">
        <v>53</v>
      </c>
      <c r="F663" s="5" t="s">
        <v>53</v>
      </c>
      <c r="G663" s="5" t="s">
        <v>53</v>
      </c>
      <c r="H663" s="5" t="s">
        <v>53</v>
      </c>
      <c r="I663" s="5" t="s">
        <v>53</v>
      </c>
      <c r="J663" s="5" t="s">
        <v>53</v>
      </c>
      <c r="K663" s="5" t="s">
        <v>53</v>
      </c>
      <c r="L663" s="5">
        <v>0</v>
      </c>
      <c r="M663" s="5">
        <v>0</v>
      </c>
      <c r="N663" s="5">
        <v>0</v>
      </c>
      <c r="O663" s="5" t="s">
        <v>53</v>
      </c>
      <c r="P663" s="5" t="s">
        <v>53</v>
      </c>
      <c r="Q663" s="5" t="s">
        <v>53</v>
      </c>
      <c r="R663" s="5" t="s">
        <v>53</v>
      </c>
      <c r="S663" s="5" t="s">
        <v>53</v>
      </c>
      <c r="T663" s="5" t="s">
        <v>53</v>
      </c>
      <c r="U663" s="5" t="s">
        <v>53</v>
      </c>
      <c r="V663" s="5" t="s">
        <v>53</v>
      </c>
      <c r="W663" s="5" t="s">
        <v>53</v>
      </c>
      <c r="X663" s="5" t="s">
        <v>53</v>
      </c>
      <c r="Y663" s="5">
        <v>80</v>
      </c>
      <c r="Z663" s="5" t="s">
        <v>53</v>
      </c>
      <c r="AA663" t="s">
        <v>53</v>
      </c>
      <c r="AB663" t="s">
        <v>53</v>
      </c>
      <c r="AC663" t="s">
        <v>53</v>
      </c>
      <c r="AD663" t="s">
        <v>53</v>
      </c>
      <c r="AE663" t="s">
        <v>54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  <c r="AK663" t="s">
        <v>53</v>
      </c>
      <c r="AL663" t="s">
        <v>53</v>
      </c>
      <c r="AM663" t="s">
        <v>53</v>
      </c>
      <c r="AN663" t="s">
        <v>53</v>
      </c>
      <c r="AO663" t="s">
        <v>53</v>
      </c>
      <c r="AP663" t="s">
        <v>53</v>
      </c>
      <c r="AQ663" t="s">
        <v>53</v>
      </c>
      <c r="AR663" t="s">
        <v>53</v>
      </c>
    </row>
    <row r="664" spans="1:44" x14ac:dyDescent="0.25">
      <c r="A664" s="5">
        <f>656</f>
      </c>
      <c r="B664" s="5" t="s">
        <v>709</v>
      </c>
      <c r="C664" s="5" t="s">
        <v>53</v>
      </c>
      <c r="D664" s="5" t="s">
        <v>53</v>
      </c>
      <c r="E664" s="5" t="s">
        <v>53</v>
      </c>
      <c r="F664" s="5" t="s">
        <v>53</v>
      </c>
      <c r="G664" s="5" t="s">
        <v>53</v>
      </c>
      <c r="H664" s="5" t="s">
        <v>53</v>
      </c>
      <c r="I664" s="5" t="s">
        <v>53</v>
      </c>
      <c r="J664" s="5" t="s">
        <v>53</v>
      </c>
      <c r="K664" s="5" t="s">
        <v>53</v>
      </c>
      <c r="L664" s="5">
        <v>0</v>
      </c>
      <c r="M664" s="5">
        <v>0</v>
      </c>
      <c r="N664" s="5">
        <v>0</v>
      </c>
      <c r="O664" s="5" t="s">
        <v>53</v>
      </c>
      <c r="P664" s="5" t="s">
        <v>53</v>
      </c>
      <c r="Q664" s="5" t="s">
        <v>53</v>
      </c>
      <c r="R664" s="5" t="s">
        <v>53</v>
      </c>
      <c r="S664" s="5" t="s">
        <v>53</v>
      </c>
      <c r="T664" s="5" t="s">
        <v>53</v>
      </c>
      <c r="U664" s="5" t="s">
        <v>53</v>
      </c>
      <c r="V664" s="5" t="s">
        <v>53</v>
      </c>
      <c r="W664" s="5" t="s">
        <v>53</v>
      </c>
      <c r="X664" s="5" t="s">
        <v>53</v>
      </c>
      <c r="Y664" s="5">
        <v>80</v>
      </c>
      <c r="Z664" s="5" t="s">
        <v>53</v>
      </c>
      <c r="AA664" t="s">
        <v>53</v>
      </c>
      <c r="AB664" t="s">
        <v>53</v>
      </c>
      <c r="AC664" t="s">
        <v>53</v>
      </c>
      <c r="AD664" t="s">
        <v>53</v>
      </c>
      <c r="AE664" t="s">
        <v>54</v>
      </c>
      <c r="AF664" t="s">
        <v>53</v>
      </c>
      <c r="AG664" t="s">
        <v>53</v>
      </c>
      <c r="AH664" t="s">
        <v>53</v>
      </c>
      <c r="AI664" t="s">
        <v>53</v>
      </c>
      <c r="AJ664" t="s">
        <v>53</v>
      </c>
      <c r="AK664" t="s">
        <v>53</v>
      </c>
      <c r="AL664" t="s">
        <v>53</v>
      </c>
      <c r="AM664" t="s">
        <v>53</v>
      </c>
      <c r="AN664" t="s">
        <v>53</v>
      </c>
      <c r="AO664" t="s">
        <v>53</v>
      </c>
      <c r="AP664" t="s">
        <v>53</v>
      </c>
      <c r="AQ664" t="s">
        <v>53</v>
      </c>
      <c r="AR664" t="s">
        <v>53</v>
      </c>
    </row>
    <row r="665" spans="1:44" x14ac:dyDescent="0.25">
      <c r="A665" s="5">
        <f>657</f>
      </c>
      <c r="B665" s="5" t="s">
        <v>710</v>
      </c>
      <c r="C665" s="5" t="s">
        <v>53</v>
      </c>
      <c r="D665" s="5" t="s">
        <v>53</v>
      </c>
      <c r="E665" s="5" t="s">
        <v>53</v>
      </c>
      <c r="F665" s="5" t="s">
        <v>53</v>
      </c>
      <c r="G665" s="5" t="s">
        <v>53</v>
      </c>
      <c r="H665" s="5" t="s">
        <v>53</v>
      </c>
      <c r="I665" s="5" t="s">
        <v>53</v>
      </c>
      <c r="J665" s="5" t="s">
        <v>53</v>
      </c>
      <c r="K665" s="5" t="s">
        <v>53</v>
      </c>
      <c r="L665" s="5">
        <v>0</v>
      </c>
      <c r="M665" s="5">
        <v>0</v>
      </c>
      <c r="N665" s="5">
        <v>0</v>
      </c>
      <c r="O665" s="5" t="s">
        <v>53</v>
      </c>
      <c r="P665" s="5" t="s">
        <v>53</v>
      </c>
      <c r="Q665" s="5" t="s">
        <v>53</v>
      </c>
      <c r="R665" s="5" t="s">
        <v>53</v>
      </c>
      <c r="S665" s="5" t="s">
        <v>53</v>
      </c>
      <c r="T665" s="5" t="s">
        <v>53</v>
      </c>
      <c r="U665" s="5" t="s">
        <v>53</v>
      </c>
      <c r="V665" s="5" t="s">
        <v>53</v>
      </c>
      <c r="W665" s="5" t="s">
        <v>53</v>
      </c>
      <c r="X665" s="5" t="s">
        <v>53</v>
      </c>
      <c r="Y665" s="5">
        <v>80</v>
      </c>
      <c r="Z665" s="5" t="s">
        <v>53</v>
      </c>
      <c r="AA665" t="s">
        <v>53</v>
      </c>
      <c r="AB665" t="s">
        <v>53</v>
      </c>
      <c r="AC665" t="s">
        <v>53</v>
      </c>
      <c r="AD665" t="s">
        <v>53</v>
      </c>
      <c r="AE665" t="s">
        <v>54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  <c r="AK665" t="s">
        <v>53</v>
      </c>
      <c r="AL665" t="s">
        <v>53</v>
      </c>
      <c r="AM665" t="s">
        <v>53</v>
      </c>
      <c r="AN665" t="s">
        <v>53</v>
      </c>
      <c r="AO665" t="s">
        <v>53</v>
      </c>
      <c r="AP665" t="s">
        <v>53</v>
      </c>
      <c r="AQ665" t="s">
        <v>53</v>
      </c>
      <c r="AR665" t="s">
        <v>53</v>
      </c>
    </row>
    <row r="666" spans="1:44" x14ac:dyDescent="0.25">
      <c r="A666" s="5">
        <f>658</f>
      </c>
      <c r="B666" s="5" t="s">
        <v>711</v>
      </c>
      <c r="C666" s="5" t="s">
        <v>53</v>
      </c>
      <c r="D666" s="5" t="s">
        <v>53</v>
      </c>
      <c r="E666" s="5" t="s">
        <v>53</v>
      </c>
      <c r="F666" s="5" t="s">
        <v>53</v>
      </c>
      <c r="G666" s="5" t="s">
        <v>53</v>
      </c>
      <c r="H666" s="5" t="s">
        <v>53</v>
      </c>
      <c r="I666" s="5" t="s">
        <v>53</v>
      </c>
      <c r="J666" s="5" t="s">
        <v>53</v>
      </c>
      <c r="K666" s="5" t="s">
        <v>53</v>
      </c>
      <c r="L666" s="5">
        <v>0</v>
      </c>
      <c r="M666" s="5">
        <v>0</v>
      </c>
      <c r="N666" s="5">
        <v>0</v>
      </c>
      <c r="O666" s="5" t="s">
        <v>53</v>
      </c>
      <c r="P666" s="5" t="s">
        <v>53</v>
      </c>
      <c r="Q666" s="5" t="s">
        <v>53</v>
      </c>
      <c r="R666" s="5" t="s">
        <v>53</v>
      </c>
      <c r="S666" s="5" t="s">
        <v>53</v>
      </c>
      <c r="T666" s="5" t="s">
        <v>53</v>
      </c>
      <c r="U666" s="5" t="s">
        <v>53</v>
      </c>
      <c r="V666" s="5" t="s">
        <v>53</v>
      </c>
      <c r="W666" s="5" t="s">
        <v>53</v>
      </c>
      <c r="X666" s="5" t="s">
        <v>53</v>
      </c>
      <c r="Y666" s="5">
        <v>80</v>
      </c>
      <c r="Z666" s="5" t="s">
        <v>53</v>
      </c>
      <c r="AA666" t="s">
        <v>53</v>
      </c>
      <c r="AB666" t="s">
        <v>53</v>
      </c>
      <c r="AC666" t="s">
        <v>53</v>
      </c>
      <c r="AD666" t="s">
        <v>53</v>
      </c>
      <c r="AE666" t="s">
        <v>54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  <c r="AK666" t="s">
        <v>53</v>
      </c>
      <c r="AL666" t="s">
        <v>53</v>
      </c>
      <c r="AM666" t="s">
        <v>53</v>
      </c>
      <c r="AN666" t="s">
        <v>53</v>
      </c>
      <c r="AO666" t="s">
        <v>53</v>
      </c>
      <c r="AP666" t="s">
        <v>53</v>
      </c>
      <c r="AQ666" t="s">
        <v>53</v>
      </c>
      <c r="AR666" t="s">
        <v>53</v>
      </c>
    </row>
    <row r="667" spans="1:44" x14ac:dyDescent="0.25">
      <c r="A667" s="5">
        <f>659</f>
      </c>
      <c r="B667" s="5" t="s">
        <v>712</v>
      </c>
      <c r="C667" s="5" t="s">
        <v>53</v>
      </c>
      <c r="D667" s="5" t="s">
        <v>53</v>
      </c>
      <c r="E667" s="5" t="s">
        <v>53</v>
      </c>
      <c r="F667" s="5" t="s">
        <v>53</v>
      </c>
      <c r="G667" s="5" t="s">
        <v>53</v>
      </c>
      <c r="H667" s="5" t="s">
        <v>53</v>
      </c>
      <c r="I667" s="5" t="s">
        <v>53</v>
      </c>
      <c r="J667" s="5" t="s">
        <v>53</v>
      </c>
      <c r="K667" s="5" t="s">
        <v>53</v>
      </c>
      <c r="L667" s="5">
        <v>0</v>
      </c>
      <c r="M667" s="5">
        <v>0</v>
      </c>
      <c r="N667" s="5">
        <v>0</v>
      </c>
      <c r="O667" s="5" t="s">
        <v>53</v>
      </c>
      <c r="P667" s="5" t="s">
        <v>53</v>
      </c>
      <c r="Q667" s="5" t="s">
        <v>53</v>
      </c>
      <c r="R667" s="5" t="s">
        <v>53</v>
      </c>
      <c r="S667" s="5" t="s">
        <v>53</v>
      </c>
      <c r="T667" s="5" t="s">
        <v>53</v>
      </c>
      <c r="U667" s="5" t="s">
        <v>53</v>
      </c>
      <c r="V667" s="5" t="s">
        <v>53</v>
      </c>
      <c r="W667" s="5" t="s">
        <v>53</v>
      </c>
      <c r="X667" s="5" t="s">
        <v>53</v>
      </c>
      <c r="Y667" s="5">
        <v>80</v>
      </c>
      <c r="Z667" s="5" t="s">
        <v>53</v>
      </c>
      <c r="AA667" t="s">
        <v>53</v>
      </c>
      <c r="AB667" t="s">
        <v>53</v>
      </c>
      <c r="AC667" t="s">
        <v>53</v>
      </c>
      <c r="AD667" t="s">
        <v>53</v>
      </c>
      <c r="AE667" t="s">
        <v>54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  <c r="AK667" t="s">
        <v>53</v>
      </c>
      <c r="AL667" t="s">
        <v>53</v>
      </c>
      <c r="AM667" t="s">
        <v>53</v>
      </c>
      <c r="AN667" t="s">
        <v>53</v>
      </c>
      <c r="AO667" t="s">
        <v>53</v>
      </c>
      <c r="AP667" t="s">
        <v>53</v>
      </c>
      <c r="AQ667" t="s">
        <v>53</v>
      </c>
      <c r="AR667" t="s">
        <v>53</v>
      </c>
    </row>
    <row r="668" spans="1:44" x14ac:dyDescent="0.25">
      <c r="A668" s="5">
        <f>660</f>
      </c>
      <c r="B668" s="5" t="s">
        <v>713</v>
      </c>
      <c r="C668" s="5" t="s">
        <v>53</v>
      </c>
      <c r="D668" s="5" t="s">
        <v>53</v>
      </c>
      <c r="E668" s="5" t="s">
        <v>53</v>
      </c>
      <c r="F668" s="5" t="s">
        <v>53</v>
      </c>
      <c r="G668" s="5" t="s">
        <v>53</v>
      </c>
      <c r="H668" s="5" t="s">
        <v>53</v>
      </c>
      <c r="I668" s="5" t="s">
        <v>53</v>
      </c>
      <c r="J668" s="5" t="s">
        <v>53</v>
      </c>
      <c r="K668" s="5" t="s">
        <v>53</v>
      </c>
      <c r="L668" s="5">
        <v>0</v>
      </c>
      <c r="M668" s="5">
        <v>0</v>
      </c>
      <c r="N668" s="5">
        <v>0</v>
      </c>
      <c r="O668" s="5" t="s">
        <v>53</v>
      </c>
      <c r="P668" s="5" t="s">
        <v>53</v>
      </c>
      <c r="Q668" s="5" t="s">
        <v>53</v>
      </c>
      <c r="R668" s="5" t="s">
        <v>53</v>
      </c>
      <c r="S668" s="5" t="s">
        <v>53</v>
      </c>
      <c r="T668" s="5" t="s">
        <v>53</v>
      </c>
      <c r="U668" s="5" t="s">
        <v>53</v>
      </c>
      <c r="V668" s="5" t="s">
        <v>53</v>
      </c>
      <c r="W668" s="5" t="s">
        <v>53</v>
      </c>
      <c r="X668" s="5" t="s">
        <v>53</v>
      </c>
      <c r="Y668" s="5">
        <v>80</v>
      </c>
      <c r="Z668" s="5" t="s">
        <v>53</v>
      </c>
      <c r="AA668" t="s">
        <v>53</v>
      </c>
      <c r="AB668" t="s">
        <v>53</v>
      </c>
      <c r="AC668" t="s">
        <v>53</v>
      </c>
      <c r="AD668" t="s">
        <v>53</v>
      </c>
      <c r="AE668" t="s">
        <v>54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  <c r="AK668" t="s">
        <v>53</v>
      </c>
      <c r="AL668" t="s">
        <v>53</v>
      </c>
      <c r="AM668" t="s">
        <v>53</v>
      </c>
      <c r="AN668" t="s">
        <v>53</v>
      </c>
      <c r="AO668" t="s">
        <v>53</v>
      </c>
      <c r="AP668" t="s">
        <v>53</v>
      </c>
      <c r="AQ668" t="s">
        <v>53</v>
      </c>
      <c r="AR668" t="s">
        <v>53</v>
      </c>
    </row>
    <row r="669" spans="1:44" x14ac:dyDescent="0.25">
      <c r="A669" s="5">
        <f>661</f>
      </c>
      <c r="B669" s="5" t="s">
        <v>714</v>
      </c>
      <c r="C669" s="5" t="s">
        <v>53</v>
      </c>
      <c r="D669" s="5" t="s">
        <v>53</v>
      </c>
      <c r="E669" s="5" t="s">
        <v>53</v>
      </c>
      <c r="F669" s="5" t="s">
        <v>53</v>
      </c>
      <c r="G669" s="5" t="s">
        <v>53</v>
      </c>
      <c r="H669" s="5" t="s">
        <v>53</v>
      </c>
      <c r="I669" s="5" t="s">
        <v>53</v>
      </c>
      <c r="J669" s="5" t="s">
        <v>53</v>
      </c>
      <c r="K669" s="5" t="s">
        <v>53</v>
      </c>
      <c r="L669" s="5">
        <v>0</v>
      </c>
      <c r="M669" s="5">
        <v>0</v>
      </c>
      <c r="N669" s="5">
        <v>0</v>
      </c>
      <c r="O669" s="5" t="s">
        <v>53</v>
      </c>
      <c r="P669" s="5" t="s">
        <v>53</v>
      </c>
      <c r="Q669" s="5" t="s">
        <v>53</v>
      </c>
      <c r="R669" s="5" t="s">
        <v>53</v>
      </c>
      <c r="S669" s="5" t="s">
        <v>53</v>
      </c>
      <c r="T669" s="5" t="s">
        <v>53</v>
      </c>
      <c r="U669" s="5" t="s">
        <v>53</v>
      </c>
      <c r="V669" s="5" t="s">
        <v>53</v>
      </c>
      <c r="W669" s="5" t="s">
        <v>53</v>
      </c>
      <c r="X669" s="5" t="s">
        <v>53</v>
      </c>
      <c r="Y669" s="5">
        <v>80</v>
      </c>
      <c r="Z669" s="5" t="s">
        <v>53</v>
      </c>
      <c r="AA669" t="s">
        <v>53</v>
      </c>
      <c r="AB669" t="s">
        <v>53</v>
      </c>
      <c r="AC669" t="s">
        <v>53</v>
      </c>
      <c r="AD669" t="s">
        <v>53</v>
      </c>
      <c r="AE669" t="s">
        <v>54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  <c r="AK669" t="s">
        <v>53</v>
      </c>
      <c r="AL669" t="s">
        <v>53</v>
      </c>
      <c r="AM669" t="s">
        <v>53</v>
      </c>
      <c r="AN669" t="s">
        <v>53</v>
      </c>
      <c r="AO669" t="s">
        <v>53</v>
      </c>
      <c r="AP669" t="s">
        <v>53</v>
      </c>
      <c r="AQ669" t="s">
        <v>53</v>
      </c>
      <c r="AR669" t="s">
        <v>53</v>
      </c>
    </row>
    <row r="670" spans="1:44" x14ac:dyDescent="0.25">
      <c r="A670" s="5">
        <f>662</f>
      </c>
      <c r="B670" s="5" t="s">
        <v>715</v>
      </c>
      <c r="C670" s="5" t="s">
        <v>53</v>
      </c>
      <c r="D670" s="5" t="s">
        <v>53</v>
      </c>
      <c r="E670" s="5" t="s">
        <v>53</v>
      </c>
      <c r="F670" s="5" t="s">
        <v>53</v>
      </c>
      <c r="G670" s="5" t="s">
        <v>53</v>
      </c>
      <c r="H670" s="5" t="s">
        <v>53</v>
      </c>
      <c r="I670" s="5" t="s">
        <v>53</v>
      </c>
      <c r="J670" s="5" t="s">
        <v>53</v>
      </c>
      <c r="K670" s="5" t="s">
        <v>53</v>
      </c>
      <c r="L670" s="5">
        <v>0</v>
      </c>
      <c r="M670" s="5">
        <v>0</v>
      </c>
      <c r="N670" s="5">
        <v>0</v>
      </c>
      <c r="O670" s="5" t="s">
        <v>53</v>
      </c>
      <c r="P670" s="5" t="s">
        <v>53</v>
      </c>
      <c r="Q670" s="5" t="s">
        <v>53</v>
      </c>
      <c r="R670" s="5" t="s">
        <v>53</v>
      </c>
      <c r="S670" s="5" t="s">
        <v>53</v>
      </c>
      <c r="T670" s="5" t="s">
        <v>53</v>
      </c>
      <c r="U670" s="5" t="s">
        <v>53</v>
      </c>
      <c r="V670" s="5" t="s">
        <v>53</v>
      </c>
      <c r="W670" s="5" t="s">
        <v>53</v>
      </c>
      <c r="X670" s="5" t="s">
        <v>53</v>
      </c>
      <c r="Y670" s="5">
        <v>80</v>
      </c>
      <c r="Z670" s="5" t="s">
        <v>53</v>
      </c>
      <c r="AA670" t="s">
        <v>53</v>
      </c>
      <c r="AB670" t="s">
        <v>53</v>
      </c>
      <c r="AC670" t="s">
        <v>53</v>
      </c>
      <c r="AD670" t="s">
        <v>53</v>
      </c>
      <c r="AE670" t="s">
        <v>54</v>
      </c>
      <c r="AF670" t="s">
        <v>53</v>
      </c>
      <c r="AG670" t="s">
        <v>53</v>
      </c>
      <c r="AH670" t="s">
        <v>53</v>
      </c>
      <c r="AI670" t="s">
        <v>53</v>
      </c>
      <c r="AJ670" t="s">
        <v>53</v>
      </c>
      <c r="AK670" t="s">
        <v>53</v>
      </c>
      <c r="AL670" t="s">
        <v>53</v>
      </c>
      <c r="AM670" t="s">
        <v>53</v>
      </c>
      <c r="AN670" t="s">
        <v>53</v>
      </c>
      <c r="AO670" t="s">
        <v>53</v>
      </c>
      <c r="AP670" t="s">
        <v>53</v>
      </c>
      <c r="AQ670" t="s">
        <v>53</v>
      </c>
      <c r="AR670" t="s">
        <v>53</v>
      </c>
    </row>
    <row r="671" spans="1:44" x14ac:dyDescent="0.25">
      <c r="A671" s="5">
        <f>663</f>
      </c>
      <c r="B671" s="5" t="s">
        <v>716</v>
      </c>
      <c r="C671" s="5" t="s">
        <v>53</v>
      </c>
      <c r="D671" s="5" t="s">
        <v>53</v>
      </c>
      <c r="E671" s="5" t="s">
        <v>53</v>
      </c>
      <c r="F671" s="5" t="s">
        <v>53</v>
      </c>
      <c r="G671" s="5" t="s">
        <v>53</v>
      </c>
      <c r="H671" s="5" t="s">
        <v>53</v>
      </c>
      <c r="I671" s="5" t="s">
        <v>53</v>
      </c>
      <c r="J671" s="5" t="s">
        <v>53</v>
      </c>
      <c r="K671" s="5" t="s">
        <v>53</v>
      </c>
      <c r="L671" s="5">
        <v>0</v>
      </c>
      <c r="M671" s="5">
        <v>0</v>
      </c>
      <c r="N671" s="5">
        <v>0</v>
      </c>
      <c r="O671" s="5" t="s">
        <v>53</v>
      </c>
      <c r="P671" s="5" t="s">
        <v>53</v>
      </c>
      <c r="Q671" s="5" t="s">
        <v>53</v>
      </c>
      <c r="R671" s="5" t="s">
        <v>53</v>
      </c>
      <c r="S671" s="5" t="s">
        <v>53</v>
      </c>
      <c r="T671" s="5" t="s">
        <v>53</v>
      </c>
      <c r="U671" s="5" t="s">
        <v>53</v>
      </c>
      <c r="V671" s="5" t="s">
        <v>53</v>
      </c>
      <c r="W671" s="5" t="s">
        <v>53</v>
      </c>
      <c r="X671" s="5" t="s">
        <v>53</v>
      </c>
      <c r="Y671" s="5">
        <v>80</v>
      </c>
      <c r="Z671" s="5" t="s">
        <v>53</v>
      </c>
      <c r="AA671" t="s">
        <v>53</v>
      </c>
      <c r="AB671" t="s">
        <v>53</v>
      </c>
      <c r="AC671" t="s">
        <v>53</v>
      </c>
      <c r="AD671" t="s">
        <v>53</v>
      </c>
      <c r="AE671" t="s">
        <v>54</v>
      </c>
      <c r="AF671" t="s">
        <v>53</v>
      </c>
      <c r="AG671" t="s">
        <v>53</v>
      </c>
      <c r="AH671" t="s">
        <v>53</v>
      </c>
      <c r="AI671" t="s">
        <v>53</v>
      </c>
      <c r="AJ671" t="s">
        <v>53</v>
      </c>
      <c r="AK671" t="s">
        <v>53</v>
      </c>
      <c r="AL671" t="s">
        <v>53</v>
      </c>
      <c r="AM671" t="s">
        <v>53</v>
      </c>
      <c r="AN671" t="s">
        <v>53</v>
      </c>
      <c r="AO671" t="s">
        <v>53</v>
      </c>
      <c r="AP671" t="s">
        <v>53</v>
      </c>
      <c r="AQ671" t="s">
        <v>53</v>
      </c>
      <c r="AR671" t="s">
        <v>53</v>
      </c>
    </row>
    <row r="672" spans="1:44" x14ac:dyDescent="0.25">
      <c r="A672" s="5">
        <f>664</f>
      </c>
      <c r="B672" s="5" t="s">
        <v>717</v>
      </c>
      <c r="C672" s="5" t="s">
        <v>53</v>
      </c>
      <c r="D672" s="5" t="s">
        <v>53</v>
      </c>
      <c r="E672" s="5" t="s">
        <v>53</v>
      </c>
      <c r="F672" s="5" t="s">
        <v>53</v>
      </c>
      <c r="G672" s="5" t="s">
        <v>53</v>
      </c>
      <c r="H672" s="5" t="s">
        <v>53</v>
      </c>
      <c r="I672" s="5" t="s">
        <v>53</v>
      </c>
      <c r="J672" s="5" t="s">
        <v>53</v>
      </c>
      <c r="K672" s="5" t="s">
        <v>53</v>
      </c>
      <c r="L672" s="5">
        <v>0</v>
      </c>
      <c r="M672" s="5">
        <v>0</v>
      </c>
      <c r="N672" s="5">
        <v>0</v>
      </c>
      <c r="O672" s="5" t="s">
        <v>53</v>
      </c>
      <c r="P672" s="5" t="s">
        <v>53</v>
      </c>
      <c r="Q672" s="5" t="s">
        <v>53</v>
      </c>
      <c r="R672" s="5" t="s">
        <v>53</v>
      </c>
      <c r="S672" s="5" t="s">
        <v>53</v>
      </c>
      <c r="T672" s="5" t="s">
        <v>53</v>
      </c>
      <c r="U672" s="5" t="s">
        <v>53</v>
      </c>
      <c r="V672" s="5" t="s">
        <v>53</v>
      </c>
      <c r="W672" s="5" t="s">
        <v>53</v>
      </c>
      <c r="X672" s="5" t="s">
        <v>53</v>
      </c>
      <c r="Y672" s="5">
        <v>80</v>
      </c>
      <c r="Z672" s="5" t="s">
        <v>53</v>
      </c>
      <c r="AA672" t="s">
        <v>53</v>
      </c>
      <c r="AB672" t="s">
        <v>53</v>
      </c>
      <c r="AC672" t="s">
        <v>53</v>
      </c>
      <c r="AD672" t="s">
        <v>53</v>
      </c>
      <c r="AE672" t="s">
        <v>54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  <c r="AK672" t="s">
        <v>53</v>
      </c>
      <c r="AL672" t="s">
        <v>53</v>
      </c>
      <c r="AM672" t="s">
        <v>53</v>
      </c>
      <c r="AN672" t="s">
        <v>53</v>
      </c>
      <c r="AO672" t="s">
        <v>53</v>
      </c>
      <c r="AP672" t="s">
        <v>53</v>
      </c>
      <c r="AQ672" t="s">
        <v>53</v>
      </c>
      <c r="AR672" t="s">
        <v>53</v>
      </c>
    </row>
    <row r="673" spans="1:44" x14ac:dyDescent="0.25">
      <c r="A673" s="5">
        <f>665</f>
      </c>
      <c r="B673" s="5" t="s">
        <v>718</v>
      </c>
      <c r="C673" s="5" t="s">
        <v>53</v>
      </c>
      <c r="D673" s="5" t="s">
        <v>53</v>
      </c>
      <c r="E673" s="5" t="s">
        <v>53</v>
      </c>
      <c r="F673" s="5" t="s">
        <v>53</v>
      </c>
      <c r="G673" s="5" t="s">
        <v>53</v>
      </c>
      <c r="H673" s="5" t="s">
        <v>53</v>
      </c>
      <c r="I673" s="5" t="s">
        <v>53</v>
      </c>
      <c r="J673" s="5" t="s">
        <v>53</v>
      </c>
      <c r="K673" s="5" t="s">
        <v>53</v>
      </c>
      <c r="L673" s="5">
        <v>0</v>
      </c>
      <c r="M673" s="5">
        <v>0</v>
      </c>
      <c r="N673" s="5">
        <v>0</v>
      </c>
      <c r="O673" s="5" t="s">
        <v>53</v>
      </c>
      <c r="P673" s="5" t="s">
        <v>53</v>
      </c>
      <c r="Q673" s="5" t="s">
        <v>53</v>
      </c>
      <c r="R673" s="5" t="s">
        <v>53</v>
      </c>
      <c r="S673" s="5" t="s">
        <v>53</v>
      </c>
      <c r="T673" s="5" t="s">
        <v>53</v>
      </c>
      <c r="U673" s="5" t="s">
        <v>53</v>
      </c>
      <c r="V673" s="5" t="s">
        <v>53</v>
      </c>
      <c r="W673" s="5" t="s">
        <v>53</v>
      </c>
      <c r="X673" s="5" t="s">
        <v>53</v>
      </c>
      <c r="Y673" s="5">
        <v>80</v>
      </c>
      <c r="Z673" s="5" t="s">
        <v>53</v>
      </c>
      <c r="AA673" t="s">
        <v>53</v>
      </c>
      <c r="AB673" t="s">
        <v>53</v>
      </c>
      <c r="AC673" t="s">
        <v>53</v>
      </c>
      <c r="AD673" t="s">
        <v>53</v>
      </c>
      <c r="AE673" t="s">
        <v>54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  <c r="AK673" t="s">
        <v>53</v>
      </c>
      <c r="AL673" t="s">
        <v>53</v>
      </c>
      <c r="AM673" t="s">
        <v>53</v>
      </c>
      <c r="AN673" t="s">
        <v>53</v>
      </c>
      <c r="AO673" t="s">
        <v>53</v>
      </c>
      <c r="AP673" t="s">
        <v>53</v>
      </c>
      <c r="AQ673" t="s">
        <v>53</v>
      </c>
      <c r="AR673" t="s">
        <v>53</v>
      </c>
    </row>
    <row r="674" spans="1:44" x14ac:dyDescent="0.25">
      <c r="A674" s="5">
        <f>666</f>
      </c>
      <c r="B674" s="5" t="s">
        <v>719</v>
      </c>
      <c r="C674" s="5" t="s">
        <v>53</v>
      </c>
      <c r="D674" s="5" t="s">
        <v>53</v>
      </c>
      <c r="E674" s="5" t="s">
        <v>53</v>
      </c>
      <c r="F674" s="5" t="s">
        <v>53</v>
      </c>
      <c r="G674" s="5" t="s">
        <v>53</v>
      </c>
      <c r="H674" s="5" t="s">
        <v>53</v>
      </c>
      <c r="I674" s="5" t="s">
        <v>53</v>
      </c>
      <c r="J674" s="5" t="s">
        <v>53</v>
      </c>
      <c r="K674" s="5" t="s">
        <v>53</v>
      </c>
      <c r="L674" s="5">
        <v>0</v>
      </c>
      <c r="M674" s="5">
        <v>0</v>
      </c>
      <c r="N674" s="5">
        <v>0</v>
      </c>
      <c r="O674" s="5" t="s">
        <v>53</v>
      </c>
      <c r="P674" s="5" t="s">
        <v>53</v>
      </c>
      <c r="Q674" s="5" t="s">
        <v>53</v>
      </c>
      <c r="R674" s="5" t="s">
        <v>53</v>
      </c>
      <c r="S674" s="5" t="s">
        <v>53</v>
      </c>
      <c r="T674" s="5" t="s">
        <v>53</v>
      </c>
      <c r="U674" s="5" t="s">
        <v>53</v>
      </c>
      <c r="V674" s="5" t="s">
        <v>53</v>
      </c>
      <c r="W674" s="5" t="s">
        <v>53</v>
      </c>
      <c r="X674" s="5" t="s">
        <v>53</v>
      </c>
      <c r="Y674" s="5">
        <v>80</v>
      </c>
      <c r="Z674" s="5" t="s">
        <v>53</v>
      </c>
      <c r="AA674" t="s">
        <v>53</v>
      </c>
      <c r="AB674" t="s">
        <v>53</v>
      </c>
      <c r="AC674" t="s">
        <v>53</v>
      </c>
      <c r="AD674" t="s">
        <v>53</v>
      </c>
      <c r="AE674" t="s">
        <v>54</v>
      </c>
      <c r="AF674" t="s">
        <v>53</v>
      </c>
      <c r="AG674" t="s">
        <v>53</v>
      </c>
      <c r="AH674" t="s">
        <v>53</v>
      </c>
      <c r="AI674" t="s">
        <v>53</v>
      </c>
      <c r="AJ674" t="s">
        <v>53</v>
      </c>
      <c r="AK674" t="s">
        <v>53</v>
      </c>
      <c r="AL674" t="s">
        <v>53</v>
      </c>
      <c r="AM674" t="s">
        <v>53</v>
      </c>
      <c r="AN674" t="s">
        <v>53</v>
      </c>
      <c r="AO674" t="s">
        <v>53</v>
      </c>
      <c r="AP674" t="s">
        <v>53</v>
      </c>
      <c r="AQ674" t="s">
        <v>53</v>
      </c>
      <c r="AR674" t="s">
        <v>53</v>
      </c>
    </row>
    <row r="675" spans="1:44" x14ac:dyDescent="0.25">
      <c r="A675" s="5">
        <f>667</f>
      </c>
      <c r="B675" s="5" t="s">
        <v>720</v>
      </c>
      <c r="C675" s="5" t="s">
        <v>53</v>
      </c>
      <c r="D675" s="5" t="s">
        <v>53</v>
      </c>
      <c r="E675" s="5" t="s">
        <v>53</v>
      </c>
      <c r="F675" s="5" t="s">
        <v>53</v>
      </c>
      <c r="G675" s="5" t="s">
        <v>53</v>
      </c>
      <c r="H675" s="5" t="s">
        <v>53</v>
      </c>
      <c r="I675" s="5" t="s">
        <v>53</v>
      </c>
      <c r="J675" s="5" t="s">
        <v>53</v>
      </c>
      <c r="K675" s="5" t="s">
        <v>53</v>
      </c>
      <c r="L675" s="5">
        <v>0</v>
      </c>
      <c r="M675" s="5">
        <v>0</v>
      </c>
      <c r="N675" s="5">
        <v>0</v>
      </c>
      <c r="O675" s="5" t="s">
        <v>53</v>
      </c>
      <c r="P675" s="5" t="s">
        <v>53</v>
      </c>
      <c r="Q675" s="5" t="s">
        <v>53</v>
      </c>
      <c r="R675" s="5" t="s">
        <v>53</v>
      </c>
      <c r="S675" s="5" t="s">
        <v>53</v>
      </c>
      <c r="T675" s="5" t="s">
        <v>53</v>
      </c>
      <c r="U675" s="5" t="s">
        <v>53</v>
      </c>
      <c r="V675" s="5" t="s">
        <v>53</v>
      </c>
      <c r="W675" s="5" t="s">
        <v>53</v>
      </c>
      <c r="X675" s="5" t="s">
        <v>53</v>
      </c>
      <c r="Y675" s="5">
        <v>80</v>
      </c>
      <c r="Z675" s="5" t="s">
        <v>53</v>
      </c>
      <c r="AA675" t="s">
        <v>53</v>
      </c>
      <c r="AB675" t="s">
        <v>53</v>
      </c>
      <c r="AC675" t="s">
        <v>53</v>
      </c>
      <c r="AD675" t="s">
        <v>53</v>
      </c>
      <c r="AE675" t="s">
        <v>54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  <c r="AK675" t="s">
        <v>53</v>
      </c>
      <c r="AL675" t="s">
        <v>53</v>
      </c>
      <c r="AM675" t="s">
        <v>53</v>
      </c>
      <c r="AN675" t="s">
        <v>53</v>
      </c>
      <c r="AO675" t="s">
        <v>53</v>
      </c>
      <c r="AP675" t="s">
        <v>53</v>
      </c>
      <c r="AQ675" t="s">
        <v>53</v>
      </c>
      <c r="AR675" t="s">
        <v>53</v>
      </c>
    </row>
    <row r="676" spans="1:44" x14ac:dyDescent="0.25">
      <c r="A676" s="5">
        <f>668</f>
      </c>
      <c r="B676" s="5" t="s">
        <v>721</v>
      </c>
      <c r="C676" s="5" t="s">
        <v>53</v>
      </c>
      <c r="D676" s="5" t="s">
        <v>53</v>
      </c>
      <c r="E676" s="5" t="s">
        <v>53</v>
      </c>
      <c r="F676" s="5" t="s">
        <v>53</v>
      </c>
      <c r="G676" s="5" t="s">
        <v>53</v>
      </c>
      <c r="H676" s="5" t="s">
        <v>53</v>
      </c>
      <c r="I676" s="5" t="s">
        <v>53</v>
      </c>
      <c r="J676" s="5" t="s">
        <v>53</v>
      </c>
      <c r="K676" s="5" t="s">
        <v>53</v>
      </c>
      <c r="L676" s="5">
        <v>0</v>
      </c>
      <c r="M676" s="5">
        <v>0</v>
      </c>
      <c r="N676" s="5">
        <v>0</v>
      </c>
      <c r="O676" s="5" t="s">
        <v>53</v>
      </c>
      <c r="P676" s="5" t="s">
        <v>53</v>
      </c>
      <c r="Q676" s="5" t="s">
        <v>53</v>
      </c>
      <c r="R676" s="5" t="s">
        <v>53</v>
      </c>
      <c r="S676" s="5" t="s">
        <v>53</v>
      </c>
      <c r="T676" s="5" t="s">
        <v>53</v>
      </c>
      <c r="U676" s="5" t="s">
        <v>53</v>
      </c>
      <c r="V676" s="5" t="s">
        <v>53</v>
      </c>
      <c r="W676" s="5" t="s">
        <v>53</v>
      </c>
      <c r="X676" s="5" t="s">
        <v>53</v>
      </c>
      <c r="Y676" s="5">
        <v>80</v>
      </c>
      <c r="Z676" s="5" t="s">
        <v>53</v>
      </c>
      <c r="AA676" t="s">
        <v>53</v>
      </c>
      <c r="AB676" t="s">
        <v>53</v>
      </c>
      <c r="AC676" t="s">
        <v>53</v>
      </c>
      <c r="AD676" t="s">
        <v>53</v>
      </c>
      <c r="AE676" t="s">
        <v>54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  <c r="AK676" t="s">
        <v>53</v>
      </c>
      <c r="AL676" t="s">
        <v>53</v>
      </c>
      <c r="AM676" t="s">
        <v>53</v>
      </c>
      <c r="AN676" t="s">
        <v>53</v>
      </c>
      <c r="AO676" t="s">
        <v>53</v>
      </c>
      <c r="AP676" t="s">
        <v>53</v>
      </c>
      <c r="AQ676" t="s">
        <v>53</v>
      </c>
      <c r="AR676" t="s">
        <v>53</v>
      </c>
    </row>
    <row r="677" spans="1:44" x14ac:dyDescent="0.25">
      <c r="A677" s="5">
        <f>669</f>
      </c>
      <c r="B677" s="5" t="s">
        <v>722</v>
      </c>
      <c r="C677" s="5" t="s">
        <v>53</v>
      </c>
      <c r="D677" s="5" t="s">
        <v>53</v>
      </c>
      <c r="E677" s="5" t="s">
        <v>53</v>
      </c>
      <c r="F677" s="5" t="s">
        <v>53</v>
      </c>
      <c r="G677" s="5" t="s">
        <v>53</v>
      </c>
      <c r="H677" s="5" t="s">
        <v>53</v>
      </c>
      <c r="I677" s="5" t="s">
        <v>53</v>
      </c>
      <c r="J677" s="5" t="s">
        <v>53</v>
      </c>
      <c r="K677" s="5" t="s">
        <v>53</v>
      </c>
      <c r="L677" s="5">
        <v>0</v>
      </c>
      <c r="M677" s="5">
        <v>0</v>
      </c>
      <c r="N677" s="5">
        <v>0</v>
      </c>
      <c r="O677" s="5" t="s">
        <v>53</v>
      </c>
      <c r="P677" s="5" t="s">
        <v>53</v>
      </c>
      <c r="Q677" s="5" t="s">
        <v>53</v>
      </c>
      <c r="R677" s="5" t="s">
        <v>53</v>
      </c>
      <c r="S677" s="5" t="s">
        <v>53</v>
      </c>
      <c r="T677" s="5" t="s">
        <v>53</v>
      </c>
      <c r="U677" s="5" t="s">
        <v>53</v>
      </c>
      <c r="V677" s="5" t="s">
        <v>53</v>
      </c>
      <c r="W677" s="5" t="s">
        <v>53</v>
      </c>
      <c r="X677" s="5" t="s">
        <v>53</v>
      </c>
      <c r="Y677" s="5">
        <v>80</v>
      </c>
      <c r="Z677" s="5" t="s">
        <v>53</v>
      </c>
      <c r="AA677" t="s">
        <v>53</v>
      </c>
      <c r="AB677" t="s">
        <v>53</v>
      </c>
      <c r="AC677" t="s">
        <v>53</v>
      </c>
      <c r="AD677" t="s">
        <v>53</v>
      </c>
      <c r="AE677" t="s">
        <v>54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  <c r="AK677" t="s">
        <v>53</v>
      </c>
      <c r="AL677" t="s">
        <v>53</v>
      </c>
      <c r="AM677" t="s">
        <v>53</v>
      </c>
      <c r="AN677" t="s">
        <v>53</v>
      </c>
      <c r="AO677" t="s">
        <v>53</v>
      </c>
      <c r="AP677" t="s">
        <v>53</v>
      </c>
      <c r="AQ677" t="s">
        <v>53</v>
      </c>
      <c r="AR677" t="s">
        <v>53</v>
      </c>
    </row>
    <row r="678" spans="1:44" x14ac:dyDescent="0.25">
      <c r="A678" s="5">
        <f>670</f>
      </c>
      <c r="B678" s="5" t="s">
        <v>723</v>
      </c>
      <c r="C678" s="5" t="s">
        <v>53</v>
      </c>
      <c r="D678" s="5" t="s">
        <v>53</v>
      </c>
      <c r="E678" s="5" t="s">
        <v>53</v>
      </c>
      <c r="F678" s="5" t="s">
        <v>53</v>
      </c>
      <c r="G678" s="5" t="s">
        <v>53</v>
      </c>
      <c r="H678" s="5" t="s">
        <v>53</v>
      </c>
      <c r="I678" s="5" t="s">
        <v>53</v>
      </c>
      <c r="J678" s="5" t="s">
        <v>53</v>
      </c>
      <c r="K678" s="5" t="s">
        <v>53</v>
      </c>
      <c r="L678" s="5">
        <v>0</v>
      </c>
      <c r="M678" s="5">
        <v>0</v>
      </c>
      <c r="N678" s="5">
        <v>0</v>
      </c>
      <c r="O678" s="5" t="s">
        <v>53</v>
      </c>
      <c r="P678" s="5" t="s">
        <v>53</v>
      </c>
      <c r="Q678" s="5" t="s">
        <v>53</v>
      </c>
      <c r="R678" s="5" t="s">
        <v>53</v>
      </c>
      <c r="S678" s="5" t="s">
        <v>53</v>
      </c>
      <c r="T678" s="5" t="s">
        <v>53</v>
      </c>
      <c r="U678" s="5" t="s">
        <v>53</v>
      </c>
      <c r="V678" s="5" t="s">
        <v>53</v>
      </c>
      <c r="W678" s="5" t="s">
        <v>53</v>
      </c>
      <c r="X678" s="5" t="s">
        <v>53</v>
      </c>
      <c r="Y678" s="5">
        <v>80</v>
      </c>
      <c r="Z678" s="5" t="s">
        <v>53</v>
      </c>
      <c r="AA678" t="s">
        <v>53</v>
      </c>
      <c r="AB678" t="s">
        <v>53</v>
      </c>
      <c r="AC678" t="s">
        <v>53</v>
      </c>
      <c r="AD678" t="s">
        <v>53</v>
      </c>
      <c r="AE678" t="s">
        <v>54</v>
      </c>
      <c r="AF678" t="s">
        <v>53</v>
      </c>
      <c r="AG678" t="s">
        <v>53</v>
      </c>
      <c r="AH678" t="s">
        <v>53</v>
      </c>
      <c r="AI678" t="s">
        <v>53</v>
      </c>
      <c r="AJ678" t="s">
        <v>53</v>
      </c>
      <c r="AK678" t="s">
        <v>53</v>
      </c>
      <c r="AL678" t="s">
        <v>53</v>
      </c>
      <c r="AM678" t="s">
        <v>53</v>
      </c>
      <c r="AN678" t="s">
        <v>53</v>
      </c>
      <c r="AO678" t="s">
        <v>53</v>
      </c>
      <c r="AP678" t="s">
        <v>53</v>
      </c>
      <c r="AQ678" t="s">
        <v>53</v>
      </c>
      <c r="AR678" t="s">
        <v>53</v>
      </c>
    </row>
    <row r="679" spans="1:44" x14ac:dyDescent="0.25">
      <c r="A679" s="5">
        <f>671</f>
      </c>
      <c r="B679" s="5" t="s">
        <v>724</v>
      </c>
      <c r="C679" s="5" t="s">
        <v>53</v>
      </c>
      <c r="D679" s="5" t="s">
        <v>53</v>
      </c>
      <c r="E679" s="5" t="s">
        <v>53</v>
      </c>
      <c r="F679" s="5" t="s">
        <v>53</v>
      </c>
      <c r="G679" s="5" t="s">
        <v>53</v>
      </c>
      <c r="H679" s="5" t="s">
        <v>53</v>
      </c>
      <c r="I679" s="5" t="s">
        <v>53</v>
      </c>
      <c r="J679" s="5" t="s">
        <v>53</v>
      </c>
      <c r="K679" s="5" t="s">
        <v>53</v>
      </c>
      <c r="L679" s="5">
        <v>0</v>
      </c>
      <c r="M679" s="5">
        <v>0</v>
      </c>
      <c r="N679" s="5">
        <v>0</v>
      </c>
      <c r="O679" s="5" t="s">
        <v>53</v>
      </c>
      <c r="P679" s="5" t="s">
        <v>53</v>
      </c>
      <c r="Q679" s="5" t="s">
        <v>53</v>
      </c>
      <c r="R679" s="5" t="s">
        <v>53</v>
      </c>
      <c r="S679" s="5" t="s">
        <v>53</v>
      </c>
      <c r="T679" s="5" t="s">
        <v>53</v>
      </c>
      <c r="U679" s="5" t="s">
        <v>53</v>
      </c>
      <c r="V679" s="5" t="s">
        <v>53</v>
      </c>
      <c r="W679" s="5" t="s">
        <v>53</v>
      </c>
      <c r="X679" s="5" t="s">
        <v>53</v>
      </c>
      <c r="Y679" s="5">
        <v>80</v>
      </c>
      <c r="Z679" s="5" t="s">
        <v>53</v>
      </c>
      <c r="AA679" t="s">
        <v>53</v>
      </c>
      <c r="AB679" t="s">
        <v>53</v>
      </c>
      <c r="AC679" t="s">
        <v>53</v>
      </c>
      <c r="AD679" t="s">
        <v>53</v>
      </c>
      <c r="AE679" t="s">
        <v>54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  <c r="AK679" t="s">
        <v>53</v>
      </c>
      <c r="AL679" t="s">
        <v>53</v>
      </c>
      <c r="AM679" t="s">
        <v>53</v>
      </c>
      <c r="AN679" t="s">
        <v>53</v>
      </c>
      <c r="AO679" t="s">
        <v>53</v>
      </c>
      <c r="AP679" t="s">
        <v>53</v>
      </c>
      <c r="AQ679" t="s">
        <v>53</v>
      </c>
      <c r="AR679" t="s">
        <v>53</v>
      </c>
    </row>
    <row r="680" spans="1:44" x14ac:dyDescent="0.25">
      <c r="A680" s="5">
        <f>672</f>
      </c>
      <c r="B680" s="5" t="s">
        <v>725</v>
      </c>
      <c r="C680" s="5" t="s">
        <v>53</v>
      </c>
      <c r="D680" s="5" t="s">
        <v>53</v>
      </c>
      <c r="E680" s="5" t="s">
        <v>53</v>
      </c>
      <c r="F680" s="5" t="s">
        <v>53</v>
      </c>
      <c r="G680" s="5" t="s">
        <v>53</v>
      </c>
      <c r="H680" s="5" t="s">
        <v>53</v>
      </c>
      <c r="I680" s="5" t="s">
        <v>53</v>
      </c>
      <c r="J680" s="5" t="s">
        <v>53</v>
      </c>
      <c r="K680" s="5" t="s">
        <v>53</v>
      </c>
      <c r="L680" s="5">
        <v>0</v>
      </c>
      <c r="M680" s="5">
        <v>0</v>
      </c>
      <c r="N680" s="5">
        <v>0</v>
      </c>
      <c r="O680" s="5" t="s">
        <v>53</v>
      </c>
      <c r="P680" s="5" t="s">
        <v>53</v>
      </c>
      <c r="Q680" s="5" t="s">
        <v>53</v>
      </c>
      <c r="R680" s="5" t="s">
        <v>53</v>
      </c>
      <c r="S680" s="5" t="s">
        <v>53</v>
      </c>
      <c r="T680" s="5" t="s">
        <v>53</v>
      </c>
      <c r="U680" s="5" t="s">
        <v>53</v>
      </c>
      <c r="V680" s="5" t="s">
        <v>53</v>
      </c>
      <c r="W680" s="5" t="s">
        <v>53</v>
      </c>
      <c r="X680" s="5" t="s">
        <v>53</v>
      </c>
      <c r="Y680" s="5">
        <v>80</v>
      </c>
      <c r="Z680" s="5" t="s">
        <v>53</v>
      </c>
      <c r="AA680" t="s">
        <v>53</v>
      </c>
      <c r="AB680" t="s">
        <v>53</v>
      </c>
      <c r="AC680" t="s">
        <v>53</v>
      </c>
      <c r="AD680" t="s">
        <v>53</v>
      </c>
      <c r="AE680" t="s">
        <v>54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  <c r="AK680" t="s">
        <v>53</v>
      </c>
      <c r="AL680" t="s">
        <v>53</v>
      </c>
      <c r="AM680" t="s">
        <v>53</v>
      </c>
      <c r="AN680" t="s">
        <v>53</v>
      </c>
      <c r="AO680" t="s">
        <v>53</v>
      </c>
      <c r="AP680" t="s">
        <v>53</v>
      </c>
      <c r="AQ680" t="s">
        <v>53</v>
      </c>
      <c r="AR680" t="s">
        <v>53</v>
      </c>
    </row>
    <row r="681" spans="1:44" x14ac:dyDescent="0.25">
      <c r="A681" s="5">
        <f>673</f>
      </c>
      <c r="B681" s="5" t="s">
        <v>726</v>
      </c>
      <c r="C681" s="5" t="s">
        <v>53</v>
      </c>
      <c r="D681" s="5" t="s">
        <v>53</v>
      </c>
      <c r="E681" s="5" t="s">
        <v>53</v>
      </c>
      <c r="F681" s="5" t="s">
        <v>53</v>
      </c>
      <c r="G681" s="5" t="s">
        <v>53</v>
      </c>
      <c r="H681" s="5" t="s">
        <v>53</v>
      </c>
      <c r="I681" s="5" t="s">
        <v>53</v>
      </c>
      <c r="J681" s="5" t="s">
        <v>53</v>
      </c>
      <c r="K681" s="5" t="s">
        <v>53</v>
      </c>
      <c r="L681" s="5">
        <v>0</v>
      </c>
      <c r="M681" s="5">
        <v>0</v>
      </c>
      <c r="N681" s="5">
        <v>0</v>
      </c>
      <c r="O681" s="5" t="s">
        <v>53</v>
      </c>
      <c r="P681" s="5" t="s">
        <v>53</v>
      </c>
      <c r="Q681" s="5" t="s">
        <v>53</v>
      </c>
      <c r="R681" s="5" t="s">
        <v>53</v>
      </c>
      <c r="S681" s="5" t="s">
        <v>53</v>
      </c>
      <c r="T681" s="5" t="s">
        <v>53</v>
      </c>
      <c r="U681" s="5" t="s">
        <v>53</v>
      </c>
      <c r="V681" s="5" t="s">
        <v>53</v>
      </c>
      <c r="W681" s="5" t="s">
        <v>53</v>
      </c>
      <c r="X681" s="5" t="s">
        <v>53</v>
      </c>
      <c r="Y681" s="5">
        <v>80</v>
      </c>
      <c r="Z681" s="5" t="s">
        <v>53</v>
      </c>
      <c r="AA681" t="s">
        <v>53</v>
      </c>
      <c r="AB681" t="s">
        <v>53</v>
      </c>
      <c r="AC681" t="s">
        <v>53</v>
      </c>
      <c r="AD681" t="s">
        <v>53</v>
      </c>
      <c r="AE681" t="s">
        <v>54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  <c r="AK681" t="s">
        <v>53</v>
      </c>
      <c r="AL681" t="s">
        <v>53</v>
      </c>
      <c r="AM681" t="s">
        <v>53</v>
      </c>
      <c r="AN681" t="s">
        <v>53</v>
      </c>
      <c r="AO681" t="s">
        <v>53</v>
      </c>
      <c r="AP681" t="s">
        <v>53</v>
      </c>
      <c r="AQ681" t="s">
        <v>53</v>
      </c>
      <c r="AR681" t="s">
        <v>53</v>
      </c>
    </row>
    <row r="682" spans="1:44" x14ac:dyDescent="0.25">
      <c r="A682" s="5">
        <f>674</f>
      </c>
      <c r="B682" s="5" t="s">
        <v>727</v>
      </c>
      <c r="C682" s="5" t="s">
        <v>53</v>
      </c>
      <c r="D682" s="5" t="s">
        <v>53</v>
      </c>
      <c r="E682" s="5" t="s">
        <v>53</v>
      </c>
      <c r="F682" s="5" t="s">
        <v>53</v>
      </c>
      <c r="G682" s="5" t="s">
        <v>53</v>
      </c>
      <c r="H682" s="5" t="s">
        <v>53</v>
      </c>
      <c r="I682" s="5" t="s">
        <v>53</v>
      </c>
      <c r="J682" s="5" t="s">
        <v>53</v>
      </c>
      <c r="K682" s="5" t="s">
        <v>53</v>
      </c>
      <c r="L682" s="5">
        <v>0</v>
      </c>
      <c r="M682" s="5">
        <v>0</v>
      </c>
      <c r="N682" s="5">
        <v>0</v>
      </c>
      <c r="O682" s="5" t="s">
        <v>53</v>
      </c>
      <c r="P682" s="5" t="s">
        <v>53</v>
      </c>
      <c r="Q682" s="5" t="s">
        <v>53</v>
      </c>
      <c r="R682" s="5" t="s">
        <v>53</v>
      </c>
      <c r="S682" s="5" t="s">
        <v>53</v>
      </c>
      <c r="T682" s="5" t="s">
        <v>53</v>
      </c>
      <c r="U682" s="5" t="s">
        <v>53</v>
      </c>
      <c r="V682" s="5" t="s">
        <v>53</v>
      </c>
      <c r="W682" s="5" t="s">
        <v>53</v>
      </c>
      <c r="X682" s="5" t="s">
        <v>53</v>
      </c>
      <c r="Y682" s="5">
        <v>80</v>
      </c>
      <c r="Z682" s="5" t="s">
        <v>53</v>
      </c>
      <c r="AA682" t="s">
        <v>53</v>
      </c>
      <c r="AB682" t="s">
        <v>53</v>
      </c>
      <c r="AC682" t="s">
        <v>53</v>
      </c>
      <c r="AD682" t="s">
        <v>53</v>
      </c>
      <c r="AE682" t="s">
        <v>54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  <c r="AK682" t="s">
        <v>53</v>
      </c>
      <c r="AL682" t="s">
        <v>53</v>
      </c>
      <c r="AM682" t="s">
        <v>53</v>
      </c>
      <c r="AN682" t="s">
        <v>53</v>
      </c>
      <c r="AO682" t="s">
        <v>53</v>
      </c>
      <c r="AP682" t="s">
        <v>53</v>
      </c>
      <c r="AQ682" t="s">
        <v>53</v>
      </c>
      <c r="AR682" t="s">
        <v>53</v>
      </c>
    </row>
    <row r="683" spans="1:44" x14ac:dyDescent="0.25">
      <c r="A683" s="5">
        <f>675</f>
      </c>
      <c r="B683" s="5" t="s">
        <v>728</v>
      </c>
      <c r="C683" s="5" t="s">
        <v>53</v>
      </c>
      <c r="D683" s="5" t="s">
        <v>53</v>
      </c>
      <c r="E683" s="5" t="s">
        <v>53</v>
      </c>
      <c r="F683" s="5" t="s">
        <v>53</v>
      </c>
      <c r="G683" s="5" t="s">
        <v>53</v>
      </c>
      <c r="H683" s="5" t="s">
        <v>53</v>
      </c>
      <c r="I683" s="5" t="s">
        <v>53</v>
      </c>
      <c r="J683" s="5" t="s">
        <v>53</v>
      </c>
      <c r="K683" s="5" t="s">
        <v>53</v>
      </c>
      <c r="L683" s="5">
        <v>0</v>
      </c>
      <c r="M683" s="5">
        <v>0</v>
      </c>
      <c r="N683" s="5">
        <v>0</v>
      </c>
      <c r="O683" s="5" t="s">
        <v>53</v>
      </c>
      <c r="P683" s="5" t="s">
        <v>53</v>
      </c>
      <c r="Q683" s="5" t="s">
        <v>53</v>
      </c>
      <c r="R683" s="5" t="s">
        <v>53</v>
      </c>
      <c r="S683" s="5" t="s">
        <v>53</v>
      </c>
      <c r="T683" s="5" t="s">
        <v>53</v>
      </c>
      <c r="U683" s="5" t="s">
        <v>53</v>
      </c>
      <c r="V683" s="5" t="s">
        <v>53</v>
      </c>
      <c r="W683" s="5" t="s">
        <v>53</v>
      </c>
      <c r="X683" s="5" t="s">
        <v>53</v>
      </c>
      <c r="Y683" s="5">
        <v>80</v>
      </c>
      <c r="Z683" s="5" t="s">
        <v>53</v>
      </c>
      <c r="AA683" t="s">
        <v>53</v>
      </c>
      <c r="AB683" t="s">
        <v>53</v>
      </c>
      <c r="AC683" t="s">
        <v>53</v>
      </c>
      <c r="AD683" t="s">
        <v>53</v>
      </c>
      <c r="AE683" t="s">
        <v>54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  <c r="AK683" t="s">
        <v>53</v>
      </c>
      <c r="AL683" t="s">
        <v>53</v>
      </c>
      <c r="AM683" t="s">
        <v>53</v>
      </c>
      <c r="AN683" t="s">
        <v>53</v>
      </c>
      <c r="AO683" t="s">
        <v>53</v>
      </c>
      <c r="AP683" t="s">
        <v>53</v>
      </c>
      <c r="AQ683" t="s">
        <v>53</v>
      </c>
      <c r="AR683" t="s">
        <v>53</v>
      </c>
    </row>
    <row r="684" spans="1:44" x14ac:dyDescent="0.25">
      <c r="A684" s="5">
        <f>676</f>
      </c>
      <c r="B684" s="5" t="s">
        <v>729</v>
      </c>
      <c r="C684" s="5" t="s">
        <v>53</v>
      </c>
      <c r="D684" s="5" t="s">
        <v>53</v>
      </c>
      <c r="E684" s="5" t="s">
        <v>53</v>
      </c>
      <c r="F684" s="5" t="s">
        <v>53</v>
      </c>
      <c r="G684" s="5" t="s">
        <v>53</v>
      </c>
      <c r="H684" s="5" t="s">
        <v>53</v>
      </c>
      <c r="I684" s="5" t="s">
        <v>53</v>
      </c>
      <c r="J684" s="5" t="s">
        <v>53</v>
      </c>
      <c r="K684" s="5" t="s">
        <v>53</v>
      </c>
      <c r="L684" s="5">
        <v>0</v>
      </c>
      <c r="M684" s="5">
        <v>0</v>
      </c>
      <c r="N684" s="5">
        <v>0</v>
      </c>
      <c r="O684" s="5" t="s">
        <v>53</v>
      </c>
      <c r="P684" s="5" t="s">
        <v>53</v>
      </c>
      <c r="Q684" s="5" t="s">
        <v>53</v>
      </c>
      <c r="R684" s="5" t="s">
        <v>53</v>
      </c>
      <c r="S684" s="5" t="s">
        <v>53</v>
      </c>
      <c r="T684" s="5" t="s">
        <v>53</v>
      </c>
      <c r="U684" s="5" t="s">
        <v>53</v>
      </c>
      <c r="V684" s="5" t="s">
        <v>53</v>
      </c>
      <c r="W684" s="5" t="s">
        <v>53</v>
      </c>
      <c r="X684" s="5" t="s">
        <v>53</v>
      </c>
      <c r="Y684" s="5">
        <v>80</v>
      </c>
      <c r="Z684" s="5" t="s">
        <v>53</v>
      </c>
      <c r="AA684" t="s">
        <v>53</v>
      </c>
      <c r="AB684" t="s">
        <v>53</v>
      </c>
      <c r="AC684" t="s">
        <v>53</v>
      </c>
      <c r="AD684" t="s">
        <v>53</v>
      </c>
      <c r="AE684" t="s">
        <v>54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  <c r="AK684" t="s">
        <v>53</v>
      </c>
      <c r="AL684" t="s">
        <v>53</v>
      </c>
      <c r="AM684" t="s">
        <v>53</v>
      </c>
      <c r="AN684" t="s">
        <v>53</v>
      </c>
      <c r="AO684" t="s">
        <v>53</v>
      </c>
      <c r="AP684" t="s">
        <v>53</v>
      </c>
      <c r="AQ684" t="s">
        <v>53</v>
      </c>
      <c r="AR684" t="s">
        <v>53</v>
      </c>
    </row>
    <row r="685" spans="1:44" x14ac:dyDescent="0.25">
      <c r="A685" s="5">
        <f>677</f>
      </c>
      <c r="B685" s="5" t="s">
        <v>730</v>
      </c>
      <c r="C685" s="5" t="s">
        <v>53</v>
      </c>
      <c r="D685" s="5" t="s">
        <v>53</v>
      </c>
      <c r="E685" s="5" t="s">
        <v>53</v>
      </c>
      <c r="F685" s="5" t="s">
        <v>53</v>
      </c>
      <c r="G685" s="5" t="s">
        <v>53</v>
      </c>
      <c r="H685" s="5" t="s">
        <v>53</v>
      </c>
      <c r="I685" s="5" t="s">
        <v>53</v>
      </c>
      <c r="J685" s="5" t="s">
        <v>53</v>
      </c>
      <c r="K685" s="5" t="s">
        <v>53</v>
      </c>
      <c r="L685" s="5">
        <v>0</v>
      </c>
      <c r="M685" s="5">
        <v>0</v>
      </c>
      <c r="N685" s="5">
        <v>0</v>
      </c>
      <c r="O685" s="5" t="s">
        <v>53</v>
      </c>
      <c r="P685" s="5" t="s">
        <v>53</v>
      </c>
      <c r="Q685" s="5" t="s">
        <v>53</v>
      </c>
      <c r="R685" s="5" t="s">
        <v>53</v>
      </c>
      <c r="S685" s="5" t="s">
        <v>53</v>
      </c>
      <c r="T685" s="5" t="s">
        <v>53</v>
      </c>
      <c r="U685" s="5" t="s">
        <v>53</v>
      </c>
      <c r="V685" s="5" t="s">
        <v>53</v>
      </c>
      <c r="W685" s="5" t="s">
        <v>53</v>
      </c>
      <c r="X685" s="5" t="s">
        <v>53</v>
      </c>
      <c r="Y685" s="5">
        <v>80</v>
      </c>
      <c r="Z685" s="5" t="s">
        <v>53</v>
      </c>
      <c r="AA685" t="s">
        <v>53</v>
      </c>
      <c r="AB685" t="s">
        <v>53</v>
      </c>
      <c r="AC685" t="s">
        <v>53</v>
      </c>
      <c r="AD685" t="s">
        <v>53</v>
      </c>
      <c r="AE685" t="s">
        <v>54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  <c r="AK685" t="s">
        <v>53</v>
      </c>
      <c r="AL685" t="s">
        <v>53</v>
      </c>
      <c r="AM685" t="s">
        <v>53</v>
      </c>
      <c r="AN685" t="s">
        <v>53</v>
      </c>
      <c r="AO685" t="s">
        <v>53</v>
      </c>
      <c r="AP685" t="s">
        <v>53</v>
      </c>
      <c r="AQ685" t="s">
        <v>53</v>
      </c>
      <c r="AR685" t="s">
        <v>53</v>
      </c>
    </row>
    <row r="686" spans="1:44" x14ac:dyDescent="0.25">
      <c r="A686" s="5">
        <f>678</f>
      </c>
      <c r="B686" s="5" t="s">
        <v>731</v>
      </c>
      <c r="C686" s="5" t="s">
        <v>53</v>
      </c>
      <c r="D686" s="5" t="s">
        <v>53</v>
      </c>
      <c r="E686" s="5" t="s">
        <v>53</v>
      </c>
      <c r="F686" s="5" t="s">
        <v>53</v>
      </c>
      <c r="G686" s="5" t="s">
        <v>53</v>
      </c>
      <c r="H686" s="5" t="s">
        <v>53</v>
      </c>
      <c r="I686" s="5" t="s">
        <v>53</v>
      </c>
      <c r="J686" s="5" t="s">
        <v>53</v>
      </c>
      <c r="K686" s="5" t="s">
        <v>53</v>
      </c>
      <c r="L686" s="5">
        <v>0</v>
      </c>
      <c r="M686" s="5">
        <v>0</v>
      </c>
      <c r="N686" s="5">
        <v>0</v>
      </c>
      <c r="O686" s="5" t="s">
        <v>53</v>
      </c>
      <c r="P686" s="5" t="s">
        <v>53</v>
      </c>
      <c r="Q686" s="5" t="s">
        <v>53</v>
      </c>
      <c r="R686" s="5" t="s">
        <v>53</v>
      </c>
      <c r="S686" s="5" t="s">
        <v>53</v>
      </c>
      <c r="T686" s="5" t="s">
        <v>53</v>
      </c>
      <c r="U686" s="5" t="s">
        <v>53</v>
      </c>
      <c r="V686" s="5" t="s">
        <v>53</v>
      </c>
      <c r="W686" s="5" t="s">
        <v>53</v>
      </c>
      <c r="X686" s="5" t="s">
        <v>53</v>
      </c>
      <c r="Y686" s="5">
        <v>80</v>
      </c>
      <c r="Z686" s="5" t="s">
        <v>53</v>
      </c>
      <c r="AA686" t="s">
        <v>53</v>
      </c>
      <c r="AB686" t="s">
        <v>53</v>
      </c>
      <c r="AC686" t="s">
        <v>53</v>
      </c>
      <c r="AD686" t="s">
        <v>53</v>
      </c>
      <c r="AE686" t="s">
        <v>54</v>
      </c>
      <c r="AF686" t="s">
        <v>53</v>
      </c>
      <c r="AG686" t="s">
        <v>53</v>
      </c>
      <c r="AH686" t="s">
        <v>53</v>
      </c>
      <c r="AI686" t="s">
        <v>53</v>
      </c>
      <c r="AJ686" t="s">
        <v>53</v>
      </c>
      <c r="AK686" t="s">
        <v>53</v>
      </c>
      <c r="AL686" t="s">
        <v>53</v>
      </c>
      <c r="AM686" t="s">
        <v>53</v>
      </c>
      <c r="AN686" t="s">
        <v>53</v>
      </c>
      <c r="AO686" t="s">
        <v>53</v>
      </c>
      <c r="AP686" t="s">
        <v>53</v>
      </c>
      <c r="AQ686" t="s">
        <v>53</v>
      </c>
      <c r="AR686" t="s">
        <v>53</v>
      </c>
    </row>
    <row r="687" spans="1:44" x14ac:dyDescent="0.25">
      <c r="A687" s="5">
        <f>679</f>
      </c>
      <c r="B687" s="5" t="s">
        <v>732</v>
      </c>
      <c r="C687" s="5" t="s">
        <v>53</v>
      </c>
      <c r="D687" s="5" t="s">
        <v>53</v>
      </c>
      <c r="E687" s="5" t="s">
        <v>53</v>
      </c>
      <c r="F687" s="5" t="s">
        <v>53</v>
      </c>
      <c r="G687" s="5" t="s">
        <v>53</v>
      </c>
      <c r="H687" s="5" t="s">
        <v>53</v>
      </c>
      <c r="I687" s="5" t="s">
        <v>53</v>
      </c>
      <c r="J687" s="5" t="s">
        <v>53</v>
      </c>
      <c r="K687" s="5" t="s">
        <v>53</v>
      </c>
      <c r="L687" s="5">
        <v>0</v>
      </c>
      <c r="M687" s="5">
        <v>0</v>
      </c>
      <c r="N687" s="5">
        <v>0</v>
      </c>
      <c r="O687" s="5" t="s">
        <v>53</v>
      </c>
      <c r="P687" s="5" t="s">
        <v>53</v>
      </c>
      <c r="Q687" s="5" t="s">
        <v>53</v>
      </c>
      <c r="R687" s="5" t="s">
        <v>53</v>
      </c>
      <c r="S687" s="5" t="s">
        <v>53</v>
      </c>
      <c r="T687" s="5" t="s">
        <v>53</v>
      </c>
      <c r="U687" s="5" t="s">
        <v>53</v>
      </c>
      <c r="V687" s="5" t="s">
        <v>53</v>
      </c>
      <c r="W687" s="5" t="s">
        <v>53</v>
      </c>
      <c r="X687" s="5" t="s">
        <v>53</v>
      </c>
      <c r="Y687" s="5">
        <v>80</v>
      </c>
      <c r="Z687" s="5" t="s">
        <v>53</v>
      </c>
      <c r="AA687" t="s">
        <v>53</v>
      </c>
      <c r="AB687" t="s">
        <v>53</v>
      </c>
      <c r="AC687" t="s">
        <v>53</v>
      </c>
      <c r="AD687" t="s">
        <v>53</v>
      </c>
      <c r="AE687" t="s">
        <v>54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  <c r="AK687" t="s">
        <v>53</v>
      </c>
      <c r="AL687" t="s">
        <v>53</v>
      </c>
      <c r="AM687" t="s">
        <v>53</v>
      </c>
      <c r="AN687" t="s">
        <v>53</v>
      </c>
      <c r="AO687" t="s">
        <v>53</v>
      </c>
      <c r="AP687" t="s">
        <v>53</v>
      </c>
      <c r="AQ687" t="s">
        <v>53</v>
      </c>
      <c r="AR687" t="s">
        <v>53</v>
      </c>
    </row>
    <row r="688" spans="1:44" x14ac:dyDescent="0.25">
      <c r="A688" s="5">
        <f>680</f>
      </c>
      <c r="B688" s="5" t="s">
        <v>733</v>
      </c>
      <c r="C688" s="5" t="s">
        <v>53</v>
      </c>
      <c r="D688" s="5" t="s">
        <v>53</v>
      </c>
      <c r="E688" s="5" t="s">
        <v>53</v>
      </c>
      <c r="F688" s="5" t="s">
        <v>53</v>
      </c>
      <c r="G688" s="5" t="s">
        <v>53</v>
      </c>
      <c r="H688" s="5" t="s">
        <v>53</v>
      </c>
      <c r="I688" s="5" t="s">
        <v>53</v>
      </c>
      <c r="J688" s="5" t="s">
        <v>53</v>
      </c>
      <c r="K688" s="5" t="s">
        <v>53</v>
      </c>
      <c r="L688" s="5">
        <v>0</v>
      </c>
      <c r="M688" s="5">
        <v>0</v>
      </c>
      <c r="N688" s="5">
        <v>0</v>
      </c>
      <c r="O688" s="5" t="s">
        <v>53</v>
      </c>
      <c r="P688" s="5" t="s">
        <v>53</v>
      </c>
      <c r="Q688" s="5" t="s">
        <v>53</v>
      </c>
      <c r="R688" s="5" t="s">
        <v>53</v>
      </c>
      <c r="S688" s="5" t="s">
        <v>53</v>
      </c>
      <c r="T688" s="5" t="s">
        <v>53</v>
      </c>
      <c r="U688" s="5" t="s">
        <v>53</v>
      </c>
      <c r="V688" s="5" t="s">
        <v>53</v>
      </c>
      <c r="W688" s="5" t="s">
        <v>53</v>
      </c>
      <c r="X688" s="5" t="s">
        <v>53</v>
      </c>
      <c r="Y688" s="5">
        <v>80</v>
      </c>
      <c r="Z688" s="5" t="s">
        <v>53</v>
      </c>
      <c r="AA688" t="s">
        <v>53</v>
      </c>
      <c r="AB688" t="s">
        <v>53</v>
      </c>
      <c r="AC688" t="s">
        <v>53</v>
      </c>
      <c r="AD688" t="s">
        <v>53</v>
      </c>
      <c r="AE688" t="s">
        <v>54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  <c r="AK688" t="s">
        <v>53</v>
      </c>
      <c r="AL688" t="s">
        <v>53</v>
      </c>
      <c r="AM688" t="s">
        <v>53</v>
      </c>
      <c r="AN688" t="s">
        <v>53</v>
      </c>
      <c r="AO688" t="s">
        <v>53</v>
      </c>
      <c r="AP688" t="s">
        <v>53</v>
      </c>
      <c r="AQ688" t="s">
        <v>53</v>
      </c>
      <c r="AR688" t="s">
        <v>53</v>
      </c>
    </row>
    <row r="689" spans="1:44" x14ac:dyDescent="0.25">
      <c r="A689" s="5">
        <f>681</f>
      </c>
      <c r="B689" s="5" t="s">
        <v>734</v>
      </c>
      <c r="C689" s="5" t="s">
        <v>53</v>
      </c>
      <c r="D689" s="5" t="s">
        <v>53</v>
      </c>
      <c r="E689" s="5" t="s">
        <v>53</v>
      </c>
      <c r="F689" s="5" t="s">
        <v>53</v>
      </c>
      <c r="G689" s="5" t="s">
        <v>53</v>
      </c>
      <c r="H689" s="5" t="s">
        <v>53</v>
      </c>
      <c r="I689" s="5" t="s">
        <v>53</v>
      </c>
      <c r="J689" s="5" t="s">
        <v>53</v>
      </c>
      <c r="K689" s="5" t="s">
        <v>53</v>
      </c>
      <c r="L689" s="5">
        <v>0</v>
      </c>
      <c r="M689" s="5">
        <v>0</v>
      </c>
      <c r="N689" s="5">
        <v>0</v>
      </c>
      <c r="O689" s="5" t="s">
        <v>53</v>
      </c>
      <c r="P689" s="5" t="s">
        <v>53</v>
      </c>
      <c r="Q689" s="5" t="s">
        <v>53</v>
      </c>
      <c r="R689" s="5" t="s">
        <v>53</v>
      </c>
      <c r="S689" s="5" t="s">
        <v>53</v>
      </c>
      <c r="T689" s="5" t="s">
        <v>53</v>
      </c>
      <c r="U689" s="5" t="s">
        <v>53</v>
      </c>
      <c r="V689" s="5" t="s">
        <v>53</v>
      </c>
      <c r="W689" s="5" t="s">
        <v>53</v>
      </c>
      <c r="X689" s="5" t="s">
        <v>53</v>
      </c>
      <c r="Y689" s="5">
        <v>80</v>
      </c>
      <c r="Z689" s="5" t="s">
        <v>53</v>
      </c>
      <c r="AA689" t="s">
        <v>53</v>
      </c>
      <c r="AB689" t="s">
        <v>53</v>
      </c>
      <c r="AC689" t="s">
        <v>53</v>
      </c>
      <c r="AD689" t="s">
        <v>53</v>
      </c>
      <c r="AE689" t="s">
        <v>54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  <c r="AK689" t="s">
        <v>53</v>
      </c>
      <c r="AL689" t="s">
        <v>53</v>
      </c>
      <c r="AM689" t="s">
        <v>53</v>
      </c>
      <c r="AN689" t="s">
        <v>53</v>
      </c>
      <c r="AO689" t="s">
        <v>53</v>
      </c>
      <c r="AP689" t="s">
        <v>53</v>
      </c>
      <c r="AQ689" t="s">
        <v>53</v>
      </c>
      <c r="AR689" t="s">
        <v>53</v>
      </c>
    </row>
    <row r="690" spans="1:44" x14ac:dyDescent="0.25">
      <c r="A690" s="5">
        <f>682</f>
      </c>
      <c r="B690" s="5" t="s">
        <v>735</v>
      </c>
      <c r="C690" s="5" t="s">
        <v>53</v>
      </c>
      <c r="D690" s="5" t="s">
        <v>53</v>
      </c>
      <c r="E690" s="5" t="s">
        <v>53</v>
      </c>
      <c r="F690" s="5" t="s">
        <v>53</v>
      </c>
      <c r="G690" s="5" t="s">
        <v>53</v>
      </c>
      <c r="H690" s="5" t="s">
        <v>53</v>
      </c>
      <c r="I690" s="5" t="s">
        <v>53</v>
      </c>
      <c r="J690" s="5" t="s">
        <v>53</v>
      </c>
      <c r="K690" s="5" t="s">
        <v>53</v>
      </c>
      <c r="L690" s="5">
        <v>0</v>
      </c>
      <c r="M690" s="5">
        <v>0</v>
      </c>
      <c r="N690" s="5">
        <v>0</v>
      </c>
      <c r="O690" s="5" t="s">
        <v>53</v>
      </c>
      <c r="P690" s="5" t="s">
        <v>53</v>
      </c>
      <c r="Q690" s="5" t="s">
        <v>53</v>
      </c>
      <c r="R690" s="5" t="s">
        <v>53</v>
      </c>
      <c r="S690" s="5" t="s">
        <v>53</v>
      </c>
      <c r="T690" s="5" t="s">
        <v>53</v>
      </c>
      <c r="U690" s="5" t="s">
        <v>53</v>
      </c>
      <c r="V690" s="5" t="s">
        <v>53</v>
      </c>
      <c r="W690" s="5" t="s">
        <v>53</v>
      </c>
      <c r="X690" s="5" t="s">
        <v>53</v>
      </c>
      <c r="Y690" s="5">
        <v>80</v>
      </c>
      <c r="Z690" s="5" t="s">
        <v>53</v>
      </c>
      <c r="AA690" t="s">
        <v>53</v>
      </c>
      <c r="AB690" t="s">
        <v>53</v>
      </c>
      <c r="AC690" t="s">
        <v>53</v>
      </c>
      <c r="AD690" t="s">
        <v>53</v>
      </c>
      <c r="AE690" t="s">
        <v>54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  <c r="AK690" t="s">
        <v>53</v>
      </c>
      <c r="AL690" t="s">
        <v>53</v>
      </c>
      <c r="AM690" t="s">
        <v>53</v>
      </c>
      <c r="AN690" t="s">
        <v>53</v>
      </c>
      <c r="AO690" t="s">
        <v>53</v>
      </c>
      <c r="AP690" t="s">
        <v>53</v>
      </c>
      <c r="AQ690" t="s">
        <v>53</v>
      </c>
      <c r="AR690" t="s">
        <v>53</v>
      </c>
    </row>
    <row r="691" spans="1:44" x14ac:dyDescent="0.25">
      <c r="A691" s="5">
        <f>683</f>
      </c>
      <c r="B691" s="5" t="s">
        <v>736</v>
      </c>
      <c r="C691" s="5" t="s">
        <v>53</v>
      </c>
      <c r="D691" s="5" t="s">
        <v>53</v>
      </c>
      <c r="E691" s="5" t="s">
        <v>53</v>
      </c>
      <c r="F691" s="5" t="s">
        <v>53</v>
      </c>
      <c r="G691" s="5" t="s">
        <v>53</v>
      </c>
      <c r="H691" s="5" t="s">
        <v>53</v>
      </c>
      <c r="I691" s="5" t="s">
        <v>53</v>
      </c>
      <c r="J691" s="5" t="s">
        <v>53</v>
      </c>
      <c r="K691" s="5" t="s">
        <v>53</v>
      </c>
      <c r="L691" s="5">
        <v>0</v>
      </c>
      <c r="M691" s="5">
        <v>0</v>
      </c>
      <c r="N691" s="5">
        <v>0</v>
      </c>
      <c r="O691" s="5" t="s">
        <v>53</v>
      </c>
      <c r="P691" s="5" t="s">
        <v>53</v>
      </c>
      <c r="Q691" s="5" t="s">
        <v>53</v>
      </c>
      <c r="R691" s="5" t="s">
        <v>53</v>
      </c>
      <c r="S691" s="5" t="s">
        <v>53</v>
      </c>
      <c r="T691" s="5" t="s">
        <v>53</v>
      </c>
      <c r="U691" s="5" t="s">
        <v>53</v>
      </c>
      <c r="V691" s="5" t="s">
        <v>53</v>
      </c>
      <c r="W691" s="5" t="s">
        <v>53</v>
      </c>
      <c r="X691" s="5" t="s">
        <v>53</v>
      </c>
      <c r="Y691" s="5">
        <v>80</v>
      </c>
      <c r="Z691" s="5" t="s">
        <v>53</v>
      </c>
      <c r="AA691" t="s">
        <v>53</v>
      </c>
      <c r="AB691" t="s">
        <v>53</v>
      </c>
      <c r="AC691" t="s">
        <v>53</v>
      </c>
      <c r="AD691" t="s">
        <v>53</v>
      </c>
      <c r="AE691" t="s">
        <v>54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  <c r="AK691" t="s">
        <v>53</v>
      </c>
      <c r="AL691" t="s">
        <v>53</v>
      </c>
      <c r="AM691" t="s">
        <v>53</v>
      </c>
      <c r="AN691" t="s">
        <v>53</v>
      </c>
      <c r="AO691" t="s">
        <v>53</v>
      </c>
      <c r="AP691" t="s">
        <v>53</v>
      </c>
      <c r="AQ691" t="s">
        <v>53</v>
      </c>
      <c r="AR691" t="s">
        <v>53</v>
      </c>
    </row>
    <row r="692" spans="1:44" x14ac:dyDescent="0.25">
      <c r="A692" s="5">
        <f>684</f>
      </c>
      <c r="B692" s="5" t="s">
        <v>737</v>
      </c>
      <c r="C692" s="5" t="s">
        <v>53</v>
      </c>
      <c r="D692" s="5" t="s">
        <v>53</v>
      </c>
      <c r="E692" s="5" t="s">
        <v>53</v>
      </c>
      <c r="F692" s="5" t="s">
        <v>53</v>
      </c>
      <c r="G692" s="5" t="s">
        <v>53</v>
      </c>
      <c r="H692" s="5" t="s">
        <v>53</v>
      </c>
      <c r="I692" s="5" t="s">
        <v>53</v>
      </c>
      <c r="J692" s="5" t="s">
        <v>53</v>
      </c>
      <c r="K692" s="5" t="s">
        <v>53</v>
      </c>
      <c r="L692" s="5">
        <v>0</v>
      </c>
      <c r="M692" s="5">
        <v>0</v>
      </c>
      <c r="N692" s="5">
        <v>0</v>
      </c>
      <c r="O692" s="5" t="s">
        <v>53</v>
      </c>
      <c r="P692" s="5" t="s">
        <v>53</v>
      </c>
      <c r="Q692" s="5" t="s">
        <v>53</v>
      </c>
      <c r="R692" s="5" t="s">
        <v>53</v>
      </c>
      <c r="S692" s="5" t="s">
        <v>53</v>
      </c>
      <c r="T692" s="5" t="s">
        <v>53</v>
      </c>
      <c r="U692" s="5" t="s">
        <v>53</v>
      </c>
      <c r="V692" s="5" t="s">
        <v>53</v>
      </c>
      <c r="W692" s="5" t="s">
        <v>53</v>
      </c>
      <c r="X692" s="5" t="s">
        <v>53</v>
      </c>
      <c r="Y692" s="5">
        <v>80</v>
      </c>
      <c r="Z692" s="5" t="s">
        <v>53</v>
      </c>
      <c r="AA692" t="s">
        <v>53</v>
      </c>
      <c r="AB692" t="s">
        <v>53</v>
      </c>
      <c r="AC692" t="s">
        <v>53</v>
      </c>
      <c r="AD692" t="s">
        <v>53</v>
      </c>
      <c r="AE692" t="s">
        <v>54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  <c r="AK692" t="s">
        <v>53</v>
      </c>
      <c r="AL692" t="s">
        <v>53</v>
      </c>
      <c r="AM692" t="s">
        <v>53</v>
      </c>
      <c r="AN692" t="s">
        <v>53</v>
      </c>
      <c r="AO692" t="s">
        <v>53</v>
      </c>
      <c r="AP692" t="s">
        <v>53</v>
      </c>
      <c r="AQ692" t="s">
        <v>53</v>
      </c>
      <c r="AR692" t="s">
        <v>53</v>
      </c>
    </row>
    <row r="693" spans="1:44" x14ac:dyDescent="0.25">
      <c r="A693" s="5">
        <f>685</f>
      </c>
      <c r="B693" s="5" t="s">
        <v>738</v>
      </c>
      <c r="C693" s="5" t="s">
        <v>53</v>
      </c>
      <c r="D693" s="5" t="s">
        <v>53</v>
      </c>
      <c r="E693" s="5" t="s">
        <v>53</v>
      </c>
      <c r="F693" s="5" t="s">
        <v>53</v>
      </c>
      <c r="G693" s="5" t="s">
        <v>53</v>
      </c>
      <c r="H693" s="5" t="s">
        <v>53</v>
      </c>
      <c r="I693" s="5" t="s">
        <v>53</v>
      </c>
      <c r="J693" s="5" t="s">
        <v>53</v>
      </c>
      <c r="K693" s="5" t="s">
        <v>53</v>
      </c>
      <c r="L693" s="5">
        <v>0</v>
      </c>
      <c r="M693" s="5">
        <v>0</v>
      </c>
      <c r="N693" s="5">
        <v>0</v>
      </c>
      <c r="O693" s="5" t="s">
        <v>53</v>
      </c>
      <c r="P693" s="5" t="s">
        <v>53</v>
      </c>
      <c r="Q693" s="5" t="s">
        <v>53</v>
      </c>
      <c r="R693" s="5" t="s">
        <v>53</v>
      </c>
      <c r="S693" s="5" t="s">
        <v>53</v>
      </c>
      <c r="T693" s="5" t="s">
        <v>53</v>
      </c>
      <c r="U693" s="5" t="s">
        <v>53</v>
      </c>
      <c r="V693" s="5" t="s">
        <v>53</v>
      </c>
      <c r="W693" s="5" t="s">
        <v>53</v>
      </c>
      <c r="X693" s="5" t="s">
        <v>53</v>
      </c>
      <c r="Y693" s="5">
        <v>80</v>
      </c>
      <c r="Z693" s="5" t="s">
        <v>53</v>
      </c>
      <c r="AA693" t="s">
        <v>53</v>
      </c>
      <c r="AB693" t="s">
        <v>53</v>
      </c>
      <c r="AC693" t="s">
        <v>53</v>
      </c>
      <c r="AD693" t="s">
        <v>53</v>
      </c>
      <c r="AE693" t="s">
        <v>54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  <c r="AK693" t="s">
        <v>53</v>
      </c>
      <c r="AL693" t="s">
        <v>53</v>
      </c>
      <c r="AM693" t="s">
        <v>53</v>
      </c>
      <c r="AN693" t="s">
        <v>53</v>
      </c>
      <c r="AO693" t="s">
        <v>53</v>
      </c>
      <c r="AP693" t="s">
        <v>53</v>
      </c>
      <c r="AQ693" t="s">
        <v>53</v>
      </c>
      <c r="AR693" t="s">
        <v>53</v>
      </c>
    </row>
    <row r="694" spans="1:44" x14ac:dyDescent="0.25">
      <c r="A694" s="5">
        <f>686</f>
      </c>
      <c r="B694" s="5" t="s">
        <v>739</v>
      </c>
      <c r="C694" s="5" t="s">
        <v>53</v>
      </c>
      <c r="D694" s="5" t="s">
        <v>53</v>
      </c>
      <c r="E694" s="5" t="s">
        <v>53</v>
      </c>
      <c r="F694" s="5" t="s">
        <v>53</v>
      </c>
      <c r="G694" s="5" t="s">
        <v>53</v>
      </c>
      <c r="H694" s="5" t="s">
        <v>53</v>
      </c>
      <c r="I694" s="5" t="s">
        <v>53</v>
      </c>
      <c r="J694" s="5" t="s">
        <v>53</v>
      </c>
      <c r="K694" s="5" t="s">
        <v>53</v>
      </c>
      <c r="L694" s="5">
        <v>0</v>
      </c>
      <c r="M694" s="5">
        <v>0</v>
      </c>
      <c r="N694" s="5">
        <v>0</v>
      </c>
      <c r="O694" s="5" t="s">
        <v>53</v>
      </c>
      <c r="P694" s="5" t="s">
        <v>53</v>
      </c>
      <c r="Q694" s="5" t="s">
        <v>53</v>
      </c>
      <c r="R694" s="5" t="s">
        <v>53</v>
      </c>
      <c r="S694" s="5" t="s">
        <v>53</v>
      </c>
      <c r="T694" s="5" t="s">
        <v>53</v>
      </c>
      <c r="U694" s="5" t="s">
        <v>53</v>
      </c>
      <c r="V694" s="5" t="s">
        <v>53</v>
      </c>
      <c r="W694" s="5" t="s">
        <v>53</v>
      </c>
      <c r="X694" s="5" t="s">
        <v>53</v>
      </c>
      <c r="Y694" s="5">
        <v>80</v>
      </c>
      <c r="Z694" s="5" t="s">
        <v>53</v>
      </c>
      <c r="AA694" t="s">
        <v>53</v>
      </c>
      <c r="AB694" t="s">
        <v>53</v>
      </c>
      <c r="AC694" t="s">
        <v>53</v>
      </c>
      <c r="AD694" t="s">
        <v>53</v>
      </c>
      <c r="AE694" t="s">
        <v>54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  <c r="AK694" t="s">
        <v>53</v>
      </c>
      <c r="AL694" t="s">
        <v>53</v>
      </c>
      <c r="AM694" t="s">
        <v>53</v>
      </c>
      <c r="AN694" t="s">
        <v>53</v>
      </c>
      <c r="AO694" t="s">
        <v>53</v>
      </c>
      <c r="AP694" t="s">
        <v>53</v>
      </c>
      <c r="AQ694" t="s">
        <v>53</v>
      </c>
      <c r="AR694" t="s">
        <v>53</v>
      </c>
    </row>
    <row r="695" spans="1:44" x14ac:dyDescent="0.25">
      <c r="A695" s="5">
        <f>687</f>
      </c>
      <c r="B695" s="5" t="s">
        <v>740</v>
      </c>
      <c r="C695" s="5" t="s">
        <v>53</v>
      </c>
      <c r="D695" s="5" t="s">
        <v>53</v>
      </c>
      <c r="E695" s="5" t="s">
        <v>53</v>
      </c>
      <c r="F695" s="5" t="s">
        <v>53</v>
      </c>
      <c r="G695" s="5" t="s">
        <v>53</v>
      </c>
      <c r="H695" s="5" t="s">
        <v>53</v>
      </c>
      <c r="I695" s="5" t="s">
        <v>53</v>
      </c>
      <c r="J695" s="5" t="s">
        <v>53</v>
      </c>
      <c r="K695" s="5" t="s">
        <v>53</v>
      </c>
      <c r="L695" s="5">
        <v>0</v>
      </c>
      <c r="M695" s="5">
        <v>0</v>
      </c>
      <c r="N695" s="5">
        <v>0</v>
      </c>
      <c r="O695" s="5" t="s">
        <v>53</v>
      </c>
      <c r="P695" s="5" t="s">
        <v>53</v>
      </c>
      <c r="Q695" s="5" t="s">
        <v>53</v>
      </c>
      <c r="R695" s="5" t="s">
        <v>53</v>
      </c>
      <c r="S695" s="5" t="s">
        <v>53</v>
      </c>
      <c r="T695" s="5" t="s">
        <v>53</v>
      </c>
      <c r="U695" s="5" t="s">
        <v>53</v>
      </c>
      <c r="V695" s="5" t="s">
        <v>53</v>
      </c>
      <c r="W695" s="5" t="s">
        <v>53</v>
      </c>
      <c r="X695" s="5" t="s">
        <v>53</v>
      </c>
      <c r="Y695" s="5">
        <v>80</v>
      </c>
      <c r="Z695" s="5" t="s">
        <v>53</v>
      </c>
      <c r="AA695" t="s">
        <v>53</v>
      </c>
      <c r="AB695" t="s">
        <v>53</v>
      </c>
      <c r="AC695" t="s">
        <v>53</v>
      </c>
      <c r="AD695" t="s">
        <v>53</v>
      </c>
      <c r="AE695" t="s">
        <v>54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  <c r="AK695" t="s">
        <v>53</v>
      </c>
      <c r="AL695" t="s">
        <v>53</v>
      </c>
      <c r="AM695" t="s">
        <v>53</v>
      </c>
      <c r="AN695" t="s">
        <v>53</v>
      </c>
      <c r="AO695" t="s">
        <v>53</v>
      </c>
      <c r="AP695" t="s">
        <v>53</v>
      </c>
      <c r="AQ695" t="s">
        <v>53</v>
      </c>
      <c r="AR695" t="s">
        <v>53</v>
      </c>
    </row>
    <row r="696" spans="1:44" x14ac:dyDescent="0.25">
      <c r="A696" s="5">
        <f>688</f>
      </c>
      <c r="B696" s="5" t="s">
        <v>741</v>
      </c>
      <c r="C696" s="5" t="s">
        <v>53</v>
      </c>
      <c r="D696" s="5" t="s">
        <v>53</v>
      </c>
      <c r="E696" s="5" t="s">
        <v>53</v>
      </c>
      <c r="F696" s="5" t="s">
        <v>53</v>
      </c>
      <c r="G696" s="5" t="s">
        <v>53</v>
      </c>
      <c r="H696" s="5" t="s">
        <v>53</v>
      </c>
      <c r="I696" s="5" t="s">
        <v>53</v>
      </c>
      <c r="J696" s="5" t="s">
        <v>53</v>
      </c>
      <c r="K696" s="5" t="s">
        <v>53</v>
      </c>
      <c r="L696" s="5">
        <v>0</v>
      </c>
      <c r="M696" s="5">
        <v>0</v>
      </c>
      <c r="N696" s="5">
        <v>0</v>
      </c>
      <c r="O696" s="5" t="s">
        <v>53</v>
      </c>
      <c r="P696" s="5" t="s">
        <v>53</v>
      </c>
      <c r="Q696" s="5" t="s">
        <v>53</v>
      </c>
      <c r="R696" s="5" t="s">
        <v>53</v>
      </c>
      <c r="S696" s="5" t="s">
        <v>53</v>
      </c>
      <c r="T696" s="5" t="s">
        <v>53</v>
      </c>
      <c r="U696" s="5" t="s">
        <v>53</v>
      </c>
      <c r="V696" s="5" t="s">
        <v>53</v>
      </c>
      <c r="W696" s="5" t="s">
        <v>53</v>
      </c>
      <c r="X696" s="5" t="s">
        <v>53</v>
      </c>
      <c r="Y696" s="5">
        <v>80</v>
      </c>
      <c r="Z696" s="5" t="s">
        <v>53</v>
      </c>
      <c r="AA696" t="s">
        <v>53</v>
      </c>
      <c r="AB696" t="s">
        <v>53</v>
      </c>
      <c r="AC696" t="s">
        <v>53</v>
      </c>
      <c r="AD696" t="s">
        <v>53</v>
      </c>
      <c r="AE696" t="s">
        <v>54</v>
      </c>
      <c r="AF696" t="s">
        <v>53</v>
      </c>
      <c r="AG696" t="s">
        <v>53</v>
      </c>
      <c r="AH696" t="s">
        <v>53</v>
      </c>
      <c r="AI696" t="s">
        <v>53</v>
      </c>
      <c r="AJ696" t="s">
        <v>53</v>
      </c>
      <c r="AK696" t="s">
        <v>53</v>
      </c>
      <c r="AL696" t="s">
        <v>53</v>
      </c>
      <c r="AM696" t="s">
        <v>53</v>
      </c>
      <c r="AN696" t="s">
        <v>53</v>
      </c>
      <c r="AO696" t="s">
        <v>53</v>
      </c>
      <c r="AP696" t="s">
        <v>53</v>
      </c>
      <c r="AQ696" t="s">
        <v>53</v>
      </c>
      <c r="AR696" t="s">
        <v>53</v>
      </c>
    </row>
    <row r="697" spans="1:44" x14ac:dyDescent="0.25">
      <c r="A697" s="5">
        <f>689</f>
      </c>
      <c r="B697" s="5" t="s">
        <v>742</v>
      </c>
      <c r="C697" s="5" t="s">
        <v>53</v>
      </c>
      <c r="D697" s="5" t="s">
        <v>53</v>
      </c>
      <c r="E697" s="5" t="s">
        <v>53</v>
      </c>
      <c r="F697" s="5" t="s">
        <v>53</v>
      </c>
      <c r="G697" s="5" t="s">
        <v>53</v>
      </c>
      <c r="H697" s="5" t="s">
        <v>53</v>
      </c>
      <c r="I697" s="5" t="s">
        <v>53</v>
      </c>
      <c r="J697" s="5" t="s">
        <v>53</v>
      </c>
      <c r="K697" s="5" t="s">
        <v>53</v>
      </c>
      <c r="L697" s="5">
        <v>0</v>
      </c>
      <c r="M697" s="5">
        <v>0</v>
      </c>
      <c r="N697" s="5">
        <v>0</v>
      </c>
      <c r="O697" s="5" t="s">
        <v>53</v>
      </c>
      <c r="P697" s="5" t="s">
        <v>53</v>
      </c>
      <c r="Q697" s="5" t="s">
        <v>53</v>
      </c>
      <c r="R697" s="5" t="s">
        <v>53</v>
      </c>
      <c r="S697" s="5" t="s">
        <v>53</v>
      </c>
      <c r="T697" s="5" t="s">
        <v>53</v>
      </c>
      <c r="U697" s="5" t="s">
        <v>53</v>
      </c>
      <c r="V697" s="5" t="s">
        <v>53</v>
      </c>
      <c r="W697" s="5" t="s">
        <v>53</v>
      </c>
      <c r="X697" s="5" t="s">
        <v>53</v>
      </c>
      <c r="Y697" s="5">
        <v>80</v>
      </c>
      <c r="Z697" s="5" t="s">
        <v>53</v>
      </c>
      <c r="AA697" t="s">
        <v>53</v>
      </c>
      <c r="AB697" t="s">
        <v>53</v>
      </c>
      <c r="AC697" t="s">
        <v>53</v>
      </c>
      <c r="AD697" t="s">
        <v>53</v>
      </c>
      <c r="AE697" t="s">
        <v>54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  <c r="AK697" t="s">
        <v>53</v>
      </c>
      <c r="AL697" t="s">
        <v>53</v>
      </c>
      <c r="AM697" t="s">
        <v>53</v>
      </c>
      <c r="AN697" t="s">
        <v>53</v>
      </c>
      <c r="AO697" t="s">
        <v>53</v>
      </c>
      <c r="AP697" t="s">
        <v>53</v>
      </c>
      <c r="AQ697" t="s">
        <v>53</v>
      </c>
      <c r="AR697" t="s">
        <v>53</v>
      </c>
    </row>
    <row r="698" spans="1:44" x14ac:dyDescent="0.25">
      <c r="A698" s="5">
        <f>690</f>
      </c>
      <c r="B698" s="5" t="s">
        <v>743</v>
      </c>
      <c r="C698" s="5" t="s">
        <v>53</v>
      </c>
      <c r="D698" s="5" t="s">
        <v>53</v>
      </c>
      <c r="E698" s="5" t="s">
        <v>53</v>
      </c>
      <c r="F698" s="5" t="s">
        <v>53</v>
      </c>
      <c r="G698" s="5" t="s">
        <v>53</v>
      </c>
      <c r="H698" s="5" t="s">
        <v>53</v>
      </c>
      <c r="I698" s="5" t="s">
        <v>53</v>
      </c>
      <c r="J698" s="5" t="s">
        <v>53</v>
      </c>
      <c r="K698" s="5" t="s">
        <v>53</v>
      </c>
      <c r="L698" s="5">
        <v>0</v>
      </c>
      <c r="M698" s="5">
        <v>0</v>
      </c>
      <c r="N698" s="5">
        <v>0</v>
      </c>
      <c r="O698" s="5" t="s">
        <v>53</v>
      </c>
      <c r="P698" s="5" t="s">
        <v>53</v>
      </c>
      <c r="Q698" s="5" t="s">
        <v>53</v>
      </c>
      <c r="R698" s="5" t="s">
        <v>53</v>
      </c>
      <c r="S698" s="5" t="s">
        <v>53</v>
      </c>
      <c r="T698" s="5" t="s">
        <v>53</v>
      </c>
      <c r="U698" s="5" t="s">
        <v>53</v>
      </c>
      <c r="V698" s="5" t="s">
        <v>53</v>
      </c>
      <c r="W698" s="5" t="s">
        <v>53</v>
      </c>
      <c r="X698" s="5" t="s">
        <v>53</v>
      </c>
      <c r="Y698" s="5">
        <v>80</v>
      </c>
      <c r="Z698" s="5" t="s">
        <v>53</v>
      </c>
      <c r="AA698" t="s">
        <v>53</v>
      </c>
      <c r="AB698" t="s">
        <v>53</v>
      </c>
      <c r="AC698" t="s">
        <v>53</v>
      </c>
      <c r="AD698" t="s">
        <v>53</v>
      </c>
      <c r="AE698" t="s">
        <v>54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  <c r="AK698" t="s">
        <v>53</v>
      </c>
      <c r="AL698" t="s">
        <v>53</v>
      </c>
      <c r="AM698" t="s">
        <v>53</v>
      </c>
      <c r="AN698" t="s">
        <v>53</v>
      </c>
      <c r="AO698" t="s">
        <v>53</v>
      </c>
      <c r="AP698" t="s">
        <v>53</v>
      </c>
      <c r="AQ698" t="s">
        <v>53</v>
      </c>
      <c r="AR698" t="s">
        <v>53</v>
      </c>
    </row>
    <row r="699" spans="1:44" x14ac:dyDescent="0.25">
      <c r="A699" s="5">
        <f>691</f>
      </c>
      <c r="B699" s="5" t="s">
        <v>744</v>
      </c>
      <c r="C699" s="5" t="s">
        <v>53</v>
      </c>
      <c r="D699" s="5" t="s">
        <v>53</v>
      </c>
      <c r="E699" s="5" t="s">
        <v>53</v>
      </c>
      <c r="F699" s="5" t="s">
        <v>53</v>
      </c>
      <c r="G699" s="5" t="s">
        <v>53</v>
      </c>
      <c r="H699" s="5" t="s">
        <v>53</v>
      </c>
      <c r="I699" s="5" t="s">
        <v>53</v>
      </c>
      <c r="J699" s="5" t="s">
        <v>53</v>
      </c>
      <c r="K699" s="5" t="s">
        <v>53</v>
      </c>
      <c r="L699" s="5">
        <v>0</v>
      </c>
      <c r="M699" s="5">
        <v>0</v>
      </c>
      <c r="N699" s="5">
        <v>0</v>
      </c>
      <c r="O699" s="5" t="s">
        <v>53</v>
      </c>
      <c r="P699" s="5" t="s">
        <v>53</v>
      </c>
      <c r="Q699" s="5" t="s">
        <v>53</v>
      </c>
      <c r="R699" s="5" t="s">
        <v>53</v>
      </c>
      <c r="S699" s="5" t="s">
        <v>53</v>
      </c>
      <c r="T699" s="5" t="s">
        <v>53</v>
      </c>
      <c r="U699" s="5" t="s">
        <v>53</v>
      </c>
      <c r="V699" s="5" t="s">
        <v>53</v>
      </c>
      <c r="W699" s="5" t="s">
        <v>53</v>
      </c>
      <c r="X699" s="5" t="s">
        <v>53</v>
      </c>
      <c r="Y699" s="5">
        <v>80</v>
      </c>
      <c r="Z699" s="5" t="s">
        <v>53</v>
      </c>
      <c r="AA699" t="s">
        <v>53</v>
      </c>
      <c r="AB699" t="s">
        <v>53</v>
      </c>
      <c r="AC699" t="s">
        <v>53</v>
      </c>
      <c r="AD699" t="s">
        <v>53</v>
      </c>
      <c r="AE699" t="s">
        <v>54</v>
      </c>
      <c r="AF699" t="s">
        <v>53</v>
      </c>
      <c r="AG699" t="s">
        <v>53</v>
      </c>
      <c r="AH699" t="s">
        <v>53</v>
      </c>
      <c r="AI699" t="s">
        <v>53</v>
      </c>
      <c r="AJ699" t="s">
        <v>53</v>
      </c>
      <c r="AK699" t="s">
        <v>53</v>
      </c>
      <c r="AL699" t="s">
        <v>53</v>
      </c>
      <c r="AM699" t="s">
        <v>53</v>
      </c>
      <c r="AN699" t="s">
        <v>53</v>
      </c>
      <c r="AO699" t="s">
        <v>53</v>
      </c>
      <c r="AP699" t="s">
        <v>53</v>
      </c>
      <c r="AQ699" t="s">
        <v>53</v>
      </c>
      <c r="AR699" t="s">
        <v>53</v>
      </c>
    </row>
    <row r="700" spans="1:44" x14ac:dyDescent="0.25">
      <c r="A700" s="5">
        <f>692</f>
      </c>
      <c r="B700" s="5" t="s">
        <v>745</v>
      </c>
      <c r="C700" s="5" t="s">
        <v>53</v>
      </c>
      <c r="D700" s="5" t="s">
        <v>53</v>
      </c>
      <c r="E700" s="5" t="s">
        <v>53</v>
      </c>
      <c r="F700" s="5" t="s">
        <v>53</v>
      </c>
      <c r="G700" s="5" t="s">
        <v>53</v>
      </c>
      <c r="H700" s="5" t="s">
        <v>53</v>
      </c>
      <c r="I700" s="5" t="s">
        <v>53</v>
      </c>
      <c r="J700" s="5" t="s">
        <v>53</v>
      </c>
      <c r="K700" s="5" t="s">
        <v>53</v>
      </c>
      <c r="L700" s="5">
        <v>0</v>
      </c>
      <c r="M700" s="5">
        <v>0</v>
      </c>
      <c r="N700" s="5">
        <v>0</v>
      </c>
      <c r="O700" s="5" t="s">
        <v>53</v>
      </c>
      <c r="P700" s="5" t="s">
        <v>53</v>
      </c>
      <c r="Q700" s="5" t="s">
        <v>53</v>
      </c>
      <c r="R700" s="5" t="s">
        <v>53</v>
      </c>
      <c r="S700" s="5" t="s">
        <v>53</v>
      </c>
      <c r="T700" s="5" t="s">
        <v>53</v>
      </c>
      <c r="U700" s="5" t="s">
        <v>53</v>
      </c>
      <c r="V700" s="5" t="s">
        <v>53</v>
      </c>
      <c r="W700" s="5" t="s">
        <v>53</v>
      </c>
      <c r="X700" s="5" t="s">
        <v>53</v>
      </c>
      <c r="Y700" s="5">
        <v>80</v>
      </c>
      <c r="Z700" s="5" t="s">
        <v>53</v>
      </c>
      <c r="AA700" t="s">
        <v>53</v>
      </c>
      <c r="AB700" t="s">
        <v>53</v>
      </c>
      <c r="AC700" t="s">
        <v>53</v>
      </c>
      <c r="AD700" t="s">
        <v>53</v>
      </c>
      <c r="AE700" t="s">
        <v>54</v>
      </c>
      <c r="AF700" t="s">
        <v>53</v>
      </c>
      <c r="AG700" t="s">
        <v>53</v>
      </c>
      <c r="AH700" t="s">
        <v>53</v>
      </c>
      <c r="AI700" t="s">
        <v>53</v>
      </c>
      <c r="AJ700" t="s">
        <v>53</v>
      </c>
      <c r="AK700" t="s">
        <v>53</v>
      </c>
      <c r="AL700" t="s">
        <v>53</v>
      </c>
      <c r="AM700" t="s">
        <v>53</v>
      </c>
      <c r="AN700" t="s">
        <v>53</v>
      </c>
      <c r="AO700" t="s">
        <v>53</v>
      </c>
      <c r="AP700" t="s">
        <v>53</v>
      </c>
      <c r="AQ700" t="s">
        <v>53</v>
      </c>
      <c r="AR700" t="s">
        <v>53</v>
      </c>
    </row>
    <row r="701" spans="1:44" x14ac:dyDescent="0.25">
      <c r="A701" s="5">
        <f>693</f>
      </c>
      <c r="B701" s="5" t="s">
        <v>746</v>
      </c>
      <c r="C701" s="5" t="s">
        <v>53</v>
      </c>
      <c r="D701" s="5" t="s">
        <v>53</v>
      </c>
      <c r="E701" s="5" t="s">
        <v>53</v>
      </c>
      <c r="F701" s="5" t="s">
        <v>53</v>
      </c>
      <c r="G701" s="5" t="s">
        <v>53</v>
      </c>
      <c r="H701" s="5" t="s">
        <v>53</v>
      </c>
      <c r="I701" s="5" t="s">
        <v>53</v>
      </c>
      <c r="J701" s="5" t="s">
        <v>53</v>
      </c>
      <c r="K701" s="5" t="s">
        <v>53</v>
      </c>
      <c r="L701" s="5">
        <v>0</v>
      </c>
      <c r="M701" s="5">
        <v>0</v>
      </c>
      <c r="N701" s="5">
        <v>0</v>
      </c>
      <c r="O701" s="5" t="s">
        <v>53</v>
      </c>
      <c r="P701" s="5" t="s">
        <v>53</v>
      </c>
      <c r="Q701" s="5" t="s">
        <v>53</v>
      </c>
      <c r="R701" s="5" t="s">
        <v>53</v>
      </c>
      <c r="S701" s="5" t="s">
        <v>53</v>
      </c>
      <c r="T701" s="5" t="s">
        <v>53</v>
      </c>
      <c r="U701" s="5" t="s">
        <v>53</v>
      </c>
      <c r="V701" s="5" t="s">
        <v>53</v>
      </c>
      <c r="W701" s="5" t="s">
        <v>53</v>
      </c>
      <c r="X701" s="5" t="s">
        <v>53</v>
      </c>
      <c r="Y701" s="5">
        <v>80</v>
      </c>
      <c r="Z701" s="5" t="s">
        <v>53</v>
      </c>
      <c r="AA701" t="s">
        <v>53</v>
      </c>
      <c r="AB701" t="s">
        <v>53</v>
      </c>
      <c r="AC701" t="s">
        <v>53</v>
      </c>
      <c r="AD701" t="s">
        <v>53</v>
      </c>
      <c r="AE701" t="s">
        <v>54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  <c r="AK701" t="s">
        <v>53</v>
      </c>
      <c r="AL701" t="s">
        <v>53</v>
      </c>
      <c r="AM701" t="s">
        <v>53</v>
      </c>
      <c r="AN701" t="s">
        <v>53</v>
      </c>
      <c r="AO701" t="s">
        <v>53</v>
      </c>
      <c r="AP701" t="s">
        <v>53</v>
      </c>
      <c r="AQ701" t="s">
        <v>53</v>
      </c>
      <c r="AR701" t="s">
        <v>53</v>
      </c>
    </row>
    <row r="702" spans="1:44" x14ac:dyDescent="0.25">
      <c r="A702" s="5">
        <f>694</f>
      </c>
      <c r="B702" s="5" t="s">
        <v>747</v>
      </c>
      <c r="C702" s="5" t="s">
        <v>53</v>
      </c>
      <c r="D702" s="5" t="s">
        <v>53</v>
      </c>
      <c r="E702" s="5" t="s">
        <v>53</v>
      </c>
      <c r="F702" s="5" t="s">
        <v>53</v>
      </c>
      <c r="G702" s="5" t="s">
        <v>53</v>
      </c>
      <c r="H702" s="5" t="s">
        <v>53</v>
      </c>
      <c r="I702" s="5" t="s">
        <v>53</v>
      </c>
      <c r="J702" s="5" t="s">
        <v>53</v>
      </c>
      <c r="K702" s="5" t="s">
        <v>53</v>
      </c>
      <c r="L702" s="5">
        <v>0</v>
      </c>
      <c r="M702" s="5">
        <v>0</v>
      </c>
      <c r="N702" s="5">
        <v>0</v>
      </c>
      <c r="O702" s="5" t="s">
        <v>53</v>
      </c>
      <c r="P702" s="5" t="s">
        <v>53</v>
      </c>
      <c r="Q702" s="5" t="s">
        <v>53</v>
      </c>
      <c r="R702" s="5" t="s">
        <v>53</v>
      </c>
      <c r="S702" s="5" t="s">
        <v>53</v>
      </c>
      <c r="T702" s="5" t="s">
        <v>53</v>
      </c>
      <c r="U702" s="5" t="s">
        <v>53</v>
      </c>
      <c r="V702" s="5" t="s">
        <v>53</v>
      </c>
      <c r="W702" s="5" t="s">
        <v>53</v>
      </c>
      <c r="X702" s="5" t="s">
        <v>53</v>
      </c>
      <c r="Y702" s="5">
        <v>80</v>
      </c>
      <c r="Z702" s="5" t="s">
        <v>53</v>
      </c>
      <c r="AA702" t="s">
        <v>53</v>
      </c>
      <c r="AB702" t="s">
        <v>53</v>
      </c>
      <c r="AC702" t="s">
        <v>53</v>
      </c>
      <c r="AD702" t="s">
        <v>53</v>
      </c>
      <c r="AE702" t="s">
        <v>54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  <c r="AK702" t="s">
        <v>53</v>
      </c>
      <c r="AL702" t="s">
        <v>53</v>
      </c>
      <c r="AM702" t="s">
        <v>53</v>
      </c>
      <c r="AN702" t="s">
        <v>53</v>
      </c>
      <c r="AO702" t="s">
        <v>53</v>
      </c>
      <c r="AP702" t="s">
        <v>53</v>
      </c>
      <c r="AQ702" t="s">
        <v>53</v>
      </c>
      <c r="AR702" t="s">
        <v>53</v>
      </c>
    </row>
    <row r="703" spans="1:44" x14ac:dyDescent="0.25">
      <c r="A703" s="5">
        <f>695</f>
      </c>
      <c r="B703" s="5" t="s">
        <v>748</v>
      </c>
      <c r="C703" s="5" t="s">
        <v>53</v>
      </c>
      <c r="D703" s="5" t="s">
        <v>53</v>
      </c>
      <c r="E703" s="5" t="s">
        <v>53</v>
      </c>
      <c r="F703" s="5" t="s">
        <v>53</v>
      </c>
      <c r="G703" s="5" t="s">
        <v>53</v>
      </c>
      <c r="H703" s="5" t="s">
        <v>53</v>
      </c>
      <c r="I703" s="5" t="s">
        <v>53</v>
      </c>
      <c r="J703" s="5" t="s">
        <v>53</v>
      </c>
      <c r="K703" s="5" t="s">
        <v>53</v>
      </c>
      <c r="L703" s="5">
        <v>0</v>
      </c>
      <c r="M703" s="5">
        <v>0</v>
      </c>
      <c r="N703" s="5">
        <v>0</v>
      </c>
      <c r="O703" s="5" t="s">
        <v>53</v>
      </c>
      <c r="P703" s="5" t="s">
        <v>53</v>
      </c>
      <c r="Q703" s="5" t="s">
        <v>53</v>
      </c>
      <c r="R703" s="5" t="s">
        <v>53</v>
      </c>
      <c r="S703" s="5" t="s">
        <v>53</v>
      </c>
      <c r="T703" s="5" t="s">
        <v>53</v>
      </c>
      <c r="U703" s="5" t="s">
        <v>53</v>
      </c>
      <c r="V703" s="5" t="s">
        <v>53</v>
      </c>
      <c r="W703" s="5" t="s">
        <v>53</v>
      </c>
      <c r="X703" s="5" t="s">
        <v>53</v>
      </c>
      <c r="Y703" s="5">
        <v>80</v>
      </c>
      <c r="Z703" s="5" t="s">
        <v>53</v>
      </c>
      <c r="AA703" t="s">
        <v>53</v>
      </c>
      <c r="AB703" t="s">
        <v>53</v>
      </c>
      <c r="AC703" t="s">
        <v>53</v>
      </c>
      <c r="AD703" t="s">
        <v>53</v>
      </c>
      <c r="AE703" t="s">
        <v>54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  <c r="AK703" t="s">
        <v>53</v>
      </c>
      <c r="AL703" t="s">
        <v>53</v>
      </c>
      <c r="AM703" t="s">
        <v>53</v>
      </c>
      <c r="AN703" t="s">
        <v>53</v>
      </c>
      <c r="AO703" t="s">
        <v>53</v>
      </c>
      <c r="AP703" t="s">
        <v>53</v>
      </c>
      <c r="AQ703" t="s">
        <v>53</v>
      </c>
      <c r="AR703" t="s">
        <v>53</v>
      </c>
    </row>
    <row r="704" spans="1:44" x14ac:dyDescent="0.25">
      <c r="A704" s="5">
        <f>696</f>
      </c>
      <c r="B704" s="5" t="s">
        <v>749</v>
      </c>
      <c r="C704" s="5" t="s">
        <v>53</v>
      </c>
      <c r="D704" s="5" t="s">
        <v>53</v>
      </c>
      <c r="E704" s="5" t="s">
        <v>53</v>
      </c>
      <c r="F704" s="5" t="s">
        <v>53</v>
      </c>
      <c r="G704" s="5" t="s">
        <v>53</v>
      </c>
      <c r="H704" s="5" t="s">
        <v>53</v>
      </c>
      <c r="I704" s="5" t="s">
        <v>53</v>
      </c>
      <c r="J704" s="5" t="s">
        <v>53</v>
      </c>
      <c r="K704" s="5" t="s">
        <v>53</v>
      </c>
      <c r="L704" s="5">
        <v>0</v>
      </c>
      <c r="M704" s="5">
        <v>0</v>
      </c>
      <c r="N704" s="5">
        <v>0</v>
      </c>
      <c r="O704" s="5" t="s">
        <v>53</v>
      </c>
      <c r="P704" s="5" t="s">
        <v>53</v>
      </c>
      <c r="Q704" s="5" t="s">
        <v>53</v>
      </c>
      <c r="R704" s="5" t="s">
        <v>53</v>
      </c>
      <c r="S704" s="5" t="s">
        <v>53</v>
      </c>
      <c r="T704" s="5" t="s">
        <v>53</v>
      </c>
      <c r="U704" s="5" t="s">
        <v>53</v>
      </c>
      <c r="V704" s="5" t="s">
        <v>53</v>
      </c>
      <c r="W704" s="5" t="s">
        <v>53</v>
      </c>
      <c r="X704" s="5" t="s">
        <v>53</v>
      </c>
      <c r="Y704" s="5">
        <v>80</v>
      </c>
      <c r="Z704" s="5" t="s">
        <v>53</v>
      </c>
      <c r="AA704" t="s">
        <v>53</v>
      </c>
      <c r="AB704" t="s">
        <v>53</v>
      </c>
      <c r="AC704" t="s">
        <v>53</v>
      </c>
      <c r="AD704" t="s">
        <v>53</v>
      </c>
      <c r="AE704" t="s">
        <v>54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  <c r="AK704" t="s">
        <v>53</v>
      </c>
      <c r="AL704" t="s">
        <v>53</v>
      </c>
      <c r="AM704" t="s">
        <v>53</v>
      </c>
      <c r="AN704" t="s">
        <v>53</v>
      </c>
      <c r="AO704" t="s">
        <v>53</v>
      </c>
      <c r="AP704" t="s">
        <v>53</v>
      </c>
      <c r="AQ704" t="s">
        <v>53</v>
      </c>
      <c r="AR704" t="s">
        <v>53</v>
      </c>
    </row>
    <row r="705" spans="1:44" x14ac:dyDescent="0.25">
      <c r="A705" s="5">
        <f>697</f>
      </c>
      <c r="B705" s="5" t="s">
        <v>750</v>
      </c>
      <c r="C705" s="5" t="s">
        <v>53</v>
      </c>
      <c r="D705" s="5" t="s">
        <v>53</v>
      </c>
      <c r="E705" s="5" t="s">
        <v>53</v>
      </c>
      <c r="F705" s="5" t="s">
        <v>53</v>
      </c>
      <c r="G705" s="5" t="s">
        <v>53</v>
      </c>
      <c r="H705" s="5" t="s">
        <v>53</v>
      </c>
      <c r="I705" s="5" t="s">
        <v>53</v>
      </c>
      <c r="J705" s="5" t="s">
        <v>53</v>
      </c>
      <c r="K705" s="5" t="s">
        <v>53</v>
      </c>
      <c r="L705" s="5">
        <v>0</v>
      </c>
      <c r="M705" s="5">
        <v>0</v>
      </c>
      <c r="N705" s="5">
        <v>0</v>
      </c>
      <c r="O705" s="5" t="s">
        <v>53</v>
      </c>
      <c r="P705" s="5" t="s">
        <v>53</v>
      </c>
      <c r="Q705" s="5" t="s">
        <v>53</v>
      </c>
      <c r="R705" s="5" t="s">
        <v>53</v>
      </c>
      <c r="S705" s="5" t="s">
        <v>53</v>
      </c>
      <c r="T705" s="5" t="s">
        <v>53</v>
      </c>
      <c r="U705" s="5" t="s">
        <v>53</v>
      </c>
      <c r="V705" s="5" t="s">
        <v>53</v>
      </c>
      <c r="W705" s="5" t="s">
        <v>53</v>
      </c>
      <c r="X705" s="5" t="s">
        <v>53</v>
      </c>
      <c r="Y705" s="5">
        <v>80</v>
      </c>
      <c r="Z705" s="5" t="s">
        <v>53</v>
      </c>
      <c r="AA705" t="s">
        <v>53</v>
      </c>
      <c r="AB705" t="s">
        <v>53</v>
      </c>
      <c r="AC705" t="s">
        <v>53</v>
      </c>
      <c r="AD705" t="s">
        <v>53</v>
      </c>
      <c r="AE705" t="s">
        <v>54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  <c r="AK705" t="s">
        <v>53</v>
      </c>
      <c r="AL705" t="s">
        <v>53</v>
      </c>
      <c r="AM705" t="s">
        <v>53</v>
      </c>
      <c r="AN705" t="s">
        <v>53</v>
      </c>
      <c r="AO705" t="s">
        <v>53</v>
      </c>
      <c r="AP705" t="s">
        <v>53</v>
      </c>
      <c r="AQ705" t="s">
        <v>53</v>
      </c>
      <c r="AR705" t="s">
        <v>53</v>
      </c>
    </row>
    <row r="706" spans="1:44" x14ac:dyDescent="0.25">
      <c r="A706" s="5">
        <f>698</f>
      </c>
      <c r="B706" s="5" t="s">
        <v>751</v>
      </c>
      <c r="C706" s="5" t="s">
        <v>53</v>
      </c>
      <c r="D706" s="5" t="s">
        <v>53</v>
      </c>
      <c r="E706" s="5" t="s">
        <v>53</v>
      </c>
      <c r="F706" s="5" t="s">
        <v>53</v>
      </c>
      <c r="G706" s="5" t="s">
        <v>53</v>
      </c>
      <c r="H706" s="5" t="s">
        <v>53</v>
      </c>
      <c r="I706" s="5" t="s">
        <v>53</v>
      </c>
      <c r="J706" s="5" t="s">
        <v>53</v>
      </c>
      <c r="K706" s="5" t="s">
        <v>53</v>
      </c>
      <c r="L706" s="5">
        <v>0</v>
      </c>
      <c r="M706" s="5">
        <v>0</v>
      </c>
      <c r="N706" s="5">
        <v>0</v>
      </c>
      <c r="O706" s="5" t="s">
        <v>53</v>
      </c>
      <c r="P706" s="5" t="s">
        <v>53</v>
      </c>
      <c r="Q706" s="5" t="s">
        <v>53</v>
      </c>
      <c r="R706" s="5" t="s">
        <v>53</v>
      </c>
      <c r="S706" s="5" t="s">
        <v>53</v>
      </c>
      <c r="T706" s="5" t="s">
        <v>53</v>
      </c>
      <c r="U706" s="5" t="s">
        <v>53</v>
      </c>
      <c r="V706" s="5" t="s">
        <v>53</v>
      </c>
      <c r="W706" s="5" t="s">
        <v>53</v>
      </c>
      <c r="X706" s="5" t="s">
        <v>53</v>
      </c>
      <c r="Y706" s="5">
        <v>80</v>
      </c>
      <c r="Z706" s="5" t="s">
        <v>53</v>
      </c>
      <c r="AA706" t="s">
        <v>53</v>
      </c>
      <c r="AB706" t="s">
        <v>53</v>
      </c>
      <c r="AC706" t="s">
        <v>53</v>
      </c>
      <c r="AD706" t="s">
        <v>53</v>
      </c>
      <c r="AE706" t="s">
        <v>54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  <c r="AK706" t="s">
        <v>53</v>
      </c>
      <c r="AL706" t="s">
        <v>53</v>
      </c>
      <c r="AM706" t="s">
        <v>53</v>
      </c>
      <c r="AN706" t="s">
        <v>53</v>
      </c>
      <c r="AO706" t="s">
        <v>53</v>
      </c>
      <c r="AP706" t="s">
        <v>53</v>
      </c>
      <c r="AQ706" t="s">
        <v>53</v>
      </c>
      <c r="AR706" t="s">
        <v>53</v>
      </c>
    </row>
    <row r="707" spans="1:44" x14ac:dyDescent="0.25">
      <c r="A707" s="5">
        <f>699</f>
      </c>
      <c r="B707" s="5" t="s">
        <v>752</v>
      </c>
      <c r="C707" s="5" t="s">
        <v>53</v>
      </c>
      <c r="D707" s="5" t="s">
        <v>53</v>
      </c>
      <c r="E707" s="5" t="s">
        <v>53</v>
      </c>
      <c r="F707" s="5" t="s">
        <v>53</v>
      </c>
      <c r="G707" s="5" t="s">
        <v>53</v>
      </c>
      <c r="H707" s="5" t="s">
        <v>53</v>
      </c>
      <c r="I707" s="5" t="s">
        <v>53</v>
      </c>
      <c r="J707" s="5" t="s">
        <v>53</v>
      </c>
      <c r="K707" s="5" t="s">
        <v>53</v>
      </c>
      <c r="L707" s="5">
        <v>0</v>
      </c>
      <c r="M707" s="5">
        <v>0</v>
      </c>
      <c r="N707" s="5">
        <v>0</v>
      </c>
      <c r="O707" s="5" t="s">
        <v>53</v>
      </c>
      <c r="P707" s="5" t="s">
        <v>53</v>
      </c>
      <c r="Q707" s="5" t="s">
        <v>53</v>
      </c>
      <c r="R707" s="5" t="s">
        <v>53</v>
      </c>
      <c r="S707" s="5" t="s">
        <v>53</v>
      </c>
      <c r="T707" s="5" t="s">
        <v>53</v>
      </c>
      <c r="U707" s="5" t="s">
        <v>53</v>
      </c>
      <c r="V707" s="5" t="s">
        <v>53</v>
      </c>
      <c r="W707" s="5" t="s">
        <v>53</v>
      </c>
      <c r="X707" s="5" t="s">
        <v>53</v>
      </c>
      <c r="Y707" s="5">
        <v>80</v>
      </c>
      <c r="Z707" s="5" t="s">
        <v>53</v>
      </c>
      <c r="AA707" t="s">
        <v>53</v>
      </c>
      <c r="AB707" t="s">
        <v>53</v>
      </c>
      <c r="AC707" t="s">
        <v>53</v>
      </c>
      <c r="AD707" t="s">
        <v>53</v>
      </c>
      <c r="AE707" t="s">
        <v>54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  <c r="AK707" t="s">
        <v>53</v>
      </c>
      <c r="AL707" t="s">
        <v>53</v>
      </c>
      <c r="AM707" t="s">
        <v>53</v>
      </c>
      <c r="AN707" t="s">
        <v>53</v>
      </c>
      <c r="AO707" t="s">
        <v>53</v>
      </c>
      <c r="AP707" t="s">
        <v>53</v>
      </c>
      <c r="AQ707" t="s">
        <v>53</v>
      </c>
      <c r="AR707" t="s">
        <v>53</v>
      </c>
    </row>
    <row r="708" spans="1:44" x14ac:dyDescent="0.25">
      <c r="A708" s="5">
        <f>700</f>
      </c>
      <c r="B708" s="5" t="s">
        <v>753</v>
      </c>
      <c r="C708" s="5" t="s">
        <v>53</v>
      </c>
      <c r="D708" s="5" t="s">
        <v>53</v>
      </c>
      <c r="E708" s="5" t="s">
        <v>53</v>
      </c>
      <c r="F708" s="5" t="s">
        <v>53</v>
      </c>
      <c r="G708" s="5" t="s">
        <v>53</v>
      </c>
      <c r="H708" s="5" t="s">
        <v>53</v>
      </c>
      <c r="I708" s="5" t="s">
        <v>53</v>
      </c>
      <c r="J708" s="5" t="s">
        <v>53</v>
      </c>
      <c r="K708" s="5" t="s">
        <v>53</v>
      </c>
      <c r="L708" s="5">
        <v>0</v>
      </c>
      <c r="M708" s="5">
        <v>0</v>
      </c>
      <c r="N708" s="5">
        <v>0</v>
      </c>
      <c r="O708" s="5" t="s">
        <v>53</v>
      </c>
      <c r="P708" s="5" t="s">
        <v>53</v>
      </c>
      <c r="Q708" s="5" t="s">
        <v>53</v>
      </c>
      <c r="R708" s="5" t="s">
        <v>53</v>
      </c>
      <c r="S708" s="5" t="s">
        <v>53</v>
      </c>
      <c r="T708" s="5" t="s">
        <v>53</v>
      </c>
      <c r="U708" s="5" t="s">
        <v>53</v>
      </c>
      <c r="V708" s="5" t="s">
        <v>53</v>
      </c>
      <c r="W708" s="5" t="s">
        <v>53</v>
      </c>
      <c r="X708" s="5" t="s">
        <v>53</v>
      </c>
      <c r="Y708" s="5">
        <v>80</v>
      </c>
      <c r="Z708" s="5" t="s">
        <v>53</v>
      </c>
      <c r="AA708" t="s">
        <v>53</v>
      </c>
      <c r="AB708" t="s">
        <v>53</v>
      </c>
      <c r="AC708" t="s">
        <v>53</v>
      </c>
      <c r="AD708" t="s">
        <v>53</v>
      </c>
      <c r="AE708" t="s">
        <v>54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  <c r="AK708" t="s">
        <v>53</v>
      </c>
      <c r="AL708" t="s">
        <v>53</v>
      </c>
      <c r="AM708" t="s">
        <v>53</v>
      </c>
      <c r="AN708" t="s">
        <v>53</v>
      </c>
      <c r="AO708" t="s">
        <v>53</v>
      </c>
      <c r="AP708" t="s">
        <v>53</v>
      </c>
      <c r="AQ708" t="s">
        <v>53</v>
      </c>
      <c r="AR708" t="s">
        <v>53</v>
      </c>
    </row>
    <row r="709" spans="1:44" x14ac:dyDescent="0.25">
      <c r="A709" s="5">
        <f>701</f>
      </c>
      <c r="B709" s="5" t="s">
        <v>754</v>
      </c>
      <c r="C709" s="5" t="s">
        <v>53</v>
      </c>
      <c r="D709" s="5" t="s">
        <v>53</v>
      </c>
      <c r="E709" s="5" t="s">
        <v>53</v>
      </c>
      <c r="F709" s="5" t="s">
        <v>53</v>
      </c>
      <c r="G709" s="5" t="s">
        <v>53</v>
      </c>
      <c r="H709" s="5" t="s">
        <v>53</v>
      </c>
      <c r="I709" s="5" t="s">
        <v>53</v>
      </c>
      <c r="J709" s="5" t="s">
        <v>53</v>
      </c>
      <c r="K709" s="5" t="s">
        <v>53</v>
      </c>
      <c r="L709" s="5">
        <v>0</v>
      </c>
      <c r="M709" s="5">
        <v>0</v>
      </c>
      <c r="N709" s="5">
        <v>0</v>
      </c>
      <c r="O709" s="5" t="s">
        <v>53</v>
      </c>
      <c r="P709" s="5" t="s">
        <v>53</v>
      </c>
      <c r="Q709" s="5" t="s">
        <v>53</v>
      </c>
      <c r="R709" s="5" t="s">
        <v>53</v>
      </c>
      <c r="S709" s="5" t="s">
        <v>53</v>
      </c>
      <c r="T709" s="5" t="s">
        <v>53</v>
      </c>
      <c r="U709" s="5" t="s">
        <v>53</v>
      </c>
      <c r="V709" s="5" t="s">
        <v>53</v>
      </c>
      <c r="W709" s="5" t="s">
        <v>53</v>
      </c>
      <c r="X709" s="5" t="s">
        <v>53</v>
      </c>
      <c r="Y709" s="5">
        <v>80</v>
      </c>
      <c r="Z709" s="5" t="s">
        <v>53</v>
      </c>
      <c r="AA709" t="s">
        <v>53</v>
      </c>
      <c r="AB709" t="s">
        <v>53</v>
      </c>
      <c r="AC709" t="s">
        <v>53</v>
      </c>
      <c r="AD709" t="s">
        <v>53</v>
      </c>
      <c r="AE709" t="s">
        <v>54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  <c r="AK709" t="s">
        <v>53</v>
      </c>
      <c r="AL709" t="s">
        <v>53</v>
      </c>
      <c r="AM709" t="s">
        <v>53</v>
      </c>
      <c r="AN709" t="s">
        <v>53</v>
      </c>
      <c r="AO709" t="s">
        <v>53</v>
      </c>
      <c r="AP709" t="s">
        <v>53</v>
      </c>
      <c r="AQ709" t="s">
        <v>53</v>
      </c>
      <c r="AR709" t="s">
        <v>53</v>
      </c>
    </row>
    <row r="710" spans="1:44" x14ac:dyDescent="0.25">
      <c r="A710" s="5">
        <f>702</f>
      </c>
      <c r="B710" s="5" t="s">
        <v>755</v>
      </c>
      <c r="C710" s="5" t="s">
        <v>53</v>
      </c>
      <c r="D710" s="5" t="s">
        <v>53</v>
      </c>
      <c r="E710" s="5" t="s">
        <v>53</v>
      </c>
      <c r="F710" s="5" t="s">
        <v>53</v>
      </c>
      <c r="G710" s="5" t="s">
        <v>53</v>
      </c>
      <c r="H710" s="5" t="s">
        <v>53</v>
      </c>
      <c r="I710" s="5" t="s">
        <v>53</v>
      </c>
      <c r="J710" s="5" t="s">
        <v>53</v>
      </c>
      <c r="K710" s="5" t="s">
        <v>53</v>
      </c>
      <c r="L710" s="5">
        <v>0</v>
      </c>
      <c r="M710" s="5">
        <v>0</v>
      </c>
      <c r="N710" s="5">
        <v>0</v>
      </c>
      <c r="O710" s="5" t="s">
        <v>53</v>
      </c>
      <c r="P710" s="5" t="s">
        <v>53</v>
      </c>
      <c r="Q710" s="5" t="s">
        <v>53</v>
      </c>
      <c r="R710" s="5" t="s">
        <v>53</v>
      </c>
      <c r="S710" s="5" t="s">
        <v>53</v>
      </c>
      <c r="T710" s="5" t="s">
        <v>53</v>
      </c>
      <c r="U710" s="5" t="s">
        <v>53</v>
      </c>
      <c r="V710" s="5" t="s">
        <v>53</v>
      </c>
      <c r="W710" s="5" t="s">
        <v>53</v>
      </c>
      <c r="X710" s="5" t="s">
        <v>53</v>
      </c>
      <c r="Y710" s="5">
        <v>80</v>
      </c>
      <c r="Z710" s="5" t="s">
        <v>53</v>
      </c>
      <c r="AA710" t="s">
        <v>53</v>
      </c>
      <c r="AB710" t="s">
        <v>53</v>
      </c>
      <c r="AC710" t="s">
        <v>53</v>
      </c>
      <c r="AD710" t="s">
        <v>53</v>
      </c>
      <c r="AE710" t="s">
        <v>54</v>
      </c>
      <c r="AF710" t="s">
        <v>53</v>
      </c>
      <c r="AG710" t="s">
        <v>53</v>
      </c>
      <c r="AH710" t="s">
        <v>53</v>
      </c>
      <c r="AI710" t="s">
        <v>53</v>
      </c>
      <c r="AJ710" t="s">
        <v>53</v>
      </c>
      <c r="AK710" t="s">
        <v>53</v>
      </c>
      <c r="AL710" t="s">
        <v>53</v>
      </c>
      <c r="AM710" t="s">
        <v>53</v>
      </c>
      <c r="AN710" t="s">
        <v>53</v>
      </c>
      <c r="AO710" t="s">
        <v>53</v>
      </c>
      <c r="AP710" t="s">
        <v>53</v>
      </c>
      <c r="AQ710" t="s">
        <v>53</v>
      </c>
      <c r="AR710" t="s">
        <v>53</v>
      </c>
    </row>
    <row r="711" spans="1:44" x14ac:dyDescent="0.25">
      <c r="A711" s="5">
        <f>703</f>
      </c>
      <c r="B711" s="5" t="s">
        <v>756</v>
      </c>
      <c r="C711" s="5" t="s">
        <v>53</v>
      </c>
      <c r="D711" s="5" t="s">
        <v>53</v>
      </c>
      <c r="E711" s="5" t="s">
        <v>53</v>
      </c>
      <c r="F711" s="5" t="s">
        <v>53</v>
      </c>
      <c r="G711" s="5" t="s">
        <v>53</v>
      </c>
      <c r="H711" s="5" t="s">
        <v>53</v>
      </c>
      <c r="I711" s="5" t="s">
        <v>53</v>
      </c>
      <c r="J711" s="5" t="s">
        <v>53</v>
      </c>
      <c r="K711" s="5" t="s">
        <v>53</v>
      </c>
      <c r="L711" s="5">
        <v>0</v>
      </c>
      <c r="M711" s="5">
        <v>0</v>
      </c>
      <c r="N711" s="5">
        <v>0</v>
      </c>
      <c r="O711" s="5" t="s">
        <v>53</v>
      </c>
      <c r="P711" s="5" t="s">
        <v>53</v>
      </c>
      <c r="Q711" s="5" t="s">
        <v>53</v>
      </c>
      <c r="R711" s="5" t="s">
        <v>53</v>
      </c>
      <c r="S711" s="5" t="s">
        <v>53</v>
      </c>
      <c r="T711" s="5" t="s">
        <v>53</v>
      </c>
      <c r="U711" s="5" t="s">
        <v>53</v>
      </c>
      <c r="V711" s="5" t="s">
        <v>53</v>
      </c>
      <c r="W711" s="5" t="s">
        <v>53</v>
      </c>
      <c r="X711" s="5" t="s">
        <v>53</v>
      </c>
      <c r="Y711" s="5">
        <v>80</v>
      </c>
      <c r="Z711" s="5" t="s">
        <v>53</v>
      </c>
      <c r="AA711" t="s">
        <v>53</v>
      </c>
      <c r="AB711" t="s">
        <v>53</v>
      </c>
      <c r="AC711" t="s">
        <v>53</v>
      </c>
      <c r="AD711" t="s">
        <v>53</v>
      </c>
      <c r="AE711" t="s">
        <v>54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  <c r="AK711" t="s">
        <v>53</v>
      </c>
      <c r="AL711" t="s">
        <v>53</v>
      </c>
      <c r="AM711" t="s">
        <v>53</v>
      </c>
      <c r="AN711" t="s">
        <v>53</v>
      </c>
      <c r="AO711" t="s">
        <v>53</v>
      </c>
      <c r="AP711" t="s">
        <v>53</v>
      </c>
      <c r="AQ711" t="s">
        <v>53</v>
      </c>
      <c r="AR711" t="s">
        <v>53</v>
      </c>
    </row>
    <row r="712" spans="1:44" x14ac:dyDescent="0.25">
      <c r="A712" s="5">
        <f>704</f>
      </c>
      <c r="B712" s="5" t="s">
        <v>757</v>
      </c>
      <c r="C712" s="5" t="s">
        <v>53</v>
      </c>
      <c r="D712" s="5" t="s">
        <v>53</v>
      </c>
      <c r="E712" s="5" t="s">
        <v>53</v>
      </c>
      <c r="F712" s="5" t="s">
        <v>53</v>
      </c>
      <c r="G712" s="5" t="s">
        <v>53</v>
      </c>
      <c r="H712" s="5" t="s">
        <v>53</v>
      </c>
      <c r="I712" s="5" t="s">
        <v>53</v>
      </c>
      <c r="J712" s="5" t="s">
        <v>53</v>
      </c>
      <c r="K712" s="5" t="s">
        <v>53</v>
      </c>
      <c r="L712" s="5">
        <v>0</v>
      </c>
      <c r="M712" s="5">
        <v>0</v>
      </c>
      <c r="N712" s="5">
        <v>0</v>
      </c>
      <c r="O712" s="5" t="s">
        <v>53</v>
      </c>
      <c r="P712" s="5" t="s">
        <v>53</v>
      </c>
      <c r="Q712" s="5" t="s">
        <v>53</v>
      </c>
      <c r="R712" s="5" t="s">
        <v>53</v>
      </c>
      <c r="S712" s="5" t="s">
        <v>53</v>
      </c>
      <c r="T712" s="5" t="s">
        <v>53</v>
      </c>
      <c r="U712" s="5" t="s">
        <v>53</v>
      </c>
      <c r="V712" s="5" t="s">
        <v>53</v>
      </c>
      <c r="W712" s="5" t="s">
        <v>53</v>
      </c>
      <c r="X712" s="5" t="s">
        <v>53</v>
      </c>
      <c r="Y712" s="5">
        <v>80</v>
      </c>
      <c r="Z712" s="5" t="s">
        <v>53</v>
      </c>
      <c r="AA712" t="s">
        <v>53</v>
      </c>
      <c r="AB712" t="s">
        <v>53</v>
      </c>
      <c r="AC712" t="s">
        <v>53</v>
      </c>
      <c r="AD712" t="s">
        <v>53</v>
      </c>
      <c r="AE712" t="s">
        <v>54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  <c r="AK712" t="s">
        <v>53</v>
      </c>
      <c r="AL712" t="s">
        <v>53</v>
      </c>
      <c r="AM712" t="s">
        <v>53</v>
      </c>
      <c r="AN712" t="s">
        <v>53</v>
      </c>
      <c r="AO712" t="s">
        <v>53</v>
      </c>
      <c r="AP712" t="s">
        <v>53</v>
      </c>
      <c r="AQ712" t="s">
        <v>53</v>
      </c>
      <c r="AR712" t="s">
        <v>53</v>
      </c>
    </row>
    <row r="713" spans="1:44" x14ac:dyDescent="0.25">
      <c r="A713" s="5">
        <f>705</f>
      </c>
      <c r="B713" s="5" t="s">
        <v>758</v>
      </c>
      <c r="C713" s="5" t="s">
        <v>53</v>
      </c>
      <c r="D713" s="5" t="s">
        <v>53</v>
      </c>
      <c r="E713" s="5" t="s">
        <v>53</v>
      </c>
      <c r="F713" s="5" t="s">
        <v>53</v>
      </c>
      <c r="G713" s="5" t="s">
        <v>53</v>
      </c>
      <c r="H713" s="5" t="s">
        <v>53</v>
      </c>
      <c r="I713" s="5" t="s">
        <v>53</v>
      </c>
      <c r="J713" s="5" t="s">
        <v>53</v>
      </c>
      <c r="K713" s="5" t="s">
        <v>53</v>
      </c>
      <c r="L713" s="5">
        <v>0</v>
      </c>
      <c r="M713" s="5">
        <v>0</v>
      </c>
      <c r="N713" s="5">
        <v>0</v>
      </c>
      <c r="O713" s="5" t="s">
        <v>53</v>
      </c>
      <c r="P713" s="5" t="s">
        <v>53</v>
      </c>
      <c r="Q713" s="5" t="s">
        <v>53</v>
      </c>
      <c r="R713" s="5" t="s">
        <v>53</v>
      </c>
      <c r="S713" s="5" t="s">
        <v>53</v>
      </c>
      <c r="T713" s="5" t="s">
        <v>53</v>
      </c>
      <c r="U713" s="5" t="s">
        <v>53</v>
      </c>
      <c r="V713" s="5" t="s">
        <v>53</v>
      </c>
      <c r="W713" s="5" t="s">
        <v>53</v>
      </c>
      <c r="X713" s="5" t="s">
        <v>53</v>
      </c>
      <c r="Y713" s="5">
        <v>80</v>
      </c>
      <c r="Z713" s="5" t="s">
        <v>53</v>
      </c>
      <c r="AA713" t="s">
        <v>53</v>
      </c>
      <c r="AB713" t="s">
        <v>53</v>
      </c>
      <c r="AC713" t="s">
        <v>53</v>
      </c>
      <c r="AD713" t="s">
        <v>53</v>
      </c>
      <c r="AE713" t="s">
        <v>54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  <c r="AK713" t="s">
        <v>53</v>
      </c>
      <c r="AL713" t="s">
        <v>53</v>
      </c>
      <c r="AM713" t="s">
        <v>53</v>
      </c>
      <c r="AN713" t="s">
        <v>53</v>
      </c>
      <c r="AO713" t="s">
        <v>53</v>
      </c>
      <c r="AP713" t="s">
        <v>53</v>
      </c>
      <c r="AQ713" t="s">
        <v>53</v>
      </c>
      <c r="AR713" t="s">
        <v>53</v>
      </c>
    </row>
    <row r="714" spans="1:44" x14ac:dyDescent="0.25">
      <c r="A714" s="5">
        <f>706</f>
      </c>
      <c r="B714" s="5" t="s">
        <v>759</v>
      </c>
      <c r="C714" s="5" t="s">
        <v>53</v>
      </c>
      <c r="D714" s="5" t="s">
        <v>53</v>
      </c>
      <c r="E714" s="5" t="s">
        <v>53</v>
      </c>
      <c r="F714" s="5" t="s">
        <v>53</v>
      </c>
      <c r="G714" s="5" t="s">
        <v>53</v>
      </c>
      <c r="H714" s="5" t="s">
        <v>53</v>
      </c>
      <c r="I714" s="5" t="s">
        <v>53</v>
      </c>
      <c r="J714" s="5" t="s">
        <v>53</v>
      </c>
      <c r="K714" s="5" t="s">
        <v>53</v>
      </c>
      <c r="L714" s="5">
        <v>0</v>
      </c>
      <c r="M714" s="5">
        <v>0</v>
      </c>
      <c r="N714" s="5">
        <v>0</v>
      </c>
      <c r="O714" s="5" t="s">
        <v>53</v>
      </c>
      <c r="P714" s="5" t="s">
        <v>53</v>
      </c>
      <c r="Q714" s="5" t="s">
        <v>53</v>
      </c>
      <c r="R714" s="5" t="s">
        <v>53</v>
      </c>
      <c r="S714" s="5" t="s">
        <v>53</v>
      </c>
      <c r="T714" s="5" t="s">
        <v>53</v>
      </c>
      <c r="U714" s="5" t="s">
        <v>53</v>
      </c>
      <c r="V714" s="5" t="s">
        <v>53</v>
      </c>
      <c r="W714" s="5" t="s">
        <v>53</v>
      </c>
      <c r="X714" s="5" t="s">
        <v>53</v>
      </c>
      <c r="Y714" s="5">
        <v>80</v>
      </c>
      <c r="Z714" s="5" t="s">
        <v>53</v>
      </c>
      <c r="AA714" t="s">
        <v>53</v>
      </c>
      <c r="AB714" t="s">
        <v>53</v>
      </c>
      <c r="AC714" t="s">
        <v>53</v>
      </c>
      <c r="AD714" t="s">
        <v>53</v>
      </c>
      <c r="AE714" t="s">
        <v>54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  <c r="AK714" t="s">
        <v>53</v>
      </c>
      <c r="AL714" t="s">
        <v>53</v>
      </c>
      <c r="AM714" t="s">
        <v>53</v>
      </c>
      <c r="AN714" t="s">
        <v>53</v>
      </c>
      <c r="AO714" t="s">
        <v>53</v>
      </c>
      <c r="AP714" t="s">
        <v>53</v>
      </c>
      <c r="AQ714" t="s">
        <v>53</v>
      </c>
      <c r="AR714" t="s">
        <v>53</v>
      </c>
    </row>
    <row r="715" spans="1:44" x14ac:dyDescent="0.25">
      <c r="A715" s="5">
        <f>707</f>
      </c>
      <c r="B715" s="5" t="s">
        <v>760</v>
      </c>
      <c r="C715" s="5" t="s">
        <v>53</v>
      </c>
      <c r="D715" s="5" t="s">
        <v>53</v>
      </c>
      <c r="E715" s="5" t="s">
        <v>53</v>
      </c>
      <c r="F715" s="5" t="s">
        <v>53</v>
      </c>
      <c r="G715" s="5" t="s">
        <v>53</v>
      </c>
      <c r="H715" s="5" t="s">
        <v>53</v>
      </c>
      <c r="I715" s="5" t="s">
        <v>53</v>
      </c>
      <c r="J715" s="5" t="s">
        <v>53</v>
      </c>
      <c r="K715" s="5" t="s">
        <v>53</v>
      </c>
      <c r="L715" s="5">
        <v>0</v>
      </c>
      <c r="M715" s="5">
        <v>0</v>
      </c>
      <c r="N715" s="5">
        <v>0</v>
      </c>
      <c r="O715" s="5" t="s">
        <v>53</v>
      </c>
      <c r="P715" s="5" t="s">
        <v>53</v>
      </c>
      <c r="Q715" s="5" t="s">
        <v>53</v>
      </c>
      <c r="R715" s="5" t="s">
        <v>53</v>
      </c>
      <c r="S715" s="5" t="s">
        <v>53</v>
      </c>
      <c r="T715" s="5" t="s">
        <v>53</v>
      </c>
      <c r="U715" s="5" t="s">
        <v>53</v>
      </c>
      <c r="V715" s="5" t="s">
        <v>53</v>
      </c>
      <c r="W715" s="5" t="s">
        <v>53</v>
      </c>
      <c r="X715" s="5" t="s">
        <v>53</v>
      </c>
      <c r="Y715" s="5">
        <v>80</v>
      </c>
      <c r="Z715" s="5" t="s">
        <v>53</v>
      </c>
      <c r="AA715" t="s">
        <v>53</v>
      </c>
      <c r="AB715" t="s">
        <v>53</v>
      </c>
      <c r="AC715" t="s">
        <v>53</v>
      </c>
      <c r="AD715" t="s">
        <v>53</v>
      </c>
      <c r="AE715" t="s">
        <v>54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  <c r="AK715" t="s">
        <v>53</v>
      </c>
      <c r="AL715" t="s">
        <v>53</v>
      </c>
      <c r="AM715" t="s">
        <v>53</v>
      </c>
      <c r="AN715" t="s">
        <v>53</v>
      </c>
      <c r="AO715" t="s">
        <v>53</v>
      </c>
      <c r="AP715" t="s">
        <v>53</v>
      </c>
      <c r="AQ715" t="s">
        <v>53</v>
      </c>
      <c r="AR715" t="s">
        <v>53</v>
      </c>
    </row>
    <row r="716" spans="1:44" x14ac:dyDescent="0.25">
      <c r="A716" s="5">
        <f>708</f>
      </c>
      <c r="B716" s="5" t="s">
        <v>761</v>
      </c>
      <c r="C716" s="5" t="s">
        <v>53</v>
      </c>
      <c r="D716" s="5" t="s">
        <v>53</v>
      </c>
      <c r="E716" s="5" t="s">
        <v>53</v>
      </c>
      <c r="F716" s="5" t="s">
        <v>53</v>
      </c>
      <c r="G716" s="5" t="s">
        <v>53</v>
      </c>
      <c r="H716" s="5" t="s">
        <v>53</v>
      </c>
      <c r="I716" s="5" t="s">
        <v>53</v>
      </c>
      <c r="J716" s="5" t="s">
        <v>53</v>
      </c>
      <c r="K716" s="5" t="s">
        <v>53</v>
      </c>
      <c r="L716" s="5">
        <v>0</v>
      </c>
      <c r="M716" s="5">
        <v>0</v>
      </c>
      <c r="N716" s="5">
        <v>0</v>
      </c>
      <c r="O716" s="5" t="s">
        <v>53</v>
      </c>
      <c r="P716" s="5" t="s">
        <v>53</v>
      </c>
      <c r="Q716" s="5" t="s">
        <v>53</v>
      </c>
      <c r="R716" s="5" t="s">
        <v>53</v>
      </c>
      <c r="S716" s="5" t="s">
        <v>53</v>
      </c>
      <c r="T716" s="5" t="s">
        <v>53</v>
      </c>
      <c r="U716" s="5" t="s">
        <v>53</v>
      </c>
      <c r="V716" s="5" t="s">
        <v>53</v>
      </c>
      <c r="W716" s="5" t="s">
        <v>53</v>
      </c>
      <c r="X716" s="5" t="s">
        <v>53</v>
      </c>
      <c r="Y716" s="5">
        <v>80</v>
      </c>
      <c r="Z716" s="5" t="s">
        <v>53</v>
      </c>
      <c r="AA716" t="s">
        <v>53</v>
      </c>
      <c r="AB716" t="s">
        <v>53</v>
      </c>
      <c r="AC716" t="s">
        <v>53</v>
      </c>
      <c r="AD716" t="s">
        <v>53</v>
      </c>
      <c r="AE716" t="s">
        <v>54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  <c r="AK716" t="s">
        <v>53</v>
      </c>
      <c r="AL716" t="s">
        <v>53</v>
      </c>
      <c r="AM716" t="s">
        <v>53</v>
      </c>
      <c r="AN716" t="s">
        <v>53</v>
      </c>
      <c r="AO716" t="s">
        <v>53</v>
      </c>
      <c r="AP716" t="s">
        <v>53</v>
      </c>
      <c r="AQ716" t="s">
        <v>53</v>
      </c>
      <c r="AR716" t="s">
        <v>53</v>
      </c>
    </row>
    <row r="717" spans="1:44" x14ac:dyDescent="0.25">
      <c r="A717" s="5">
        <f>709</f>
      </c>
      <c r="B717" s="5" t="s">
        <v>762</v>
      </c>
      <c r="C717" s="5" t="s">
        <v>53</v>
      </c>
      <c r="D717" s="5" t="s">
        <v>53</v>
      </c>
      <c r="E717" s="5" t="s">
        <v>53</v>
      </c>
      <c r="F717" s="5" t="s">
        <v>53</v>
      </c>
      <c r="G717" s="5" t="s">
        <v>53</v>
      </c>
      <c r="H717" s="5" t="s">
        <v>53</v>
      </c>
      <c r="I717" s="5" t="s">
        <v>53</v>
      </c>
      <c r="J717" s="5" t="s">
        <v>53</v>
      </c>
      <c r="K717" s="5" t="s">
        <v>53</v>
      </c>
      <c r="L717" s="5">
        <v>0</v>
      </c>
      <c r="M717" s="5">
        <v>0</v>
      </c>
      <c r="N717" s="5">
        <v>0</v>
      </c>
      <c r="O717" s="5" t="s">
        <v>53</v>
      </c>
      <c r="P717" s="5" t="s">
        <v>53</v>
      </c>
      <c r="Q717" s="5" t="s">
        <v>53</v>
      </c>
      <c r="R717" s="5" t="s">
        <v>53</v>
      </c>
      <c r="S717" s="5" t="s">
        <v>53</v>
      </c>
      <c r="T717" s="5" t="s">
        <v>53</v>
      </c>
      <c r="U717" s="5" t="s">
        <v>53</v>
      </c>
      <c r="V717" s="5" t="s">
        <v>53</v>
      </c>
      <c r="W717" s="5" t="s">
        <v>53</v>
      </c>
      <c r="X717" s="5" t="s">
        <v>53</v>
      </c>
      <c r="Y717" s="5">
        <v>80</v>
      </c>
      <c r="Z717" s="5" t="s">
        <v>53</v>
      </c>
      <c r="AA717" t="s">
        <v>53</v>
      </c>
      <c r="AB717" t="s">
        <v>53</v>
      </c>
      <c r="AC717" t="s">
        <v>53</v>
      </c>
      <c r="AD717" t="s">
        <v>53</v>
      </c>
      <c r="AE717" t="s">
        <v>54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  <c r="AK717" t="s">
        <v>53</v>
      </c>
      <c r="AL717" t="s">
        <v>53</v>
      </c>
      <c r="AM717" t="s">
        <v>53</v>
      </c>
      <c r="AN717" t="s">
        <v>53</v>
      </c>
      <c r="AO717" t="s">
        <v>53</v>
      </c>
      <c r="AP717" t="s">
        <v>53</v>
      </c>
      <c r="AQ717" t="s">
        <v>53</v>
      </c>
      <c r="AR717" t="s">
        <v>53</v>
      </c>
    </row>
    <row r="718" spans="1:44" x14ac:dyDescent="0.25">
      <c r="A718" s="5">
        <f>710</f>
      </c>
      <c r="B718" s="5" t="s">
        <v>763</v>
      </c>
      <c r="C718" s="5" t="s">
        <v>53</v>
      </c>
      <c r="D718" s="5" t="s">
        <v>53</v>
      </c>
      <c r="E718" s="5" t="s">
        <v>53</v>
      </c>
      <c r="F718" s="5" t="s">
        <v>53</v>
      </c>
      <c r="G718" s="5" t="s">
        <v>53</v>
      </c>
      <c r="H718" s="5" t="s">
        <v>53</v>
      </c>
      <c r="I718" s="5" t="s">
        <v>53</v>
      </c>
      <c r="J718" s="5" t="s">
        <v>53</v>
      </c>
      <c r="K718" s="5" t="s">
        <v>53</v>
      </c>
      <c r="L718" s="5">
        <v>0</v>
      </c>
      <c r="M718" s="5">
        <v>0</v>
      </c>
      <c r="N718" s="5">
        <v>0</v>
      </c>
      <c r="O718" s="5" t="s">
        <v>53</v>
      </c>
      <c r="P718" s="5" t="s">
        <v>53</v>
      </c>
      <c r="Q718" s="5" t="s">
        <v>53</v>
      </c>
      <c r="R718" s="5" t="s">
        <v>53</v>
      </c>
      <c r="S718" s="5" t="s">
        <v>53</v>
      </c>
      <c r="T718" s="5" t="s">
        <v>53</v>
      </c>
      <c r="U718" s="5" t="s">
        <v>53</v>
      </c>
      <c r="V718" s="5" t="s">
        <v>53</v>
      </c>
      <c r="W718" s="5" t="s">
        <v>53</v>
      </c>
      <c r="X718" s="5" t="s">
        <v>53</v>
      </c>
      <c r="Y718" s="5">
        <v>80</v>
      </c>
      <c r="Z718" s="5" t="s">
        <v>53</v>
      </c>
      <c r="AA718" t="s">
        <v>53</v>
      </c>
      <c r="AB718" t="s">
        <v>53</v>
      </c>
      <c r="AC718" t="s">
        <v>53</v>
      </c>
      <c r="AD718" t="s">
        <v>53</v>
      </c>
      <c r="AE718" t="s">
        <v>54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  <c r="AK718" t="s">
        <v>53</v>
      </c>
      <c r="AL718" t="s">
        <v>53</v>
      </c>
      <c r="AM718" t="s">
        <v>53</v>
      </c>
      <c r="AN718" t="s">
        <v>53</v>
      </c>
      <c r="AO718" t="s">
        <v>53</v>
      </c>
      <c r="AP718" t="s">
        <v>53</v>
      </c>
      <c r="AQ718" t="s">
        <v>53</v>
      </c>
      <c r="AR718" t="s">
        <v>53</v>
      </c>
    </row>
    <row r="719" spans="1:44" x14ac:dyDescent="0.25">
      <c r="A719" s="5">
        <f>711</f>
      </c>
      <c r="B719" s="5" t="s">
        <v>764</v>
      </c>
      <c r="C719" s="5" t="s">
        <v>53</v>
      </c>
      <c r="D719" s="5" t="s">
        <v>53</v>
      </c>
      <c r="E719" s="5" t="s">
        <v>53</v>
      </c>
      <c r="F719" s="5" t="s">
        <v>53</v>
      </c>
      <c r="G719" s="5" t="s">
        <v>53</v>
      </c>
      <c r="H719" s="5" t="s">
        <v>53</v>
      </c>
      <c r="I719" s="5" t="s">
        <v>53</v>
      </c>
      <c r="J719" s="5" t="s">
        <v>53</v>
      </c>
      <c r="K719" s="5" t="s">
        <v>53</v>
      </c>
      <c r="L719" s="5">
        <v>0</v>
      </c>
      <c r="M719" s="5">
        <v>0</v>
      </c>
      <c r="N719" s="5">
        <v>0</v>
      </c>
      <c r="O719" s="5" t="s">
        <v>53</v>
      </c>
      <c r="P719" s="5" t="s">
        <v>53</v>
      </c>
      <c r="Q719" s="5" t="s">
        <v>53</v>
      </c>
      <c r="R719" s="5" t="s">
        <v>53</v>
      </c>
      <c r="S719" s="5" t="s">
        <v>53</v>
      </c>
      <c r="T719" s="5" t="s">
        <v>53</v>
      </c>
      <c r="U719" s="5" t="s">
        <v>53</v>
      </c>
      <c r="V719" s="5" t="s">
        <v>53</v>
      </c>
      <c r="W719" s="5" t="s">
        <v>53</v>
      </c>
      <c r="X719" s="5" t="s">
        <v>53</v>
      </c>
      <c r="Y719" s="5">
        <v>80</v>
      </c>
      <c r="Z719" s="5" t="s">
        <v>53</v>
      </c>
      <c r="AA719" t="s">
        <v>53</v>
      </c>
      <c r="AB719" t="s">
        <v>53</v>
      </c>
      <c r="AC719" t="s">
        <v>53</v>
      </c>
      <c r="AD719" t="s">
        <v>53</v>
      </c>
      <c r="AE719" t="s">
        <v>54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  <c r="AK719" t="s">
        <v>53</v>
      </c>
      <c r="AL719" t="s">
        <v>53</v>
      </c>
      <c r="AM719" t="s">
        <v>53</v>
      </c>
      <c r="AN719" t="s">
        <v>53</v>
      </c>
      <c r="AO719" t="s">
        <v>53</v>
      </c>
      <c r="AP719" t="s">
        <v>53</v>
      </c>
      <c r="AQ719" t="s">
        <v>53</v>
      </c>
      <c r="AR719" t="s">
        <v>53</v>
      </c>
    </row>
    <row r="720" spans="1:44" x14ac:dyDescent="0.25">
      <c r="A720" s="5">
        <f>712</f>
      </c>
      <c r="B720" s="5" t="s">
        <v>765</v>
      </c>
      <c r="C720" s="5" t="s">
        <v>53</v>
      </c>
      <c r="D720" s="5" t="s">
        <v>53</v>
      </c>
      <c r="E720" s="5" t="s">
        <v>53</v>
      </c>
      <c r="F720" s="5" t="s">
        <v>53</v>
      </c>
      <c r="G720" s="5" t="s">
        <v>53</v>
      </c>
      <c r="H720" s="5" t="s">
        <v>53</v>
      </c>
      <c r="I720" s="5" t="s">
        <v>53</v>
      </c>
      <c r="J720" s="5" t="s">
        <v>53</v>
      </c>
      <c r="K720" s="5" t="s">
        <v>53</v>
      </c>
      <c r="L720" s="5">
        <v>0</v>
      </c>
      <c r="M720" s="5">
        <v>0</v>
      </c>
      <c r="N720" s="5">
        <v>0</v>
      </c>
      <c r="O720" s="5" t="s">
        <v>53</v>
      </c>
      <c r="P720" s="5" t="s">
        <v>53</v>
      </c>
      <c r="Q720" s="5" t="s">
        <v>53</v>
      </c>
      <c r="R720" s="5" t="s">
        <v>53</v>
      </c>
      <c r="S720" s="5" t="s">
        <v>53</v>
      </c>
      <c r="T720" s="5" t="s">
        <v>53</v>
      </c>
      <c r="U720" s="5" t="s">
        <v>53</v>
      </c>
      <c r="V720" s="5" t="s">
        <v>53</v>
      </c>
      <c r="W720" s="5" t="s">
        <v>53</v>
      </c>
      <c r="X720" s="5" t="s">
        <v>53</v>
      </c>
      <c r="Y720" s="5">
        <v>80</v>
      </c>
      <c r="Z720" s="5" t="s">
        <v>53</v>
      </c>
      <c r="AA720" t="s">
        <v>53</v>
      </c>
      <c r="AB720" t="s">
        <v>53</v>
      </c>
      <c r="AC720" t="s">
        <v>53</v>
      </c>
      <c r="AD720" t="s">
        <v>53</v>
      </c>
      <c r="AE720" t="s">
        <v>54</v>
      </c>
      <c r="AF720" t="s">
        <v>53</v>
      </c>
      <c r="AG720" t="s">
        <v>53</v>
      </c>
      <c r="AH720" t="s">
        <v>53</v>
      </c>
      <c r="AI720" t="s">
        <v>53</v>
      </c>
      <c r="AJ720" t="s">
        <v>53</v>
      </c>
      <c r="AK720" t="s">
        <v>53</v>
      </c>
      <c r="AL720" t="s">
        <v>53</v>
      </c>
      <c r="AM720" t="s">
        <v>53</v>
      </c>
      <c r="AN720" t="s">
        <v>53</v>
      </c>
      <c r="AO720" t="s">
        <v>53</v>
      </c>
      <c r="AP720" t="s">
        <v>53</v>
      </c>
      <c r="AQ720" t="s">
        <v>53</v>
      </c>
      <c r="AR720" t="s">
        <v>53</v>
      </c>
    </row>
    <row r="721" spans="1:44" x14ac:dyDescent="0.25">
      <c r="A721" s="5">
        <f>713</f>
      </c>
      <c r="B721" s="5" t="s">
        <v>766</v>
      </c>
      <c r="C721" s="5" t="s">
        <v>53</v>
      </c>
      <c r="D721" s="5" t="s">
        <v>53</v>
      </c>
      <c r="E721" s="5" t="s">
        <v>53</v>
      </c>
      <c r="F721" s="5" t="s">
        <v>53</v>
      </c>
      <c r="G721" s="5" t="s">
        <v>53</v>
      </c>
      <c r="H721" s="5" t="s">
        <v>53</v>
      </c>
      <c r="I721" s="5" t="s">
        <v>53</v>
      </c>
      <c r="J721" s="5" t="s">
        <v>53</v>
      </c>
      <c r="K721" s="5" t="s">
        <v>53</v>
      </c>
      <c r="L721" s="5">
        <v>0</v>
      </c>
      <c r="M721" s="5">
        <v>0</v>
      </c>
      <c r="N721" s="5">
        <v>0</v>
      </c>
      <c r="O721" s="5" t="s">
        <v>53</v>
      </c>
      <c r="P721" s="5" t="s">
        <v>53</v>
      </c>
      <c r="Q721" s="5" t="s">
        <v>53</v>
      </c>
      <c r="R721" s="5" t="s">
        <v>53</v>
      </c>
      <c r="S721" s="5" t="s">
        <v>53</v>
      </c>
      <c r="T721" s="5" t="s">
        <v>53</v>
      </c>
      <c r="U721" s="5" t="s">
        <v>53</v>
      </c>
      <c r="V721" s="5" t="s">
        <v>53</v>
      </c>
      <c r="W721" s="5" t="s">
        <v>53</v>
      </c>
      <c r="X721" s="5" t="s">
        <v>53</v>
      </c>
      <c r="Y721" s="5">
        <v>80</v>
      </c>
      <c r="Z721" s="5" t="s">
        <v>53</v>
      </c>
      <c r="AA721" t="s">
        <v>53</v>
      </c>
      <c r="AB721" t="s">
        <v>53</v>
      </c>
      <c r="AC721" t="s">
        <v>53</v>
      </c>
      <c r="AD721" t="s">
        <v>53</v>
      </c>
      <c r="AE721" t="s">
        <v>54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  <c r="AK721" t="s">
        <v>53</v>
      </c>
      <c r="AL721" t="s">
        <v>53</v>
      </c>
      <c r="AM721" t="s">
        <v>53</v>
      </c>
      <c r="AN721" t="s">
        <v>53</v>
      </c>
      <c r="AO721" t="s">
        <v>53</v>
      </c>
      <c r="AP721" t="s">
        <v>53</v>
      </c>
      <c r="AQ721" t="s">
        <v>53</v>
      </c>
      <c r="AR721" t="s">
        <v>53</v>
      </c>
    </row>
    <row r="722" spans="1:44" x14ac:dyDescent="0.25">
      <c r="A722" s="5">
        <f>714</f>
      </c>
      <c r="B722" s="5" t="s">
        <v>767</v>
      </c>
      <c r="C722" s="5" t="s">
        <v>53</v>
      </c>
      <c r="D722" s="5" t="s">
        <v>53</v>
      </c>
      <c r="E722" s="5" t="s">
        <v>53</v>
      </c>
      <c r="F722" s="5" t="s">
        <v>53</v>
      </c>
      <c r="G722" s="5" t="s">
        <v>53</v>
      </c>
      <c r="H722" s="5" t="s">
        <v>53</v>
      </c>
      <c r="I722" s="5" t="s">
        <v>53</v>
      </c>
      <c r="J722" s="5" t="s">
        <v>53</v>
      </c>
      <c r="K722" s="5" t="s">
        <v>53</v>
      </c>
      <c r="L722" s="5">
        <v>0</v>
      </c>
      <c r="M722" s="5">
        <v>0</v>
      </c>
      <c r="N722" s="5">
        <v>0</v>
      </c>
      <c r="O722" s="5" t="s">
        <v>53</v>
      </c>
      <c r="P722" s="5" t="s">
        <v>53</v>
      </c>
      <c r="Q722" s="5" t="s">
        <v>53</v>
      </c>
      <c r="R722" s="5" t="s">
        <v>53</v>
      </c>
      <c r="S722" s="5" t="s">
        <v>53</v>
      </c>
      <c r="T722" s="5" t="s">
        <v>53</v>
      </c>
      <c r="U722" s="5" t="s">
        <v>53</v>
      </c>
      <c r="V722" s="5" t="s">
        <v>53</v>
      </c>
      <c r="W722" s="5" t="s">
        <v>53</v>
      </c>
      <c r="X722" s="5" t="s">
        <v>53</v>
      </c>
      <c r="Y722" s="5">
        <v>80</v>
      </c>
      <c r="Z722" s="5" t="s">
        <v>53</v>
      </c>
      <c r="AA722" t="s">
        <v>53</v>
      </c>
      <c r="AB722" t="s">
        <v>53</v>
      </c>
      <c r="AC722" t="s">
        <v>53</v>
      </c>
      <c r="AD722" t="s">
        <v>53</v>
      </c>
      <c r="AE722" t="s">
        <v>54</v>
      </c>
      <c r="AF722" t="s">
        <v>53</v>
      </c>
      <c r="AG722" t="s">
        <v>53</v>
      </c>
      <c r="AH722" t="s">
        <v>53</v>
      </c>
      <c r="AI722" t="s">
        <v>53</v>
      </c>
      <c r="AJ722" t="s">
        <v>53</v>
      </c>
      <c r="AK722" t="s">
        <v>53</v>
      </c>
      <c r="AL722" t="s">
        <v>53</v>
      </c>
      <c r="AM722" t="s">
        <v>53</v>
      </c>
      <c r="AN722" t="s">
        <v>53</v>
      </c>
      <c r="AO722" t="s">
        <v>53</v>
      </c>
      <c r="AP722" t="s">
        <v>53</v>
      </c>
      <c r="AQ722" t="s">
        <v>53</v>
      </c>
      <c r="AR722" t="s">
        <v>53</v>
      </c>
    </row>
    <row r="723" spans="1:44" x14ac:dyDescent="0.25">
      <c r="A723" s="5">
        <f>715</f>
      </c>
      <c r="B723" s="5" t="s">
        <v>768</v>
      </c>
      <c r="C723" s="5" t="s">
        <v>53</v>
      </c>
      <c r="D723" s="5" t="s">
        <v>53</v>
      </c>
      <c r="E723" s="5" t="s">
        <v>53</v>
      </c>
      <c r="F723" s="5" t="s">
        <v>53</v>
      </c>
      <c r="G723" s="5" t="s">
        <v>53</v>
      </c>
      <c r="H723" s="5" t="s">
        <v>53</v>
      </c>
      <c r="I723" s="5" t="s">
        <v>53</v>
      </c>
      <c r="J723" s="5" t="s">
        <v>53</v>
      </c>
      <c r="K723" s="5" t="s">
        <v>53</v>
      </c>
      <c r="L723" s="5">
        <v>0</v>
      </c>
      <c r="M723" s="5">
        <v>0</v>
      </c>
      <c r="N723" s="5">
        <v>0</v>
      </c>
      <c r="O723" s="5" t="s">
        <v>53</v>
      </c>
      <c r="P723" s="5" t="s">
        <v>53</v>
      </c>
      <c r="Q723" s="5" t="s">
        <v>53</v>
      </c>
      <c r="R723" s="5" t="s">
        <v>53</v>
      </c>
      <c r="S723" s="5" t="s">
        <v>53</v>
      </c>
      <c r="T723" s="5" t="s">
        <v>53</v>
      </c>
      <c r="U723" s="5" t="s">
        <v>53</v>
      </c>
      <c r="V723" s="5" t="s">
        <v>53</v>
      </c>
      <c r="W723" s="5" t="s">
        <v>53</v>
      </c>
      <c r="X723" s="5" t="s">
        <v>53</v>
      </c>
      <c r="Y723" s="5">
        <v>80</v>
      </c>
      <c r="Z723" s="5" t="s">
        <v>53</v>
      </c>
      <c r="AA723" t="s">
        <v>53</v>
      </c>
      <c r="AB723" t="s">
        <v>53</v>
      </c>
      <c r="AC723" t="s">
        <v>53</v>
      </c>
      <c r="AD723" t="s">
        <v>53</v>
      </c>
      <c r="AE723" t="s">
        <v>54</v>
      </c>
      <c r="AF723" t="s">
        <v>53</v>
      </c>
      <c r="AG723" t="s">
        <v>53</v>
      </c>
      <c r="AH723" t="s">
        <v>53</v>
      </c>
      <c r="AI723" t="s">
        <v>53</v>
      </c>
      <c r="AJ723" t="s">
        <v>53</v>
      </c>
      <c r="AK723" t="s">
        <v>53</v>
      </c>
      <c r="AL723" t="s">
        <v>53</v>
      </c>
      <c r="AM723" t="s">
        <v>53</v>
      </c>
      <c r="AN723" t="s">
        <v>53</v>
      </c>
      <c r="AO723" t="s">
        <v>53</v>
      </c>
      <c r="AP723" t="s">
        <v>53</v>
      </c>
      <c r="AQ723" t="s">
        <v>53</v>
      </c>
      <c r="AR723" t="s">
        <v>53</v>
      </c>
    </row>
    <row r="724" spans="1:44" x14ac:dyDescent="0.25">
      <c r="A724" s="5">
        <f>716</f>
      </c>
      <c r="B724" s="5" t="s">
        <v>769</v>
      </c>
      <c r="C724" s="5" t="s">
        <v>53</v>
      </c>
      <c r="D724" s="5" t="s">
        <v>53</v>
      </c>
      <c r="E724" s="5" t="s">
        <v>53</v>
      </c>
      <c r="F724" s="5" t="s">
        <v>53</v>
      </c>
      <c r="G724" s="5" t="s">
        <v>53</v>
      </c>
      <c r="H724" s="5" t="s">
        <v>53</v>
      </c>
      <c r="I724" s="5" t="s">
        <v>53</v>
      </c>
      <c r="J724" s="5" t="s">
        <v>53</v>
      </c>
      <c r="K724" s="5" t="s">
        <v>53</v>
      </c>
      <c r="L724" s="5">
        <v>0</v>
      </c>
      <c r="M724" s="5">
        <v>0</v>
      </c>
      <c r="N724" s="5">
        <v>0</v>
      </c>
      <c r="O724" s="5" t="s">
        <v>53</v>
      </c>
      <c r="P724" s="5" t="s">
        <v>53</v>
      </c>
      <c r="Q724" s="5" t="s">
        <v>53</v>
      </c>
      <c r="R724" s="5" t="s">
        <v>53</v>
      </c>
      <c r="S724" s="5" t="s">
        <v>53</v>
      </c>
      <c r="T724" s="5" t="s">
        <v>53</v>
      </c>
      <c r="U724" s="5" t="s">
        <v>53</v>
      </c>
      <c r="V724" s="5" t="s">
        <v>53</v>
      </c>
      <c r="W724" s="5" t="s">
        <v>53</v>
      </c>
      <c r="X724" s="5" t="s">
        <v>53</v>
      </c>
      <c r="Y724" s="5">
        <v>80</v>
      </c>
      <c r="Z724" s="5" t="s">
        <v>53</v>
      </c>
      <c r="AA724" t="s">
        <v>53</v>
      </c>
      <c r="AB724" t="s">
        <v>53</v>
      </c>
      <c r="AC724" t="s">
        <v>53</v>
      </c>
      <c r="AD724" t="s">
        <v>53</v>
      </c>
      <c r="AE724" t="s">
        <v>54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  <c r="AK724" t="s">
        <v>53</v>
      </c>
      <c r="AL724" t="s">
        <v>53</v>
      </c>
      <c r="AM724" t="s">
        <v>53</v>
      </c>
      <c r="AN724" t="s">
        <v>53</v>
      </c>
      <c r="AO724" t="s">
        <v>53</v>
      </c>
      <c r="AP724" t="s">
        <v>53</v>
      </c>
      <c r="AQ724" t="s">
        <v>53</v>
      </c>
      <c r="AR724" t="s">
        <v>53</v>
      </c>
    </row>
    <row r="725" spans="1:44" x14ac:dyDescent="0.25">
      <c r="A725" s="5">
        <f>717</f>
      </c>
      <c r="B725" s="5" t="s">
        <v>770</v>
      </c>
      <c r="C725" s="5" t="s">
        <v>53</v>
      </c>
      <c r="D725" s="5" t="s">
        <v>53</v>
      </c>
      <c r="E725" s="5" t="s">
        <v>53</v>
      </c>
      <c r="F725" s="5" t="s">
        <v>53</v>
      </c>
      <c r="G725" s="5" t="s">
        <v>53</v>
      </c>
      <c r="H725" s="5" t="s">
        <v>53</v>
      </c>
      <c r="I725" s="5" t="s">
        <v>53</v>
      </c>
      <c r="J725" s="5" t="s">
        <v>53</v>
      </c>
      <c r="K725" s="5" t="s">
        <v>53</v>
      </c>
      <c r="L725" s="5">
        <v>0</v>
      </c>
      <c r="M725" s="5">
        <v>0</v>
      </c>
      <c r="N725" s="5">
        <v>0</v>
      </c>
      <c r="O725" s="5" t="s">
        <v>53</v>
      </c>
      <c r="P725" s="5" t="s">
        <v>53</v>
      </c>
      <c r="Q725" s="5" t="s">
        <v>53</v>
      </c>
      <c r="R725" s="5" t="s">
        <v>53</v>
      </c>
      <c r="S725" s="5" t="s">
        <v>53</v>
      </c>
      <c r="T725" s="5" t="s">
        <v>53</v>
      </c>
      <c r="U725" s="5" t="s">
        <v>53</v>
      </c>
      <c r="V725" s="5" t="s">
        <v>53</v>
      </c>
      <c r="W725" s="5" t="s">
        <v>53</v>
      </c>
      <c r="X725" s="5" t="s">
        <v>53</v>
      </c>
      <c r="Y725" s="5">
        <v>80</v>
      </c>
      <c r="Z725" s="5" t="s">
        <v>53</v>
      </c>
      <c r="AA725" t="s">
        <v>53</v>
      </c>
      <c r="AB725" t="s">
        <v>53</v>
      </c>
      <c r="AC725" t="s">
        <v>53</v>
      </c>
      <c r="AD725" t="s">
        <v>53</v>
      </c>
      <c r="AE725" t="s">
        <v>54</v>
      </c>
      <c r="AF725" t="s">
        <v>53</v>
      </c>
      <c r="AG725" t="s">
        <v>53</v>
      </c>
      <c r="AH725" t="s">
        <v>53</v>
      </c>
      <c r="AI725" t="s">
        <v>53</v>
      </c>
      <c r="AJ725" t="s">
        <v>53</v>
      </c>
      <c r="AK725" t="s">
        <v>53</v>
      </c>
      <c r="AL725" t="s">
        <v>53</v>
      </c>
      <c r="AM725" t="s">
        <v>53</v>
      </c>
      <c r="AN725" t="s">
        <v>53</v>
      </c>
      <c r="AO725" t="s">
        <v>53</v>
      </c>
      <c r="AP725" t="s">
        <v>53</v>
      </c>
      <c r="AQ725" t="s">
        <v>53</v>
      </c>
      <c r="AR725" t="s">
        <v>53</v>
      </c>
    </row>
    <row r="726" spans="1:44" x14ac:dyDescent="0.25">
      <c r="A726" s="5">
        <f>718</f>
      </c>
      <c r="B726" s="5" t="s">
        <v>771</v>
      </c>
      <c r="C726" s="5" t="s">
        <v>53</v>
      </c>
      <c r="D726" s="5" t="s">
        <v>53</v>
      </c>
      <c r="E726" s="5" t="s">
        <v>53</v>
      </c>
      <c r="F726" s="5" t="s">
        <v>53</v>
      </c>
      <c r="G726" s="5" t="s">
        <v>53</v>
      </c>
      <c r="H726" s="5" t="s">
        <v>53</v>
      </c>
      <c r="I726" s="5" t="s">
        <v>53</v>
      </c>
      <c r="J726" s="5" t="s">
        <v>53</v>
      </c>
      <c r="K726" s="5" t="s">
        <v>53</v>
      </c>
      <c r="L726" s="5">
        <v>0</v>
      </c>
      <c r="M726" s="5">
        <v>0</v>
      </c>
      <c r="N726" s="5">
        <v>0</v>
      </c>
      <c r="O726" s="5" t="s">
        <v>53</v>
      </c>
      <c r="P726" s="5" t="s">
        <v>53</v>
      </c>
      <c r="Q726" s="5" t="s">
        <v>53</v>
      </c>
      <c r="R726" s="5" t="s">
        <v>53</v>
      </c>
      <c r="S726" s="5" t="s">
        <v>53</v>
      </c>
      <c r="T726" s="5" t="s">
        <v>53</v>
      </c>
      <c r="U726" s="5" t="s">
        <v>53</v>
      </c>
      <c r="V726" s="5" t="s">
        <v>53</v>
      </c>
      <c r="W726" s="5" t="s">
        <v>53</v>
      </c>
      <c r="X726" s="5" t="s">
        <v>53</v>
      </c>
      <c r="Y726" s="5">
        <v>80</v>
      </c>
      <c r="Z726" s="5" t="s">
        <v>53</v>
      </c>
      <c r="AA726" t="s">
        <v>53</v>
      </c>
      <c r="AB726" t="s">
        <v>53</v>
      </c>
      <c r="AC726" t="s">
        <v>53</v>
      </c>
      <c r="AD726" t="s">
        <v>53</v>
      </c>
      <c r="AE726" t="s">
        <v>54</v>
      </c>
      <c r="AF726" t="s">
        <v>53</v>
      </c>
      <c r="AG726" t="s">
        <v>53</v>
      </c>
      <c r="AH726" t="s">
        <v>53</v>
      </c>
      <c r="AI726" t="s">
        <v>53</v>
      </c>
      <c r="AJ726" t="s">
        <v>53</v>
      </c>
      <c r="AK726" t="s">
        <v>53</v>
      </c>
      <c r="AL726" t="s">
        <v>53</v>
      </c>
      <c r="AM726" t="s">
        <v>53</v>
      </c>
      <c r="AN726" t="s">
        <v>53</v>
      </c>
      <c r="AO726" t="s">
        <v>53</v>
      </c>
      <c r="AP726" t="s">
        <v>53</v>
      </c>
      <c r="AQ726" t="s">
        <v>53</v>
      </c>
      <c r="AR726" t="s">
        <v>53</v>
      </c>
    </row>
    <row r="727" spans="1:44" x14ac:dyDescent="0.25">
      <c r="A727" s="5">
        <f>719</f>
      </c>
      <c r="B727" s="5" t="s">
        <v>772</v>
      </c>
      <c r="C727" s="5" t="s">
        <v>53</v>
      </c>
      <c r="D727" s="5" t="s">
        <v>53</v>
      </c>
      <c r="E727" s="5" t="s">
        <v>53</v>
      </c>
      <c r="F727" s="5" t="s">
        <v>53</v>
      </c>
      <c r="G727" s="5" t="s">
        <v>53</v>
      </c>
      <c r="H727" s="5" t="s">
        <v>53</v>
      </c>
      <c r="I727" s="5" t="s">
        <v>53</v>
      </c>
      <c r="J727" s="5" t="s">
        <v>53</v>
      </c>
      <c r="K727" s="5" t="s">
        <v>53</v>
      </c>
      <c r="L727" s="5">
        <v>0</v>
      </c>
      <c r="M727" s="5">
        <v>0</v>
      </c>
      <c r="N727" s="5">
        <v>0</v>
      </c>
      <c r="O727" s="5" t="s">
        <v>53</v>
      </c>
      <c r="P727" s="5" t="s">
        <v>53</v>
      </c>
      <c r="Q727" s="5" t="s">
        <v>53</v>
      </c>
      <c r="R727" s="5" t="s">
        <v>53</v>
      </c>
      <c r="S727" s="5" t="s">
        <v>53</v>
      </c>
      <c r="T727" s="5" t="s">
        <v>53</v>
      </c>
      <c r="U727" s="5" t="s">
        <v>53</v>
      </c>
      <c r="V727" s="5" t="s">
        <v>53</v>
      </c>
      <c r="W727" s="5" t="s">
        <v>53</v>
      </c>
      <c r="X727" s="5" t="s">
        <v>53</v>
      </c>
      <c r="Y727" s="5">
        <v>80</v>
      </c>
      <c r="Z727" s="5" t="s">
        <v>53</v>
      </c>
      <c r="AA727" t="s">
        <v>53</v>
      </c>
      <c r="AB727" t="s">
        <v>53</v>
      </c>
      <c r="AC727" t="s">
        <v>53</v>
      </c>
      <c r="AD727" t="s">
        <v>53</v>
      </c>
      <c r="AE727" t="s">
        <v>54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  <c r="AK727" t="s">
        <v>53</v>
      </c>
      <c r="AL727" t="s">
        <v>53</v>
      </c>
      <c r="AM727" t="s">
        <v>53</v>
      </c>
      <c r="AN727" t="s">
        <v>53</v>
      </c>
      <c r="AO727" t="s">
        <v>53</v>
      </c>
      <c r="AP727" t="s">
        <v>53</v>
      </c>
      <c r="AQ727" t="s">
        <v>53</v>
      </c>
      <c r="AR727" t="s">
        <v>53</v>
      </c>
    </row>
    <row r="728" spans="1:44" x14ac:dyDescent="0.25">
      <c r="A728" s="5">
        <f>720</f>
      </c>
      <c r="B728" s="5" t="s">
        <v>773</v>
      </c>
      <c r="C728" s="5" t="s">
        <v>53</v>
      </c>
      <c r="D728" s="5" t="s">
        <v>53</v>
      </c>
      <c r="E728" s="5" t="s">
        <v>53</v>
      </c>
      <c r="F728" s="5" t="s">
        <v>53</v>
      </c>
      <c r="G728" s="5" t="s">
        <v>53</v>
      </c>
      <c r="H728" s="5" t="s">
        <v>53</v>
      </c>
      <c r="I728" s="5" t="s">
        <v>53</v>
      </c>
      <c r="J728" s="5" t="s">
        <v>53</v>
      </c>
      <c r="K728" s="5" t="s">
        <v>53</v>
      </c>
      <c r="L728" s="5">
        <v>0</v>
      </c>
      <c r="M728" s="5">
        <v>0</v>
      </c>
      <c r="N728" s="5">
        <v>0</v>
      </c>
      <c r="O728" s="5" t="s">
        <v>53</v>
      </c>
      <c r="P728" s="5" t="s">
        <v>53</v>
      </c>
      <c r="Q728" s="5" t="s">
        <v>53</v>
      </c>
      <c r="R728" s="5" t="s">
        <v>53</v>
      </c>
      <c r="S728" s="5" t="s">
        <v>53</v>
      </c>
      <c r="T728" s="5" t="s">
        <v>53</v>
      </c>
      <c r="U728" s="5" t="s">
        <v>53</v>
      </c>
      <c r="V728" s="5" t="s">
        <v>53</v>
      </c>
      <c r="W728" s="5" t="s">
        <v>53</v>
      </c>
      <c r="X728" s="5" t="s">
        <v>53</v>
      </c>
      <c r="Y728" s="5">
        <v>80</v>
      </c>
      <c r="Z728" s="5" t="s">
        <v>53</v>
      </c>
      <c r="AA728" t="s">
        <v>53</v>
      </c>
      <c r="AB728" t="s">
        <v>53</v>
      </c>
      <c r="AC728" t="s">
        <v>53</v>
      </c>
      <c r="AD728" t="s">
        <v>53</v>
      </c>
      <c r="AE728" t="s">
        <v>54</v>
      </c>
      <c r="AF728" t="s">
        <v>53</v>
      </c>
      <c r="AG728" t="s">
        <v>53</v>
      </c>
      <c r="AH728" t="s">
        <v>53</v>
      </c>
      <c r="AI728" t="s">
        <v>53</v>
      </c>
      <c r="AJ728" t="s">
        <v>53</v>
      </c>
      <c r="AK728" t="s">
        <v>53</v>
      </c>
      <c r="AL728" t="s">
        <v>53</v>
      </c>
      <c r="AM728" t="s">
        <v>53</v>
      </c>
      <c r="AN728" t="s">
        <v>53</v>
      </c>
      <c r="AO728" t="s">
        <v>53</v>
      </c>
      <c r="AP728" t="s">
        <v>53</v>
      </c>
      <c r="AQ728" t="s">
        <v>53</v>
      </c>
      <c r="AR728" t="s">
        <v>53</v>
      </c>
    </row>
    <row r="729" spans="1:44" x14ac:dyDescent="0.25">
      <c r="A729" s="5">
        <f>721</f>
      </c>
      <c r="B729" s="5" t="s">
        <v>774</v>
      </c>
      <c r="C729" s="5" t="s">
        <v>53</v>
      </c>
      <c r="D729" s="5" t="s">
        <v>53</v>
      </c>
      <c r="E729" s="5" t="s">
        <v>53</v>
      </c>
      <c r="F729" s="5" t="s">
        <v>53</v>
      </c>
      <c r="G729" s="5" t="s">
        <v>53</v>
      </c>
      <c r="H729" s="5" t="s">
        <v>53</v>
      </c>
      <c r="I729" s="5" t="s">
        <v>53</v>
      </c>
      <c r="J729" s="5" t="s">
        <v>53</v>
      </c>
      <c r="K729" s="5" t="s">
        <v>53</v>
      </c>
      <c r="L729" s="5">
        <v>0</v>
      </c>
      <c r="M729" s="5">
        <v>0</v>
      </c>
      <c r="N729" s="5">
        <v>0</v>
      </c>
      <c r="O729" s="5" t="s">
        <v>53</v>
      </c>
      <c r="P729" s="5" t="s">
        <v>53</v>
      </c>
      <c r="Q729" s="5" t="s">
        <v>53</v>
      </c>
      <c r="R729" s="5" t="s">
        <v>53</v>
      </c>
      <c r="S729" s="5" t="s">
        <v>53</v>
      </c>
      <c r="T729" s="5" t="s">
        <v>53</v>
      </c>
      <c r="U729" s="5" t="s">
        <v>53</v>
      </c>
      <c r="V729" s="5" t="s">
        <v>53</v>
      </c>
      <c r="W729" s="5" t="s">
        <v>53</v>
      </c>
      <c r="X729" s="5" t="s">
        <v>53</v>
      </c>
      <c r="Y729" s="5">
        <v>80</v>
      </c>
      <c r="Z729" s="5" t="s">
        <v>53</v>
      </c>
      <c r="AA729" t="s">
        <v>53</v>
      </c>
      <c r="AB729" t="s">
        <v>53</v>
      </c>
      <c r="AC729" t="s">
        <v>53</v>
      </c>
      <c r="AD729" t="s">
        <v>53</v>
      </c>
      <c r="AE729" t="s">
        <v>54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  <c r="AK729" t="s">
        <v>53</v>
      </c>
      <c r="AL729" t="s">
        <v>53</v>
      </c>
      <c r="AM729" t="s">
        <v>53</v>
      </c>
      <c r="AN729" t="s">
        <v>53</v>
      </c>
      <c r="AO729" t="s">
        <v>53</v>
      </c>
      <c r="AP729" t="s">
        <v>53</v>
      </c>
      <c r="AQ729" t="s">
        <v>53</v>
      </c>
      <c r="AR729" t="s">
        <v>53</v>
      </c>
    </row>
    <row r="730" spans="1:44" x14ac:dyDescent="0.25">
      <c r="A730" s="5">
        <f>722</f>
      </c>
      <c r="B730" s="5" t="s">
        <v>775</v>
      </c>
      <c r="C730" s="5" t="s">
        <v>53</v>
      </c>
      <c r="D730" s="5" t="s">
        <v>53</v>
      </c>
      <c r="E730" s="5" t="s">
        <v>53</v>
      </c>
      <c r="F730" s="5" t="s">
        <v>53</v>
      </c>
      <c r="G730" s="5" t="s">
        <v>53</v>
      </c>
      <c r="H730" s="5" t="s">
        <v>53</v>
      </c>
      <c r="I730" s="5" t="s">
        <v>53</v>
      </c>
      <c r="J730" s="5" t="s">
        <v>53</v>
      </c>
      <c r="K730" s="5" t="s">
        <v>53</v>
      </c>
      <c r="L730" s="5">
        <v>0</v>
      </c>
      <c r="M730" s="5">
        <v>0</v>
      </c>
      <c r="N730" s="5">
        <v>0</v>
      </c>
      <c r="O730" s="5" t="s">
        <v>53</v>
      </c>
      <c r="P730" s="5" t="s">
        <v>53</v>
      </c>
      <c r="Q730" s="5" t="s">
        <v>53</v>
      </c>
      <c r="R730" s="5" t="s">
        <v>53</v>
      </c>
      <c r="S730" s="5" t="s">
        <v>53</v>
      </c>
      <c r="T730" s="5" t="s">
        <v>53</v>
      </c>
      <c r="U730" s="5" t="s">
        <v>53</v>
      </c>
      <c r="V730" s="5" t="s">
        <v>53</v>
      </c>
      <c r="W730" s="5" t="s">
        <v>53</v>
      </c>
      <c r="X730" s="5" t="s">
        <v>53</v>
      </c>
      <c r="Y730" s="5">
        <v>80</v>
      </c>
      <c r="Z730" s="5" t="s">
        <v>53</v>
      </c>
      <c r="AA730" t="s">
        <v>53</v>
      </c>
      <c r="AB730" t="s">
        <v>53</v>
      </c>
      <c r="AC730" t="s">
        <v>53</v>
      </c>
      <c r="AD730" t="s">
        <v>53</v>
      </c>
      <c r="AE730" t="s">
        <v>54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  <c r="AK730" t="s">
        <v>53</v>
      </c>
      <c r="AL730" t="s">
        <v>53</v>
      </c>
      <c r="AM730" t="s">
        <v>53</v>
      </c>
      <c r="AN730" t="s">
        <v>53</v>
      </c>
      <c r="AO730" t="s">
        <v>53</v>
      </c>
      <c r="AP730" t="s">
        <v>53</v>
      </c>
      <c r="AQ730" t="s">
        <v>53</v>
      </c>
      <c r="AR730" t="s">
        <v>53</v>
      </c>
    </row>
    <row r="731" spans="1:44" x14ac:dyDescent="0.25">
      <c r="A731" s="5">
        <f>723</f>
      </c>
      <c r="B731" s="5" t="s">
        <v>776</v>
      </c>
      <c r="C731" s="5" t="s">
        <v>53</v>
      </c>
      <c r="D731" s="5" t="s">
        <v>53</v>
      </c>
      <c r="E731" s="5" t="s">
        <v>53</v>
      </c>
      <c r="F731" s="5" t="s">
        <v>53</v>
      </c>
      <c r="G731" s="5" t="s">
        <v>53</v>
      </c>
      <c r="H731" s="5" t="s">
        <v>53</v>
      </c>
      <c r="I731" s="5" t="s">
        <v>53</v>
      </c>
      <c r="J731" s="5" t="s">
        <v>53</v>
      </c>
      <c r="K731" s="5" t="s">
        <v>53</v>
      </c>
      <c r="L731" s="5">
        <v>0</v>
      </c>
      <c r="M731" s="5">
        <v>0</v>
      </c>
      <c r="N731" s="5">
        <v>0</v>
      </c>
      <c r="O731" s="5" t="s">
        <v>53</v>
      </c>
      <c r="P731" s="5" t="s">
        <v>53</v>
      </c>
      <c r="Q731" s="5" t="s">
        <v>53</v>
      </c>
      <c r="R731" s="5" t="s">
        <v>53</v>
      </c>
      <c r="S731" s="5" t="s">
        <v>53</v>
      </c>
      <c r="T731" s="5" t="s">
        <v>53</v>
      </c>
      <c r="U731" s="5" t="s">
        <v>53</v>
      </c>
      <c r="V731" s="5" t="s">
        <v>53</v>
      </c>
      <c r="W731" s="5" t="s">
        <v>53</v>
      </c>
      <c r="X731" s="5" t="s">
        <v>53</v>
      </c>
      <c r="Y731" s="5">
        <v>80</v>
      </c>
      <c r="Z731" s="5" t="s">
        <v>53</v>
      </c>
      <c r="AA731" t="s">
        <v>53</v>
      </c>
      <c r="AB731" t="s">
        <v>53</v>
      </c>
      <c r="AC731" t="s">
        <v>53</v>
      </c>
      <c r="AD731" t="s">
        <v>53</v>
      </c>
      <c r="AE731" t="s">
        <v>54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  <c r="AK731" t="s">
        <v>53</v>
      </c>
      <c r="AL731" t="s">
        <v>53</v>
      </c>
      <c r="AM731" t="s">
        <v>53</v>
      </c>
      <c r="AN731" t="s">
        <v>53</v>
      </c>
      <c r="AO731" t="s">
        <v>53</v>
      </c>
      <c r="AP731" t="s">
        <v>53</v>
      </c>
      <c r="AQ731" t="s">
        <v>53</v>
      </c>
      <c r="AR731" t="s">
        <v>53</v>
      </c>
    </row>
    <row r="732" spans="1:44" x14ac:dyDescent="0.25">
      <c r="A732" s="5">
        <f>724</f>
      </c>
      <c r="B732" s="5" t="s">
        <v>777</v>
      </c>
      <c r="C732" s="5" t="s">
        <v>53</v>
      </c>
      <c r="D732" s="5" t="s">
        <v>53</v>
      </c>
      <c r="E732" s="5" t="s">
        <v>53</v>
      </c>
      <c r="F732" s="5" t="s">
        <v>53</v>
      </c>
      <c r="G732" s="5" t="s">
        <v>53</v>
      </c>
      <c r="H732" s="5" t="s">
        <v>53</v>
      </c>
      <c r="I732" s="5" t="s">
        <v>53</v>
      </c>
      <c r="J732" s="5" t="s">
        <v>53</v>
      </c>
      <c r="K732" s="5" t="s">
        <v>53</v>
      </c>
      <c r="L732" s="5">
        <v>0</v>
      </c>
      <c r="M732" s="5">
        <v>0</v>
      </c>
      <c r="N732" s="5">
        <v>0</v>
      </c>
      <c r="O732" s="5" t="s">
        <v>53</v>
      </c>
      <c r="P732" s="5" t="s">
        <v>53</v>
      </c>
      <c r="Q732" s="5" t="s">
        <v>53</v>
      </c>
      <c r="R732" s="5" t="s">
        <v>53</v>
      </c>
      <c r="S732" s="5" t="s">
        <v>53</v>
      </c>
      <c r="T732" s="5" t="s">
        <v>53</v>
      </c>
      <c r="U732" s="5" t="s">
        <v>53</v>
      </c>
      <c r="V732" s="5" t="s">
        <v>53</v>
      </c>
      <c r="W732" s="5" t="s">
        <v>53</v>
      </c>
      <c r="X732" s="5" t="s">
        <v>53</v>
      </c>
      <c r="Y732" s="5">
        <v>80</v>
      </c>
      <c r="Z732" s="5" t="s">
        <v>53</v>
      </c>
      <c r="AA732" t="s">
        <v>53</v>
      </c>
      <c r="AB732" t="s">
        <v>53</v>
      </c>
      <c r="AC732" t="s">
        <v>53</v>
      </c>
      <c r="AD732" t="s">
        <v>53</v>
      </c>
      <c r="AE732" t="s">
        <v>54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  <c r="AK732" t="s">
        <v>53</v>
      </c>
      <c r="AL732" t="s">
        <v>53</v>
      </c>
      <c r="AM732" t="s">
        <v>53</v>
      </c>
      <c r="AN732" t="s">
        <v>53</v>
      </c>
      <c r="AO732" t="s">
        <v>53</v>
      </c>
      <c r="AP732" t="s">
        <v>53</v>
      </c>
      <c r="AQ732" t="s">
        <v>53</v>
      </c>
      <c r="AR732" t="s">
        <v>53</v>
      </c>
    </row>
    <row r="733" spans="1:44" x14ac:dyDescent="0.25">
      <c r="A733" s="5">
        <f>725</f>
      </c>
      <c r="B733" s="5" t="s">
        <v>778</v>
      </c>
      <c r="C733" s="5" t="s">
        <v>53</v>
      </c>
      <c r="D733" s="5" t="s">
        <v>53</v>
      </c>
      <c r="E733" s="5" t="s">
        <v>53</v>
      </c>
      <c r="F733" s="5" t="s">
        <v>53</v>
      </c>
      <c r="G733" s="5" t="s">
        <v>53</v>
      </c>
      <c r="H733" s="5" t="s">
        <v>53</v>
      </c>
      <c r="I733" s="5" t="s">
        <v>53</v>
      </c>
      <c r="J733" s="5" t="s">
        <v>53</v>
      </c>
      <c r="K733" s="5" t="s">
        <v>53</v>
      </c>
      <c r="L733" s="5">
        <v>0</v>
      </c>
      <c r="M733" s="5">
        <v>0</v>
      </c>
      <c r="N733" s="5">
        <v>0</v>
      </c>
      <c r="O733" s="5" t="s">
        <v>53</v>
      </c>
      <c r="P733" s="5" t="s">
        <v>53</v>
      </c>
      <c r="Q733" s="5" t="s">
        <v>53</v>
      </c>
      <c r="R733" s="5" t="s">
        <v>53</v>
      </c>
      <c r="S733" s="5" t="s">
        <v>53</v>
      </c>
      <c r="T733" s="5" t="s">
        <v>53</v>
      </c>
      <c r="U733" s="5" t="s">
        <v>53</v>
      </c>
      <c r="V733" s="5" t="s">
        <v>53</v>
      </c>
      <c r="W733" s="5" t="s">
        <v>53</v>
      </c>
      <c r="X733" s="5" t="s">
        <v>53</v>
      </c>
      <c r="Y733" s="5">
        <v>80</v>
      </c>
      <c r="Z733" s="5" t="s">
        <v>53</v>
      </c>
      <c r="AA733" t="s">
        <v>53</v>
      </c>
      <c r="AB733" t="s">
        <v>53</v>
      </c>
      <c r="AC733" t="s">
        <v>53</v>
      </c>
      <c r="AD733" t="s">
        <v>53</v>
      </c>
      <c r="AE733" t="s">
        <v>54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  <c r="AK733" t="s">
        <v>53</v>
      </c>
      <c r="AL733" t="s">
        <v>53</v>
      </c>
      <c r="AM733" t="s">
        <v>53</v>
      </c>
      <c r="AN733" t="s">
        <v>53</v>
      </c>
      <c r="AO733" t="s">
        <v>53</v>
      </c>
      <c r="AP733" t="s">
        <v>53</v>
      </c>
      <c r="AQ733" t="s">
        <v>53</v>
      </c>
      <c r="AR733" t="s">
        <v>53</v>
      </c>
    </row>
    <row r="734" spans="1:44" x14ac:dyDescent="0.25">
      <c r="A734" s="5">
        <f>726</f>
      </c>
      <c r="B734" s="5" t="s">
        <v>779</v>
      </c>
      <c r="C734" s="5" t="s">
        <v>53</v>
      </c>
      <c r="D734" s="5" t="s">
        <v>53</v>
      </c>
      <c r="E734" s="5" t="s">
        <v>53</v>
      </c>
      <c r="F734" s="5" t="s">
        <v>53</v>
      </c>
      <c r="G734" s="5" t="s">
        <v>53</v>
      </c>
      <c r="H734" s="5" t="s">
        <v>53</v>
      </c>
      <c r="I734" s="5" t="s">
        <v>53</v>
      </c>
      <c r="J734" s="5" t="s">
        <v>53</v>
      </c>
      <c r="K734" s="5" t="s">
        <v>53</v>
      </c>
      <c r="L734" s="5">
        <v>0</v>
      </c>
      <c r="M734" s="5">
        <v>0</v>
      </c>
      <c r="N734" s="5">
        <v>0</v>
      </c>
      <c r="O734" s="5" t="s">
        <v>53</v>
      </c>
      <c r="P734" s="5" t="s">
        <v>53</v>
      </c>
      <c r="Q734" s="5" t="s">
        <v>53</v>
      </c>
      <c r="R734" s="5" t="s">
        <v>53</v>
      </c>
      <c r="S734" s="5" t="s">
        <v>53</v>
      </c>
      <c r="T734" s="5" t="s">
        <v>53</v>
      </c>
      <c r="U734" s="5" t="s">
        <v>53</v>
      </c>
      <c r="V734" s="5" t="s">
        <v>53</v>
      </c>
      <c r="W734" s="5" t="s">
        <v>53</v>
      </c>
      <c r="X734" s="5" t="s">
        <v>53</v>
      </c>
      <c r="Y734" s="5">
        <v>80</v>
      </c>
      <c r="Z734" s="5" t="s">
        <v>53</v>
      </c>
      <c r="AA734" t="s">
        <v>53</v>
      </c>
      <c r="AB734" t="s">
        <v>53</v>
      </c>
      <c r="AC734" t="s">
        <v>53</v>
      </c>
      <c r="AD734" t="s">
        <v>53</v>
      </c>
      <c r="AE734" t="s">
        <v>54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  <c r="AK734" t="s">
        <v>53</v>
      </c>
      <c r="AL734" t="s">
        <v>53</v>
      </c>
      <c r="AM734" t="s">
        <v>53</v>
      </c>
      <c r="AN734" t="s">
        <v>53</v>
      </c>
      <c r="AO734" t="s">
        <v>53</v>
      </c>
      <c r="AP734" t="s">
        <v>53</v>
      </c>
      <c r="AQ734" t="s">
        <v>53</v>
      </c>
      <c r="AR734" t="s">
        <v>53</v>
      </c>
    </row>
    <row r="735" spans="1:44" x14ac:dyDescent="0.25">
      <c r="A735" s="5">
        <f>727</f>
      </c>
      <c r="B735" s="5" t="s">
        <v>780</v>
      </c>
      <c r="C735" s="5" t="s">
        <v>53</v>
      </c>
      <c r="D735" s="5" t="s">
        <v>53</v>
      </c>
      <c r="E735" s="5" t="s">
        <v>53</v>
      </c>
      <c r="F735" s="5" t="s">
        <v>53</v>
      </c>
      <c r="G735" s="5" t="s">
        <v>53</v>
      </c>
      <c r="H735" s="5" t="s">
        <v>53</v>
      </c>
      <c r="I735" s="5" t="s">
        <v>53</v>
      </c>
      <c r="J735" s="5" t="s">
        <v>53</v>
      </c>
      <c r="K735" s="5" t="s">
        <v>53</v>
      </c>
      <c r="L735" s="5">
        <v>0</v>
      </c>
      <c r="M735" s="5">
        <v>0</v>
      </c>
      <c r="N735" s="5">
        <v>0</v>
      </c>
      <c r="O735" s="5" t="s">
        <v>53</v>
      </c>
      <c r="P735" s="5" t="s">
        <v>53</v>
      </c>
      <c r="Q735" s="5" t="s">
        <v>53</v>
      </c>
      <c r="R735" s="5" t="s">
        <v>53</v>
      </c>
      <c r="S735" s="5" t="s">
        <v>53</v>
      </c>
      <c r="T735" s="5" t="s">
        <v>53</v>
      </c>
      <c r="U735" s="5" t="s">
        <v>53</v>
      </c>
      <c r="V735" s="5" t="s">
        <v>53</v>
      </c>
      <c r="W735" s="5" t="s">
        <v>53</v>
      </c>
      <c r="X735" s="5" t="s">
        <v>53</v>
      </c>
      <c r="Y735" s="5">
        <v>80</v>
      </c>
      <c r="Z735" s="5" t="s">
        <v>53</v>
      </c>
      <c r="AA735" t="s">
        <v>53</v>
      </c>
      <c r="AB735" t="s">
        <v>53</v>
      </c>
      <c r="AC735" t="s">
        <v>53</v>
      </c>
      <c r="AD735" t="s">
        <v>53</v>
      </c>
      <c r="AE735" t="s">
        <v>54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  <c r="AK735" t="s">
        <v>53</v>
      </c>
      <c r="AL735" t="s">
        <v>53</v>
      </c>
      <c r="AM735" t="s">
        <v>53</v>
      </c>
      <c r="AN735" t="s">
        <v>53</v>
      </c>
      <c r="AO735" t="s">
        <v>53</v>
      </c>
      <c r="AP735" t="s">
        <v>53</v>
      </c>
      <c r="AQ735" t="s">
        <v>53</v>
      </c>
      <c r="AR735" t="s">
        <v>53</v>
      </c>
    </row>
    <row r="736" spans="1:44" x14ac:dyDescent="0.25">
      <c r="A736" s="5">
        <f>728</f>
      </c>
      <c r="B736" s="5" t="s">
        <v>781</v>
      </c>
      <c r="C736" s="5" t="s">
        <v>53</v>
      </c>
      <c r="D736" s="5" t="s">
        <v>53</v>
      </c>
      <c r="E736" s="5" t="s">
        <v>53</v>
      </c>
      <c r="F736" s="5" t="s">
        <v>53</v>
      </c>
      <c r="G736" s="5" t="s">
        <v>53</v>
      </c>
      <c r="H736" s="5" t="s">
        <v>53</v>
      </c>
      <c r="I736" s="5" t="s">
        <v>53</v>
      </c>
      <c r="J736" s="5" t="s">
        <v>53</v>
      </c>
      <c r="K736" s="5" t="s">
        <v>53</v>
      </c>
      <c r="L736" s="5">
        <v>0</v>
      </c>
      <c r="M736" s="5">
        <v>0</v>
      </c>
      <c r="N736" s="5">
        <v>0</v>
      </c>
      <c r="O736" s="5" t="s">
        <v>53</v>
      </c>
      <c r="P736" s="5" t="s">
        <v>53</v>
      </c>
      <c r="Q736" s="5" t="s">
        <v>53</v>
      </c>
      <c r="R736" s="5" t="s">
        <v>53</v>
      </c>
      <c r="S736" s="5" t="s">
        <v>53</v>
      </c>
      <c r="T736" s="5" t="s">
        <v>53</v>
      </c>
      <c r="U736" s="5" t="s">
        <v>53</v>
      </c>
      <c r="V736" s="5" t="s">
        <v>53</v>
      </c>
      <c r="W736" s="5" t="s">
        <v>53</v>
      </c>
      <c r="X736" s="5" t="s">
        <v>53</v>
      </c>
      <c r="Y736" s="5">
        <v>80</v>
      </c>
      <c r="Z736" s="5" t="s">
        <v>53</v>
      </c>
      <c r="AA736" t="s">
        <v>53</v>
      </c>
      <c r="AB736" t="s">
        <v>53</v>
      </c>
      <c r="AC736" t="s">
        <v>53</v>
      </c>
      <c r="AD736" t="s">
        <v>53</v>
      </c>
      <c r="AE736" t="s">
        <v>54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  <c r="AK736" t="s">
        <v>53</v>
      </c>
      <c r="AL736" t="s">
        <v>53</v>
      </c>
      <c r="AM736" t="s">
        <v>53</v>
      </c>
      <c r="AN736" t="s">
        <v>53</v>
      </c>
      <c r="AO736" t="s">
        <v>53</v>
      </c>
      <c r="AP736" t="s">
        <v>53</v>
      </c>
      <c r="AQ736" t="s">
        <v>53</v>
      </c>
      <c r="AR736" t="s">
        <v>53</v>
      </c>
    </row>
    <row r="737" spans="1:44" x14ac:dyDescent="0.25">
      <c r="A737" s="5">
        <f>729</f>
      </c>
      <c r="B737" s="5" t="s">
        <v>782</v>
      </c>
      <c r="C737" s="5" t="s">
        <v>53</v>
      </c>
      <c r="D737" s="5" t="s">
        <v>53</v>
      </c>
      <c r="E737" s="5" t="s">
        <v>53</v>
      </c>
      <c r="F737" s="5" t="s">
        <v>53</v>
      </c>
      <c r="G737" s="5" t="s">
        <v>53</v>
      </c>
      <c r="H737" s="5" t="s">
        <v>53</v>
      </c>
      <c r="I737" s="5" t="s">
        <v>53</v>
      </c>
      <c r="J737" s="5" t="s">
        <v>53</v>
      </c>
      <c r="K737" s="5" t="s">
        <v>53</v>
      </c>
      <c r="L737" s="5">
        <v>0</v>
      </c>
      <c r="M737" s="5">
        <v>0</v>
      </c>
      <c r="N737" s="5">
        <v>0</v>
      </c>
      <c r="O737" s="5" t="s">
        <v>53</v>
      </c>
      <c r="P737" s="5" t="s">
        <v>53</v>
      </c>
      <c r="Q737" s="5" t="s">
        <v>53</v>
      </c>
      <c r="R737" s="5" t="s">
        <v>53</v>
      </c>
      <c r="S737" s="5" t="s">
        <v>53</v>
      </c>
      <c r="T737" s="5" t="s">
        <v>53</v>
      </c>
      <c r="U737" s="5" t="s">
        <v>53</v>
      </c>
      <c r="V737" s="5" t="s">
        <v>53</v>
      </c>
      <c r="W737" s="5" t="s">
        <v>53</v>
      </c>
      <c r="X737" s="5" t="s">
        <v>53</v>
      </c>
      <c r="Y737" s="5">
        <v>80</v>
      </c>
      <c r="Z737" s="5" t="s">
        <v>53</v>
      </c>
      <c r="AA737" t="s">
        <v>53</v>
      </c>
      <c r="AB737" t="s">
        <v>53</v>
      </c>
      <c r="AC737" t="s">
        <v>53</v>
      </c>
      <c r="AD737" t="s">
        <v>53</v>
      </c>
      <c r="AE737" t="s">
        <v>54</v>
      </c>
      <c r="AF737" t="s">
        <v>53</v>
      </c>
      <c r="AG737" t="s">
        <v>53</v>
      </c>
      <c r="AH737" t="s">
        <v>53</v>
      </c>
      <c r="AI737" t="s">
        <v>53</v>
      </c>
      <c r="AJ737" t="s">
        <v>53</v>
      </c>
      <c r="AK737" t="s">
        <v>53</v>
      </c>
      <c r="AL737" t="s">
        <v>53</v>
      </c>
      <c r="AM737" t="s">
        <v>53</v>
      </c>
      <c r="AN737" t="s">
        <v>53</v>
      </c>
      <c r="AO737" t="s">
        <v>53</v>
      </c>
      <c r="AP737" t="s">
        <v>53</v>
      </c>
      <c r="AQ737" t="s">
        <v>53</v>
      </c>
      <c r="AR737" t="s">
        <v>53</v>
      </c>
    </row>
    <row r="738" spans="1:44" x14ac:dyDescent="0.25">
      <c r="A738" s="5">
        <f>730</f>
      </c>
      <c r="B738" s="5" t="s">
        <v>783</v>
      </c>
      <c r="C738" s="5" t="s">
        <v>53</v>
      </c>
      <c r="D738" s="5" t="s">
        <v>53</v>
      </c>
      <c r="E738" s="5" t="s">
        <v>53</v>
      </c>
      <c r="F738" s="5" t="s">
        <v>53</v>
      </c>
      <c r="G738" s="5" t="s">
        <v>53</v>
      </c>
      <c r="H738" s="5" t="s">
        <v>53</v>
      </c>
      <c r="I738" s="5" t="s">
        <v>53</v>
      </c>
      <c r="J738" s="5" t="s">
        <v>53</v>
      </c>
      <c r="K738" s="5" t="s">
        <v>53</v>
      </c>
      <c r="L738" s="5">
        <v>0</v>
      </c>
      <c r="M738" s="5">
        <v>0</v>
      </c>
      <c r="N738" s="5">
        <v>0</v>
      </c>
      <c r="O738" s="5" t="s">
        <v>53</v>
      </c>
      <c r="P738" s="5" t="s">
        <v>53</v>
      </c>
      <c r="Q738" s="5" t="s">
        <v>53</v>
      </c>
      <c r="R738" s="5" t="s">
        <v>53</v>
      </c>
      <c r="S738" s="5" t="s">
        <v>53</v>
      </c>
      <c r="T738" s="5" t="s">
        <v>53</v>
      </c>
      <c r="U738" s="5" t="s">
        <v>53</v>
      </c>
      <c r="V738" s="5" t="s">
        <v>53</v>
      </c>
      <c r="W738" s="5" t="s">
        <v>53</v>
      </c>
      <c r="X738" s="5" t="s">
        <v>53</v>
      </c>
      <c r="Y738" s="5">
        <v>80</v>
      </c>
      <c r="Z738" s="5" t="s">
        <v>53</v>
      </c>
      <c r="AA738" t="s">
        <v>53</v>
      </c>
      <c r="AB738" t="s">
        <v>53</v>
      </c>
      <c r="AC738" t="s">
        <v>53</v>
      </c>
      <c r="AD738" t="s">
        <v>53</v>
      </c>
      <c r="AE738" t="s">
        <v>54</v>
      </c>
      <c r="AF738" t="s">
        <v>53</v>
      </c>
      <c r="AG738" t="s">
        <v>53</v>
      </c>
      <c r="AH738" t="s">
        <v>53</v>
      </c>
      <c r="AI738" t="s">
        <v>53</v>
      </c>
      <c r="AJ738" t="s">
        <v>53</v>
      </c>
      <c r="AK738" t="s">
        <v>53</v>
      </c>
      <c r="AL738" t="s">
        <v>53</v>
      </c>
      <c r="AM738" t="s">
        <v>53</v>
      </c>
      <c r="AN738" t="s">
        <v>53</v>
      </c>
      <c r="AO738" t="s">
        <v>53</v>
      </c>
      <c r="AP738" t="s">
        <v>53</v>
      </c>
      <c r="AQ738" t="s">
        <v>53</v>
      </c>
      <c r="AR738" t="s">
        <v>53</v>
      </c>
    </row>
    <row r="739" spans="1:44" x14ac:dyDescent="0.25">
      <c r="A739" s="5">
        <f>731</f>
      </c>
      <c r="B739" s="5" t="s">
        <v>784</v>
      </c>
      <c r="C739" s="5" t="s">
        <v>53</v>
      </c>
      <c r="D739" s="5" t="s">
        <v>53</v>
      </c>
      <c r="E739" s="5" t="s">
        <v>53</v>
      </c>
      <c r="F739" s="5" t="s">
        <v>53</v>
      </c>
      <c r="G739" s="5" t="s">
        <v>53</v>
      </c>
      <c r="H739" s="5" t="s">
        <v>53</v>
      </c>
      <c r="I739" s="5" t="s">
        <v>53</v>
      </c>
      <c r="J739" s="5" t="s">
        <v>53</v>
      </c>
      <c r="K739" s="5" t="s">
        <v>53</v>
      </c>
      <c r="L739" s="5">
        <v>0</v>
      </c>
      <c r="M739" s="5">
        <v>0</v>
      </c>
      <c r="N739" s="5">
        <v>0</v>
      </c>
      <c r="O739" s="5" t="s">
        <v>53</v>
      </c>
      <c r="P739" s="5" t="s">
        <v>53</v>
      </c>
      <c r="Q739" s="5" t="s">
        <v>53</v>
      </c>
      <c r="R739" s="5" t="s">
        <v>53</v>
      </c>
      <c r="S739" s="5" t="s">
        <v>53</v>
      </c>
      <c r="T739" s="5" t="s">
        <v>53</v>
      </c>
      <c r="U739" s="5" t="s">
        <v>53</v>
      </c>
      <c r="V739" s="5" t="s">
        <v>53</v>
      </c>
      <c r="W739" s="5" t="s">
        <v>53</v>
      </c>
      <c r="X739" s="5" t="s">
        <v>53</v>
      </c>
      <c r="Y739" s="5">
        <v>80</v>
      </c>
      <c r="Z739" s="5" t="s">
        <v>53</v>
      </c>
      <c r="AA739" t="s">
        <v>53</v>
      </c>
      <c r="AB739" t="s">
        <v>53</v>
      </c>
      <c r="AC739" t="s">
        <v>53</v>
      </c>
      <c r="AD739" t="s">
        <v>53</v>
      </c>
      <c r="AE739" t="s">
        <v>54</v>
      </c>
      <c r="AF739" t="s">
        <v>53</v>
      </c>
      <c r="AG739" t="s">
        <v>53</v>
      </c>
      <c r="AH739" t="s">
        <v>53</v>
      </c>
      <c r="AI739" t="s">
        <v>53</v>
      </c>
      <c r="AJ739" t="s">
        <v>53</v>
      </c>
      <c r="AK739" t="s">
        <v>53</v>
      </c>
      <c r="AL739" t="s">
        <v>53</v>
      </c>
      <c r="AM739" t="s">
        <v>53</v>
      </c>
      <c r="AN739" t="s">
        <v>53</v>
      </c>
      <c r="AO739" t="s">
        <v>53</v>
      </c>
      <c r="AP739" t="s">
        <v>53</v>
      </c>
      <c r="AQ739" t="s">
        <v>53</v>
      </c>
      <c r="AR739" t="s">
        <v>53</v>
      </c>
    </row>
    <row r="740" spans="1:44" x14ac:dyDescent="0.25">
      <c r="A740" s="5">
        <f>732</f>
      </c>
      <c r="B740" s="5" t="s">
        <v>785</v>
      </c>
      <c r="C740" s="5" t="s">
        <v>53</v>
      </c>
      <c r="D740" s="5" t="s">
        <v>53</v>
      </c>
      <c r="E740" s="5" t="s">
        <v>53</v>
      </c>
      <c r="F740" s="5" t="s">
        <v>53</v>
      </c>
      <c r="G740" s="5" t="s">
        <v>53</v>
      </c>
      <c r="H740" s="5" t="s">
        <v>53</v>
      </c>
      <c r="I740" s="5" t="s">
        <v>53</v>
      </c>
      <c r="J740" s="5" t="s">
        <v>53</v>
      </c>
      <c r="K740" s="5" t="s">
        <v>53</v>
      </c>
      <c r="L740" s="5">
        <v>0</v>
      </c>
      <c r="M740" s="5">
        <v>0</v>
      </c>
      <c r="N740" s="5">
        <v>0</v>
      </c>
      <c r="O740" s="5" t="s">
        <v>53</v>
      </c>
      <c r="P740" s="5" t="s">
        <v>53</v>
      </c>
      <c r="Q740" s="5" t="s">
        <v>53</v>
      </c>
      <c r="R740" s="5" t="s">
        <v>53</v>
      </c>
      <c r="S740" s="5" t="s">
        <v>53</v>
      </c>
      <c r="T740" s="5" t="s">
        <v>53</v>
      </c>
      <c r="U740" s="5" t="s">
        <v>53</v>
      </c>
      <c r="V740" s="5" t="s">
        <v>53</v>
      </c>
      <c r="W740" s="5" t="s">
        <v>53</v>
      </c>
      <c r="X740" s="5" t="s">
        <v>53</v>
      </c>
      <c r="Y740" s="5">
        <v>80</v>
      </c>
      <c r="Z740" s="5" t="s">
        <v>53</v>
      </c>
      <c r="AA740" t="s">
        <v>53</v>
      </c>
      <c r="AB740" t="s">
        <v>53</v>
      </c>
      <c r="AC740" t="s">
        <v>53</v>
      </c>
      <c r="AD740" t="s">
        <v>53</v>
      </c>
      <c r="AE740" t="s">
        <v>54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  <c r="AK740" t="s">
        <v>53</v>
      </c>
      <c r="AL740" t="s">
        <v>53</v>
      </c>
      <c r="AM740" t="s">
        <v>53</v>
      </c>
      <c r="AN740" t="s">
        <v>53</v>
      </c>
      <c r="AO740" t="s">
        <v>53</v>
      </c>
      <c r="AP740" t="s">
        <v>53</v>
      </c>
      <c r="AQ740" t="s">
        <v>53</v>
      </c>
      <c r="AR740" t="s">
        <v>53</v>
      </c>
    </row>
    <row r="741" spans="1:44" x14ac:dyDescent="0.25">
      <c r="A741" s="5">
        <f>733</f>
      </c>
      <c r="B741" s="5" t="s">
        <v>786</v>
      </c>
      <c r="C741" s="5" t="s">
        <v>53</v>
      </c>
      <c r="D741" s="5" t="s">
        <v>53</v>
      </c>
      <c r="E741" s="5" t="s">
        <v>53</v>
      </c>
      <c r="F741" s="5" t="s">
        <v>53</v>
      </c>
      <c r="G741" s="5" t="s">
        <v>53</v>
      </c>
      <c r="H741" s="5" t="s">
        <v>53</v>
      </c>
      <c r="I741" s="5" t="s">
        <v>53</v>
      </c>
      <c r="J741" s="5" t="s">
        <v>53</v>
      </c>
      <c r="K741" s="5" t="s">
        <v>53</v>
      </c>
      <c r="L741" s="5">
        <v>0</v>
      </c>
      <c r="M741" s="5">
        <v>0</v>
      </c>
      <c r="N741" s="5">
        <v>0</v>
      </c>
      <c r="O741" s="5" t="s">
        <v>53</v>
      </c>
      <c r="P741" s="5" t="s">
        <v>53</v>
      </c>
      <c r="Q741" s="5" t="s">
        <v>53</v>
      </c>
      <c r="R741" s="5" t="s">
        <v>53</v>
      </c>
      <c r="S741" s="5" t="s">
        <v>53</v>
      </c>
      <c r="T741" s="5" t="s">
        <v>53</v>
      </c>
      <c r="U741" s="5" t="s">
        <v>53</v>
      </c>
      <c r="V741" s="5" t="s">
        <v>53</v>
      </c>
      <c r="W741" s="5" t="s">
        <v>53</v>
      </c>
      <c r="X741" s="5" t="s">
        <v>53</v>
      </c>
      <c r="Y741" s="5">
        <v>80</v>
      </c>
      <c r="Z741" s="5" t="s">
        <v>53</v>
      </c>
      <c r="AA741" t="s">
        <v>53</v>
      </c>
      <c r="AB741" t="s">
        <v>53</v>
      </c>
      <c r="AC741" t="s">
        <v>53</v>
      </c>
      <c r="AD741" t="s">
        <v>53</v>
      </c>
      <c r="AE741" t="s">
        <v>54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  <c r="AK741" t="s">
        <v>53</v>
      </c>
      <c r="AL741" t="s">
        <v>53</v>
      </c>
      <c r="AM741" t="s">
        <v>53</v>
      </c>
      <c r="AN741" t="s">
        <v>53</v>
      </c>
      <c r="AO741" t="s">
        <v>53</v>
      </c>
      <c r="AP741" t="s">
        <v>53</v>
      </c>
      <c r="AQ741" t="s">
        <v>53</v>
      </c>
      <c r="AR741" t="s">
        <v>53</v>
      </c>
    </row>
    <row r="742" spans="1:44" x14ac:dyDescent="0.25">
      <c r="A742" s="5">
        <f>734</f>
      </c>
      <c r="B742" s="5" t="s">
        <v>787</v>
      </c>
      <c r="C742" s="5" t="s">
        <v>53</v>
      </c>
      <c r="D742" s="5" t="s">
        <v>53</v>
      </c>
      <c r="E742" s="5" t="s">
        <v>53</v>
      </c>
      <c r="F742" s="5" t="s">
        <v>53</v>
      </c>
      <c r="G742" s="5" t="s">
        <v>53</v>
      </c>
      <c r="H742" s="5" t="s">
        <v>53</v>
      </c>
      <c r="I742" s="5" t="s">
        <v>53</v>
      </c>
      <c r="J742" s="5" t="s">
        <v>53</v>
      </c>
      <c r="K742" s="5" t="s">
        <v>53</v>
      </c>
      <c r="L742" s="5">
        <v>0</v>
      </c>
      <c r="M742" s="5">
        <v>0</v>
      </c>
      <c r="N742" s="5">
        <v>0</v>
      </c>
      <c r="O742" s="5" t="s">
        <v>53</v>
      </c>
      <c r="P742" s="5" t="s">
        <v>53</v>
      </c>
      <c r="Q742" s="5" t="s">
        <v>53</v>
      </c>
      <c r="R742" s="5" t="s">
        <v>53</v>
      </c>
      <c r="S742" s="5" t="s">
        <v>53</v>
      </c>
      <c r="T742" s="5" t="s">
        <v>53</v>
      </c>
      <c r="U742" s="5" t="s">
        <v>53</v>
      </c>
      <c r="V742" s="5" t="s">
        <v>53</v>
      </c>
      <c r="W742" s="5" t="s">
        <v>53</v>
      </c>
      <c r="X742" s="5" t="s">
        <v>53</v>
      </c>
      <c r="Y742" s="5">
        <v>80</v>
      </c>
      <c r="Z742" s="5" t="s">
        <v>53</v>
      </c>
      <c r="AA742" t="s">
        <v>53</v>
      </c>
      <c r="AB742" t="s">
        <v>53</v>
      </c>
      <c r="AC742" t="s">
        <v>53</v>
      </c>
      <c r="AD742" t="s">
        <v>53</v>
      </c>
      <c r="AE742" t="s">
        <v>54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  <c r="AK742" t="s">
        <v>53</v>
      </c>
      <c r="AL742" t="s">
        <v>53</v>
      </c>
      <c r="AM742" t="s">
        <v>53</v>
      </c>
      <c r="AN742" t="s">
        <v>53</v>
      </c>
      <c r="AO742" t="s">
        <v>53</v>
      </c>
      <c r="AP742" t="s">
        <v>53</v>
      </c>
      <c r="AQ742" t="s">
        <v>53</v>
      </c>
      <c r="AR742" t="s">
        <v>53</v>
      </c>
    </row>
    <row r="743" spans="1:44" x14ac:dyDescent="0.25">
      <c r="A743" s="5">
        <f>735</f>
      </c>
      <c r="B743" s="5" t="s">
        <v>788</v>
      </c>
      <c r="C743" s="5" t="s">
        <v>53</v>
      </c>
      <c r="D743" s="5" t="s">
        <v>53</v>
      </c>
      <c r="E743" s="5" t="s">
        <v>53</v>
      </c>
      <c r="F743" s="5" t="s">
        <v>53</v>
      </c>
      <c r="G743" s="5" t="s">
        <v>53</v>
      </c>
      <c r="H743" s="5" t="s">
        <v>53</v>
      </c>
      <c r="I743" s="5" t="s">
        <v>53</v>
      </c>
      <c r="J743" s="5" t="s">
        <v>53</v>
      </c>
      <c r="K743" s="5" t="s">
        <v>53</v>
      </c>
      <c r="L743" s="5">
        <v>0</v>
      </c>
      <c r="M743" s="5">
        <v>0</v>
      </c>
      <c r="N743" s="5">
        <v>0</v>
      </c>
      <c r="O743" s="5" t="s">
        <v>53</v>
      </c>
      <c r="P743" s="5" t="s">
        <v>53</v>
      </c>
      <c r="Q743" s="5" t="s">
        <v>53</v>
      </c>
      <c r="R743" s="5" t="s">
        <v>53</v>
      </c>
      <c r="S743" s="5" t="s">
        <v>53</v>
      </c>
      <c r="T743" s="5" t="s">
        <v>53</v>
      </c>
      <c r="U743" s="5" t="s">
        <v>53</v>
      </c>
      <c r="V743" s="5" t="s">
        <v>53</v>
      </c>
      <c r="W743" s="5" t="s">
        <v>53</v>
      </c>
      <c r="X743" s="5" t="s">
        <v>53</v>
      </c>
      <c r="Y743" s="5">
        <v>80</v>
      </c>
      <c r="Z743" s="5" t="s">
        <v>53</v>
      </c>
      <c r="AA743" t="s">
        <v>53</v>
      </c>
      <c r="AB743" t="s">
        <v>53</v>
      </c>
      <c r="AC743" t="s">
        <v>53</v>
      </c>
      <c r="AD743" t="s">
        <v>53</v>
      </c>
      <c r="AE743" t="s">
        <v>54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  <c r="AK743" t="s">
        <v>53</v>
      </c>
      <c r="AL743" t="s">
        <v>53</v>
      </c>
      <c r="AM743" t="s">
        <v>53</v>
      </c>
      <c r="AN743" t="s">
        <v>53</v>
      </c>
      <c r="AO743" t="s">
        <v>53</v>
      </c>
      <c r="AP743" t="s">
        <v>53</v>
      </c>
      <c r="AQ743" t="s">
        <v>53</v>
      </c>
      <c r="AR743" t="s">
        <v>53</v>
      </c>
    </row>
    <row r="744" spans="1:44" x14ac:dyDescent="0.25">
      <c r="A744" s="5">
        <f>736</f>
      </c>
      <c r="B744" s="5" t="s">
        <v>789</v>
      </c>
      <c r="C744" s="5" t="s">
        <v>53</v>
      </c>
      <c r="D744" s="5" t="s">
        <v>53</v>
      </c>
      <c r="E744" s="5" t="s">
        <v>53</v>
      </c>
      <c r="F744" s="5" t="s">
        <v>53</v>
      </c>
      <c r="G744" s="5" t="s">
        <v>53</v>
      </c>
      <c r="H744" s="5" t="s">
        <v>53</v>
      </c>
      <c r="I744" s="5" t="s">
        <v>53</v>
      </c>
      <c r="J744" s="5" t="s">
        <v>53</v>
      </c>
      <c r="K744" s="5" t="s">
        <v>53</v>
      </c>
      <c r="L744" s="5">
        <v>0</v>
      </c>
      <c r="M744" s="5">
        <v>0</v>
      </c>
      <c r="N744" s="5">
        <v>0</v>
      </c>
      <c r="O744" s="5" t="s">
        <v>53</v>
      </c>
      <c r="P744" s="5" t="s">
        <v>53</v>
      </c>
      <c r="Q744" s="5" t="s">
        <v>53</v>
      </c>
      <c r="R744" s="5" t="s">
        <v>53</v>
      </c>
      <c r="S744" s="5" t="s">
        <v>53</v>
      </c>
      <c r="T744" s="5" t="s">
        <v>53</v>
      </c>
      <c r="U744" s="5" t="s">
        <v>53</v>
      </c>
      <c r="V744" s="5" t="s">
        <v>53</v>
      </c>
      <c r="W744" s="5" t="s">
        <v>53</v>
      </c>
      <c r="X744" s="5" t="s">
        <v>53</v>
      </c>
      <c r="Y744" s="5">
        <v>80</v>
      </c>
      <c r="Z744" s="5" t="s">
        <v>53</v>
      </c>
      <c r="AA744" t="s">
        <v>53</v>
      </c>
      <c r="AB744" t="s">
        <v>53</v>
      </c>
      <c r="AC744" t="s">
        <v>53</v>
      </c>
      <c r="AD744" t="s">
        <v>53</v>
      </c>
      <c r="AE744" t="s">
        <v>54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  <c r="AK744" t="s">
        <v>53</v>
      </c>
      <c r="AL744" t="s">
        <v>53</v>
      </c>
      <c r="AM744" t="s">
        <v>53</v>
      </c>
      <c r="AN744" t="s">
        <v>53</v>
      </c>
      <c r="AO744" t="s">
        <v>53</v>
      </c>
      <c r="AP744" t="s">
        <v>53</v>
      </c>
      <c r="AQ744" t="s">
        <v>53</v>
      </c>
      <c r="AR744" t="s">
        <v>53</v>
      </c>
    </row>
    <row r="745" spans="1:44" x14ac:dyDescent="0.25">
      <c r="A745" s="5">
        <f>737</f>
      </c>
      <c r="B745" s="5" t="s">
        <v>790</v>
      </c>
      <c r="C745" s="5" t="s">
        <v>53</v>
      </c>
      <c r="D745" s="5" t="s">
        <v>53</v>
      </c>
      <c r="E745" s="5" t="s">
        <v>53</v>
      </c>
      <c r="F745" s="5" t="s">
        <v>53</v>
      </c>
      <c r="G745" s="5" t="s">
        <v>53</v>
      </c>
      <c r="H745" s="5" t="s">
        <v>53</v>
      </c>
      <c r="I745" s="5" t="s">
        <v>53</v>
      </c>
      <c r="J745" s="5" t="s">
        <v>53</v>
      </c>
      <c r="K745" s="5" t="s">
        <v>53</v>
      </c>
      <c r="L745" s="5">
        <v>0</v>
      </c>
      <c r="M745" s="5">
        <v>0</v>
      </c>
      <c r="N745" s="5">
        <v>0</v>
      </c>
      <c r="O745" s="5" t="s">
        <v>53</v>
      </c>
      <c r="P745" s="5" t="s">
        <v>53</v>
      </c>
      <c r="Q745" s="5" t="s">
        <v>53</v>
      </c>
      <c r="R745" s="5" t="s">
        <v>53</v>
      </c>
      <c r="S745" s="5" t="s">
        <v>53</v>
      </c>
      <c r="T745" s="5" t="s">
        <v>53</v>
      </c>
      <c r="U745" s="5" t="s">
        <v>53</v>
      </c>
      <c r="V745" s="5" t="s">
        <v>53</v>
      </c>
      <c r="W745" s="5" t="s">
        <v>53</v>
      </c>
      <c r="X745" s="5" t="s">
        <v>53</v>
      </c>
      <c r="Y745" s="5">
        <v>80</v>
      </c>
      <c r="Z745" s="5" t="s">
        <v>53</v>
      </c>
      <c r="AA745" t="s">
        <v>53</v>
      </c>
      <c r="AB745" t="s">
        <v>53</v>
      </c>
      <c r="AC745" t="s">
        <v>53</v>
      </c>
      <c r="AD745" t="s">
        <v>53</v>
      </c>
      <c r="AE745" t="s">
        <v>54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  <c r="AK745" t="s">
        <v>53</v>
      </c>
      <c r="AL745" t="s">
        <v>53</v>
      </c>
      <c r="AM745" t="s">
        <v>53</v>
      </c>
      <c r="AN745" t="s">
        <v>53</v>
      </c>
      <c r="AO745" t="s">
        <v>53</v>
      </c>
      <c r="AP745" t="s">
        <v>53</v>
      </c>
      <c r="AQ745" t="s">
        <v>53</v>
      </c>
      <c r="AR745" t="s">
        <v>53</v>
      </c>
    </row>
    <row r="746" spans="1:44" x14ac:dyDescent="0.25">
      <c r="A746" s="5">
        <f>738</f>
      </c>
      <c r="B746" s="5" t="s">
        <v>791</v>
      </c>
      <c r="C746" s="5" t="s">
        <v>53</v>
      </c>
      <c r="D746" s="5" t="s">
        <v>53</v>
      </c>
      <c r="E746" s="5" t="s">
        <v>53</v>
      </c>
      <c r="F746" s="5" t="s">
        <v>53</v>
      </c>
      <c r="G746" s="5" t="s">
        <v>53</v>
      </c>
      <c r="H746" s="5" t="s">
        <v>53</v>
      </c>
      <c r="I746" s="5" t="s">
        <v>53</v>
      </c>
      <c r="J746" s="5" t="s">
        <v>53</v>
      </c>
      <c r="K746" s="5" t="s">
        <v>53</v>
      </c>
      <c r="L746" s="5">
        <v>0</v>
      </c>
      <c r="M746" s="5">
        <v>0</v>
      </c>
      <c r="N746" s="5">
        <v>0</v>
      </c>
      <c r="O746" s="5" t="s">
        <v>53</v>
      </c>
      <c r="P746" s="5" t="s">
        <v>53</v>
      </c>
      <c r="Q746" s="5" t="s">
        <v>53</v>
      </c>
      <c r="R746" s="5" t="s">
        <v>53</v>
      </c>
      <c r="S746" s="5" t="s">
        <v>53</v>
      </c>
      <c r="T746" s="5" t="s">
        <v>53</v>
      </c>
      <c r="U746" s="5" t="s">
        <v>53</v>
      </c>
      <c r="V746" s="5" t="s">
        <v>53</v>
      </c>
      <c r="W746" s="5" t="s">
        <v>53</v>
      </c>
      <c r="X746" s="5" t="s">
        <v>53</v>
      </c>
      <c r="Y746" s="5">
        <v>80</v>
      </c>
      <c r="Z746" s="5" t="s">
        <v>53</v>
      </c>
      <c r="AA746" t="s">
        <v>53</v>
      </c>
      <c r="AB746" t="s">
        <v>53</v>
      </c>
      <c r="AC746" t="s">
        <v>53</v>
      </c>
      <c r="AD746" t="s">
        <v>53</v>
      </c>
      <c r="AE746" t="s">
        <v>54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  <c r="AK746" t="s">
        <v>53</v>
      </c>
      <c r="AL746" t="s">
        <v>53</v>
      </c>
      <c r="AM746" t="s">
        <v>53</v>
      </c>
      <c r="AN746" t="s">
        <v>53</v>
      </c>
      <c r="AO746" t="s">
        <v>53</v>
      </c>
      <c r="AP746" t="s">
        <v>53</v>
      </c>
      <c r="AQ746" t="s">
        <v>53</v>
      </c>
      <c r="AR746" t="s">
        <v>53</v>
      </c>
    </row>
    <row r="747" spans="1:44" x14ac:dyDescent="0.25">
      <c r="A747" s="5">
        <f>739</f>
      </c>
      <c r="B747" s="5" t="s">
        <v>792</v>
      </c>
      <c r="C747" s="5" t="s">
        <v>53</v>
      </c>
      <c r="D747" s="5" t="s">
        <v>53</v>
      </c>
      <c r="E747" s="5" t="s">
        <v>53</v>
      </c>
      <c r="F747" s="5" t="s">
        <v>53</v>
      </c>
      <c r="G747" s="5" t="s">
        <v>53</v>
      </c>
      <c r="H747" s="5" t="s">
        <v>53</v>
      </c>
      <c r="I747" s="5" t="s">
        <v>53</v>
      </c>
      <c r="J747" s="5" t="s">
        <v>53</v>
      </c>
      <c r="K747" s="5" t="s">
        <v>53</v>
      </c>
      <c r="L747" s="5">
        <v>0</v>
      </c>
      <c r="M747" s="5">
        <v>0</v>
      </c>
      <c r="N747" s="5">
        <v>0</v>
      </c>
      <c r="O747" s="5" t="s">
        <v>53</v>
      </c>
      <c r="P747" s="5" t="s">
        <v>53</v>
      </c>
      <c r="Q747" s="5" t="s">
        <v>53</v>
      </c>
      <c r="R747" s="5" t="s">
        <v>53</v>
      </c>
      <c r="S747" s="5" t="s">
        <v>53</v>
      </c>
      <c r="T747" s="5" t="s">
        <v>53</v>
      </c>
      <c r="U747" s="5" t="s">
        <v>53</v>
      </c>
      <c r="V747" s="5" t="s">
        <v>53</v>
      </c>
      <c r="W747" s="5" t="s">
        <v>53</v>
      </c>
      <c r="X747" s="5" t="s">
        <v>53</v>
      </c>
      <c r="Y747" s="5">
        <v>80</v>
      </c>
      <c r="Z747" s="5" t="s">
        <v>53</v>
      </c>
      <c r="AA747" t="s">
        <v>53</v>
      </c>
      <c r="AB747" t="s">
        <v>53</v>
      </c>
      <c r="AC747" t="s">
        <v>53</v>
      </c>
      <c r="AD747" t="s">
        <v>53</v>
      </c>
      <c r="AE747" t="s">
        <v>54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  <c r="AK747" t="s">
        <v>53</v>
      </c>
      <c r="AL747" t="s">
        <v>53</v>
      </c>
      <c r="AM747" t="s">
        <v>53</v>
      </c>
      <c r="AN747" t="s">
        <v>53</v>
      </c>
      <c r="AO747" t="s">
        <v>53</v>
      </c>
      <c r="AP747" t="s">
        <v>53</v>
      </c>
      <c r="AQ747" t="s">
        <v>53</v>
      </c>
      <c r="AR747" t="s">
        <v>53</v>
      </c>
    </row>
    <row r="748" spans="1:44" x14ac:dyDescent="0.25">
      <c r="A748" s="5">
        <f>740</f>
      </c>
      <c r="B748" s="5" t="s">
        <v>793</v>
      </c>
      <c r="C748" s="5" t="s">
        <v>53</v>
      </c>
      <c r="D748" s="5" t="s">
        <v>53</v>
      </c>
      <c r="E748" s="5" t="s">
        <v>53</v>
      </c>
      <c r="F748" s="5" t="s">
        <v>53</v>
      </c>
      <c r="G748" s="5" t="s">
        <v>53</v>
      </c>
      <c r="H748" s="5" t="s">
        <v>53</v>
      </c>
      <c r="I748" s="5" t="s">
        <v>53</v>
      </c>
      <c r="J748" s="5" t="s">
        <v>53</v>
      </c>
      <c r="K748" s="5" t="s">
        <v>53</v>
      </c>
      <c r="L748" s="5">
        <v>0</v>
      </c>
      <c r="M748" s="5">
        <v>0</v>
      </c>
      <c r="N748" s="5">
        <v>0</v>
      </c>
      <c r="O748" s="5" t="s">
        <v>53</v>
      </c>
      <c r="P748" s="5" t="s">
        <v>53</v>
      </c>
      <c r="Q748" s="5" t="s">
        <v>53</v>
      </c>
      <c r="R748" s="5" t="s">
        <v>53</v>
      </c>
      <c r="S748" s="5" t="s">
        <v>53</v>
      </c>
      <c r="T748" s="5" t="s">
        <v>53</v>
      </c>
      <c r="U748" s="5" t="s">
        <v>53</v>
      </c>
      <c r="V748" s="5" t="s">
        <v>53</v>
      </c>
      <c r="W748" s="5" t="s">
        <v>53</v>
      </c>
      <c r="X748" s="5" t="s">
        <v>53</v>
      </c>
      <c r="Y748" s="5">
        <v>80</v>
      </c>
      <c r="Z748" s="5" t="s">
        <v>53</v>
      </c>
      <c r="AA748" t="s">
        <v>53</v>
      </c>
      <c r="AB748" t="s">
        <v>53</v>
      </c>
      <c r="AC748" t="s">
        <v>53</v>
      </c>
      <c r="AD748" t="s">
        <v>53</v>
      </c>
      <c r="AE748" t="s">
        <v>54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  <c r="AK748" t="s">
        <v>53</v>
      </c>
      <c r="AL748" t="s">
        <v>53</v>
      </c>
      <c r="AM748" t="s">
        <v>53</v>
      </c>
      <c r="AN748" t="s">
        <v>53</v>
      </c>
      <c r="AO748" t="s">
        <v>53</v>
      </c>
      <c r="AP748" t="s">
        <v>53</v>
      </c>
      <c r="AQ748" t="s">
        <v>53</v>
      </c>
      <c r="AR748" t="s">
        <v>53</v>
      </c>
    </row>
    <row r="749" spans="1:44" x14ac:dyDescent="0.25">
      <c r="A749" s="5">
        <f>741</f>
      </c>
      <c r="B749" s="5" t="s">
        <v>794</v>
      </c>
      <c r="C749" s="5" t="s">
        <v>53</v>
      </c>
      <c r="D749" s="5" t="s">
        <v>53</v>
      </c>
      <c r="E749" s="5" t="s">
        <v>53</v>
      </c>
      <c r="F749" s="5" t="s">
        <v>53</v>
      </c>
      <c r="G749" s="5" t="s">
        <v>53</v>
      </c>
      <c r="H749" s="5" t="s">
        <v>53</v>
      </c>
      <c r="I749" s="5" t="s">
        <v>53</v>
      </c>
      <c r="J749" s="5" t="s">
        <v>53</v>
      </c>
      <c r="K749" s="5" t="s">
        <v>53</v>
      </c>
      <c r="L749" s="5">
        <v>0</v>
      </c>
      <c r="M749" s="5">
        <v>0</v>
      </c>
      <c r="N749" s="5">
        <v>0</v>
      </c>
      <c r="O749" s="5" t="s">
        <v>53</v>
      </c>
      <c r="P749" s="5" t="s">
        <v>53</v>
      </c>
      <c r="Q749" s="5" t="s">
        <v>53</v>
      </c>
      <c r="R749" s="5" t="s">
        <v>53</v>
      </c>
      <c r="S749" s="5" t="s">
        <v>53</v>
      </c>
      <c r="T749" s="5" t="s">
        <v>53</v>
      </c>
      <c r="U749" s="5" t="s">
        <v>53</v>
      </c>
      <c r="V749" s="5" t="s">
        <v>53</v>
      </c>
      <c r="W749" s="5" t="s">
        <v>53</v>
      </c>
      <c r="X749" s="5" t="s">
        <v>53</v>
      </c>
      <c r="Y749" s="5">
        <v>80</v>
      </c>
      <c r="Z749" s="5" t="s">
        <v>53</v>
      </c>
      <c r="AA749" t="s">
        <v>53</v>
      </c>
      <c r="AB749" t="s">
        <v>53</v>
      </c>
      <c r="AC749" t="s">
        <v>53</v>
      </c>
      <c r="AD749" t="s">
        <v>53</v>
      </c>
      <c r="AE749" t="s">
        <v>54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  <c r="AK749" t="s">
        <v>53</v>
      </c>
      <c r="AL749" t="s">
        <v>53</v>
      </c>
      <c r="AM749" t="s">
        <v>53</v>
      </c>
      <c r="AN749" t="s">
        <v>53</v>
      </c>
      <c r="AO749" t="s">
        <v>53</v>
      </c>
      <c r="AP749" t="s">
        <v>53</v>
      </c>
      <c r="AQ749" t="s">
        <v>53</v>
      </c>
      <c r="AR749" t="s">
        <v>53</v>
      </c>
    </row>
    <row r="750" spans="1:45" x14ac:dyDescent="0.25">
      <c r="A750" s="6" t="s">
        <v>795</v>
      </c>
      <c r="B750" s="7" t="s">
        <v>796</v>
      </c>
      <c r="C750" s="7" t="s">
        <v>796</v>
      </c>
      <c r="D750" s="7" t="s">
        <v>796</v>
      </c>
      <c r="E750" s="7" t="s">
        <v>796</v>
      </c>
      <c r="F750" s="7" t="s">
        <v>796</v>
      </c>
      <c r="G750" s="7" t="s">
        <v>796</v>
      </c>
      <c r="H750" s="7" t="s">
        <v>796</v>
      </c>
      <c r="I750" s="7" t="s">
        <v>796</v>
      </c>
      <c r="J750" s="7" t="s">
        <v>796</v>
      </c>
      <c r="K750" s="7" t="s">
        <v>796</v>
      </c>
      <c r="L750" s="7" t="s">
        <v>796</v>
      </c>
      <c r="M750" s="7" t="s">
        <v>796</v>
      </c>
      <c r="N750" s="7" t="s">
        <v>796</v>
      </c>
      <c r="O750" s="7" t="s">
        <v>796</v>
      </c>
      <c r="P750" s="7" t="s">
        <v>796</v>
      </c>
      <c r="Q750" s="7" t="s">
        <v>796</v>
      </c>
      <c r="R750" s="7" t="s">
        <v>796</v>
      </c>
      <c r="S750" s="7" t="s">
        <v>796</v>
      </c>
      <c r="T750" s="7" t="s">
        <v>796</v>
      </c>
      <c r="U750" s="7" t="s">
        <v>796</v>
      </c>
      <c r="V750" s="7" t="s">
        <v>796</v>
      </c>
      <c r="W750" s="7" t="s">
        <v>796</v>
      </c>
      <c r="X750" s="7" t="s">
        <v>796</v>
      </c>
      <c r="Y750" s="7" t="s">
        <v>796</v>
      </c>
      <c r="Z750" s="7" t="s">
        <v>796</v>
      </c>
      <c r="AA750" t="s">
        <v>796</v>
      </c>
      <c r="AB750" t="s">
        <v>796</v>
      </c>
      <c r="AC750" t="s">
        <v>796</v>
      </c>
      <c r="AD750" t="s">
        <v>796</v>
      </c>
      <c r="AE750" t="s">
        <v>796</v>
      </c>
      <c r="AF750" t="s">
        <v>796</v>
      </c>
      <c r="AG750" t="s">
        <v>796</v>
      </c>
      <c r="AH750" t="s">
        <v>796</v>
      </c>
      <c r="AI750" t="s">
        <v>796</v>
      </c>
      <c r="AJ750" t="s">
        <v>796</v>
      </c>
      <c r="AK750" t="s">
        <v>796</v>
      </c>
      <c r="AL750" t="s">
        <v>796</v>
      </c>
      <c r="AM750" t="s">
        <v>796</v>
      </c>
      <c r="AN750" t="s">
        <v>796</v>
      </c>
      <c r="AO750" t="s">
        <v>796</v>
      </c>
      <c r="AP750" t="s">
        <v>796</v>
      </c>
      <c r="AQ750" t="s">
        <v>796</v>
      </c>
      <c r="AR750" t="s">
        <v>796</v>
      </c>
      <c r="AS750" t="s">
        <v>796</v>
      </c>
    </row>
    <row r="752" spans="19:19" x14ac:dyDescent="0.25">
      <c r="S752" s="8" t="s">
        <v>797</v>
      </c>
    </row>
    <row r="753" spans="2:9" x14ac:dyDescent="0.25">
      <c r="B753" s="9" t="s">
        <v>798</v>
      </c>
      <c r="E753" s="9" t="s">
        <v>799</v>
      </c>
      <c r="I753" s="9" t="s">
        <v>800</v>
      </c>
    </row>
    <row r="754" spans="2:9" x14ac:dyDescent="0.25">
      <c r="B754" s="10" t="s">
        <v>801</v>
      </c>
      <c r="E754" s="10" t="s">
        <v>801</v>
      </c>
      <c r="I754" s="10" t="s">
        <v>801</v>
      </c>
    </row>
  </sheetData>
  <mergeCells count="1">
    <mergeCell ref="A5:S5"/>
  </mergeCells>
  <pageMargins left="0.3" right="0.25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DỮ LIỆU VẬN HÀNH HỆ THỐ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2023-09-20T14:31:10Z</dcterms:created>
  <dcterms:modified xsi:type="dcterms:W3CDTF">2023-09-20T14:31:10Z</dcterms:modified>
</cp:coreProperties>
</file>