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d\OneDrive\Documenten\stage LACDR\"/>
    </mc:Choice>
  </mc:AlternateContent>
  <xr:revisionPtr revIDLastSave="0" documentId="13_ncr:1_{F05536D5-C091-41E7-9514-3E5C7A1DF420}" xr6:coauthVersionLast="47" xr6:coauthVersionMax="47" xr10:uidLastSave="{00000000-0000-0000-0000-000000000000}"/>
  <bookViews>
    <workbookView xWindow="-28920" yWindow="3525" windowWidth="29040" windowHeight="15720" activeTab="2" xr2:uid="{2A83BFCE-4654-440B-B1DB-8F1D5FC56AC2}"/>
  </bookViews>
  <sheets>
    <sheet name="softcore is on and remains on" sheetId="1" r:id="rId1"/>
    <sheet name="softcore turned off at lamda 1" sheetId="2" r:id="rId2"/>
    <sheet name="no softcore is used at 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6" i="3" l="1"/>
  <c r="O86" i="3"/>
  <c r="N86" i="3"/>
  <c r="R85" i="3"/>
  <c r="O85" i="3"/>
  <c r="N85" i="3"/>
  <c r="N87" i="3" s="1"/>
  <c r="Q87" i="3" s="1"/>
  <c r="R84" i="3"/>
  <c r="O84" i="3"/>
  <c r="N84" i="3"/>
  <c r="R83" i="3"/>
  <c r="S88" i="3" s="1"/>
  <c r="O83" i="3"/>
  <c r="N83" i="3"/>
  <c r="R78" i="3"/>
  <c r="O78" i="3"/>
  <c r="N78" i="3"/>
  <c r="R77" i="3"/>
  <c r="O77" i="3"/>
  <c r="N77" i="3"/>
  <c r="R76" i="3"/>
  <c r="O76" i="3"/>
  <c r="N76" i="3"/>
  <c r="R75" i="3"/>
  <c r="S80" i="3" s="1"/>
  <c r="O75" i="3"/>
  <c r="N75" i="3"/>
  <c r="N79" i="3" s="1"/>
  <c r="Q79" i="3" s="1"/>
  <c r="R70" i="3"/>
  <c r="O70" i="3"/>
  <c r="N70" i="3"/>
  <c r="R69" i="3"/>
  <c r="O69" i="3"/>
  <c r="N69" i="3"/>
  <c r="R68" i="3"/>
  <c r="O68" i="3"/>
  <c r="N68" i="3"/>
  <c r="R67" i="3"/>
  <c r="S72" i="3" s="1"/>
  <c r="O67" i="3"/>
  <c r="N67" i="3"/>
  <c r="N71" i="3" s="1"/>
  <c r="Q71" i="3" s="1"/>
  <c r="R62" i="3"/>
  <c r="O62" i="3"/>
  <c r="N62" i="3"/>
  <c r="R61" i="3"/>
  <c r="O61" i="3"/>
  <c r="N61" i="3"/>
  <c r="N63" i="3" s="1"/>
  <c r="Q63" i="3" s="1"/>
  <c r="R60" i="3"/>
  <c r="O60" i="3"/>
  <c r="N60" i="3"/>
  <c r="R59" i="3"/>
  <c r="S64" i="3" s="1"/>
  <c r="O59" i="3"/>
  <c r="N59" i="3"/>
  <c r="R49" i="3"/>
  <c r="O49" i="3"/>
  <c r="N49" i="3"/>
  <c r="R48" i="3"/>
  <c r="O48" i="3"/>
  <c r="N48" i="3"/>
  <c r="N50" i="3" s="1"/>
  <c r="Q50" i="3" s="1"/>
  <c r="R47" i="3"/>
  <c r="O47" i="3"/>
  <c r="N47" i="3"/>
  <c r="R46" i="3"/>
  <c r="S51" i="3" s="1"/>
  <c r="O46" i="3"/>
  <c r="N46" i="3"/>
  <c r="M41" i="3"/>
  <c r="L41" i="3"/>
  <c r="K41" i="3"/>
  <c r="J41" i="3"/>
  <c r="I41" i="3"/>
  <c r="H41" i="3"/>
  <c r="G41" i="3"/>
  <c r="F41" i="3"/>
  <c r="E41" i="3"/>
  <c r="D41" i="3"/>
  <c r="O41" i="3" s="1"/>
  <c r="R40" i="3"/>
  <c r="O40" i="3"/>
  <c r="N40" i="3"/>
  <c r="R39" i="3"/>
  <c r="O39" i="3"/>
  <c r="N39" i="3"/>
  <c r="N41" i="3" s="1"/>
  <c r="Q41" i="3" s="1"/>
  <c r="R38" i="3"/>
  <c r="O38" i="3"/>
  <c r="N38" i="3"/>
  <c r="R37" i="3"/>
  <c r="S42" i="3" s="1"/>
  <c r="O37" i="3"/>
  <c r="N37" i="3"/>
  <c r="R32" i="3"/>
  <c r="O32" i="3"/>
  <c r="N32" i="3"/>
  <c r="R31" i="3"/>
  <c r="O31" i="3"/>
  <c r="N31" i="3"/>
  <c r="N33" i="3" s="1"/>
  <c r="Q33" i="3" s="1"/>
  <c r="R30" i="3"/>
  <c r="R34" i="3" s="1"/>
  <c r="O30" i="3"/>
  <c r="N30" i="3"/>
  <c r="R29" i="3"/>
  <c r="S34" i="3" s="1"/>
  <c r="O29" i="3"/>
  <c r="N29" i="3"/>
  <c r="R24" i="3"/>
  <c r="O24" i="3"/>
  <c r="N24" i="3"/>
  <c r="R23" i="3"/>
  <c r="O23" i="3"/>
  <c r="N23" i="3"/>
  <c r="N25" i="3" s="1"/>
  <c r="Q25" i="3" s="1"/>
  <c r="R22" i="3"/>
  <c r="O22" i="3"/>
  <c r="N22" i="3"/>
  <c r="R21" i="3"/>
  <c r="R26" i="3" s="1"/>
  <c r="O21" i="3"/>
  <c r="N21" i="3"/>
  <c r="R16" i="3"/>
  <c r="O16" i="3"/>
  <c r="N16" i="3"/>
  <c r="R15" i="3"/>
  <c r="O15" i="3"/>
  <c r="N15" i="3"/>
  <c r="N17" i="3" s="1"/>
  <c r="Q17" i="3" s="1"/>
  <c r="R14" i="3"/>
  <c r="O14" i="3"/>
  <c r="N14" i="3"/>
  <c r="R13" i="3"/>
  <c r="R18" i="3" s="1"/>
  <c r="O13" i="3"/>
  <c r="N13" i="3"/>
  <c r="M34" i="2"/>
  <c r="K34" i="2"/>
  <c r="I34" i="2"/>
  <c r="H34" i="2"/>
  <c r="G34" i="2"/>
  <c r="D34" i="2"/>
  <c r="O33" i="2"/>
  <c r="N33" i="2"/>
  <c r="O32" i="2"/>
  <c r="N32" i="2"/>
  <c r="O31" i="2"/>
  <c r="N31" i="2"/>
  <c r="O30" i="2"/>
  <c r="N30" i="2"/>
  <c r="M26" i="2"/>
  <c r="L26" i="2"/>
  <c r="K26" i="2"/>
  <c r="J26" i="2"/>
  <c r="I26" i="2"/>
  <c r="H26" i="2"/>
  <c r="G26" i="2"/>
  <c r="F26" i="2"/>
  <c r="E26" i="2"/>
  <c r="D26" i="2"/>
  <c r="O25" i="2"/>
  <c r="N25" i="2"/>
  <c r="O24" i="2"/>
  <c r="N24" i="2"/>
  <c r="O23" i="2"/>
  <c r="N23" i="2"/>
  <c r="O22" i="2"/>
  <c r="N22" i="2"/>
  <c r="L18" i="2"/>
  <c r="J18" i="2"/>
  <c r="I18" i="2"/>
  <c r="H18" i="2"/>
  <c r="E18" i="2"/>
  <c r="O17" i="2"/>
  <c r="N17" i="2"/>
  <c r="O16" i="2"/>
  <c r="N16" i="2"/>
  <c r="O15" i="2"/>
  <c r="N15" i="2"/>
  <c r="O14" i="2"/>
  <c r="N14" i="2"/>
  <c r="M153" i="1"/>
  <c r="L153" i="1"/>
  <c r="K153" i="1"/>
  <c r="J153" i="1"/>
  <c r="I153" i="1"/>
  <c r="H153" i="1"/>
  <c r="G153" i="1"/>
  <c r="F153" i="1"/>
  <c r="E153" i="1"/>
  <c r="D153" i="1"/>
  <c r="O153" i="1" s="1"/>
  <c r="O152" i="1"/>
  <c r="N152" i="1"/>
  <c r="O151" i="1"/>
  <c r="N151" i="1"/>
  <c r="N153" i="1" s="1"/>
  <c r="Q153" i="1" s="1"/>
  <c r="O150" i="1"/>
  <c r="N150" i="1"/>
  <c r="O149" i="1"/>
  <c r="N149" i="1"/>
  <c r="O145" i="1"/>
  <c r="M145" i="1"/>
  <c r="L145" i="1"/>
  <c r="K145" i="1"/>
  <c r="J145" i="1"/>
  <c r="I145" i="1"/>
  <c r="H145" i="1"/>
  <c r="G145" i="1"/>
  <c r="F145" i="1"/>
  <c r="E145" i="1"/>
  <c r="D145" i="1"/>
  <c r="O144" i="1"/>
  <c r="N144" i="1"/>
  <c r="O143" i="1"/>
  <c r="N143" i="1"/>
  <c r="N145" i="1" s="1"/>
  <c r="Q145" i="1" s="1"/>
  <c r="O142" i="1"/>
  <c r="N142" i="1"/>
  <c r="O141" i="1"/>
  <c r="N141" i="1"/>
  <c r="M137" i="1"/>
  <c r="L137" i="1"/>
  <c r="K137" i="1"/>
  <c r="J137" i="1"/>
  <c r="I137" i="1"/>
  <c r="H137" i="1"/>
  <c r="G137" i="1"/>
  <c r="F137" i="1"/>
  <c r="E137" i="1"/>
  <c r="D137" i="1"/>
  <c r="O137" i="1" s="1"/>
  <c r="O136" i="1"/>
  <c r="N136" i="1"/>
  <c r="O135" i="1"/>
  <c r="N135" i="1"/>
  <c r="O134" i="1"/>
  <c r="N134" i="1"/>
  <c r="O133" i="1"/>
  <c r="N133" i="1"/>
  <c r="N137" i="1" s="1"/>
  <c r="Q137" i="1" s="1"/>
  <c r="M129" i="1"/>
  <c r="L129" i="1"/>
  <c r="K129" i="1"/>
  <c r="J129" i="1"/>
  <c r="I129" i="1"/>
  <c r="H129" i="1"/>
  <c r="G129" i="1"/>
  <c r="F129" i="1"/>
  <c r="E129" i="1"/>
  <c r="D129" i="1"/>
  <c r="O129" i="1" s="1"/>
  <c r="O128" i="1"/>
  <c r="N128" i="1"/>
  <c r="N129" i="1" s="1"/>
  <c r="Q129" i="1" s="1"/>
  <c r="O127" i="1"/>
  <c r="N127" i="1"/>
  <c r="O126" i="1"/>
  <c r="N126" i="1"/>
  <c r="O125" i="1"/>
  <c r="N125" i="1"/>
  <c r="N121" i="1"/>
  <c r="Q121" i="1" s="1"/>
  <c r="M121" i="1"/>
  <c r="L121" i="1"/>
  <c r="K121" i="1"/>
  <c r="J121" i="1"/>
  <c r="I121" i="1"/>
  <c r="H121" i="1"/>
  <c r="G121" i="1"/>
  <c r="F121" i="1"/>
  <c r="O121" i="1" s="1"/>
  <c r="E121" i="1"/>
  <c r="D121" i="1"/>
  <c r="O120" i="1"/>
  <c r="N120" i="1"/>
  <c r="O119" i="1"/>
  <c r="N119" i="1"/>
  <c r="O118" i="1"/>
  <c r="N118" i="1"/>
  <c r="O117" i="1"/>
  <c r="N117" i="1"/>
  <c r="M113" i="1"/>
  <c r="L113" i="1"/>
  <c r="K113" i="1"/>
  <c r="J113" i="1"/>
  <c r="I113" i="1"/>
  <c r="H113" i="1"/>
  <c r="G113" i="1"/>
  <c r="F113" i="1"/>
  <c r="E113" i="1"/>
  <c r="D113" i="1"/>
  <c r="O113" i="1" s="1"/>
  <c r="O112" i="1"/>
  <c r="N112" i="1"/>
  <c r="O111" i="1"/>
  <c r="N111" i="1"/>
  <c r="N113" i="1" s="1"/>
  <c r="Q113" i="1" s="1"/>
  <c r="O110" i="1"/>
  <c r="N110" i="1"/>
  <c r="O109" i="1"/>
  <c r="N109" i="1"/>
  <c r="M105" i="1"/>
  <c r="L105" i="1"/>
  <c r="K105" i="1"/>
  <c r="J105" i="1"/>
  <c r="I105" i="1"/>
  <c r="H105" i="1"/>
  <c r="G105" i="1"/>
  <c r="F105" i="1"/>
  <c r="E105" i="1"/>
  <c r="D105" i="1"/>
  <c r="O105" i="1" s="1"/>
  <c r="O104" i="1"/>
  <c r="N104" i="1"/>
  <c r="O103" i="1"/>
  <c r="N103" i="1"/>
  <c r="N105" i="1" s="1"/>
  <c r="Q105" i="1" s="1"/>
  <c r="O102" i="1"/>
  <c r="N102" i="1"/>
  <c r="O101" i="1"/>
  <c r="N101" i="1"/>
  <c r="N97" i="1"/>
  <c r="M97" i="1"/>
  <c r="L97" i="1"/>
  <c r="K97" i="1"/>
  <c r="J97" i="1"/>
  <c r="I97" i="1"/>
  <c r="H97" i="1"/>
  <c r="G97" i="1"/>
  <c r="F97" i="1"/>
  <c r="E97" i="1"/>
  <c r="D97" i="1"/>
  <c r="O97" i="1" s="1"/>
  <c r="O96" i="1"/>
  <c r="N96" i="1"/>
  <c r="O95" i="1"/>
  <c r="N95" i="1"/>
  <c r="O94" i="1"/>
  <c r="N94" i="1"/>
  <c r="R93" i="1"/>
  <c r="S95" i="1" s="1"/>
  <c r="S90" i="1" s="1"/>
  <c r="V90" i="1" s="1"/>
  <c r="O93" i="1"/>
  <c r="N93" i="1"/>
  <c r="N89" i="1"/>
  <c r="R90" i="1" s="1"/>
  <c r="U90" i="1" s="1"/>
  <c r="M89" i="1"/>
  <c r="L89" i="1"/>
  <c r="K89" i="1"/>
  <c r="J89" i="1"/>
  <c r="I89" i="1"/>
  <c r="H89" i="1"/>
  <c r="G89" i="1"/>
  <c r="F89" i="1"/>
  <c r="O89" i="1" s="1"/>
  <c r="E89" i="1"/>
  <c r="D89" i="1"/>
  <c r="O88" i="1"/>
  <c r="N88" i="1"/>
  <c r="S87" i="1"/>
  <c r="O87" i="1"/>
  <c r="N87" i="1"/>
  <c r="O86" i="1"/>
  <c r="N86" i="1"/>
  <c r="R85" i="1"/>
  <c r="O85" i="1"/>
  <c r="N85" i="1"/>
  <c r="N81" i="1"/>
  <c r="M81" i="1"/>
  <c r="L81" i="1"/>
  <c r="K81" i="1"/>
  <c r="J81" i="1"/>
  <c r="I81" i="1"/>
  <c r="H81" i="1"/>
  <c r="G81" i="1"/>
  <c r="F81" i="1"/>
  <c r="E81" i="1"/>
  <c r="D81" i="1"/>
  <c r="O81" i="1" s="1"/>
  <c r="O80" i="1"/>
  <c r="N80" i="1"/>
  <c r="O79" i="1"/>
  <c r="N79" i="1"/>
  <c r="O78" i="1"/>
  <c r="N78" i="1"/>
  <c r="R77" i="1"/>
  <c r="S79" i="1" s="1"/>
  <c r="O77" i="1"/>
  <c r="N77" i="1"/>
  <c r="N73" i="1"/>
  <c r="R74" i="1" s="1"/>
  <c r="U74" i="1" s="1"/>
  <c r="M73" i="1"/>
  <c r="L73" i="1"/>
  <c r="I73" i="1"/>
  <c r="H73" i="1"/>
  <c r="G73" i="1"/>
  <c r="F73" i="1"/>
  <c r="E73" i="1"/>
  <c r="D73" i="1"/>
  <c r="O73" i="1" s="1"/>
  <c r="O72" i="1"/>
  <c r="N72" i="1"/>
  <c r="O71" i="1"/>
  <c r="N71" i="1"/>
  <c r="O70" i="1"/>
  <c r="N70" i="1"/>
  <c r="R69" i="1"/>
  <c r="S72" i="1" s="1"/>
  <c r="O69" i="1"/>
  <c r="N69" i="1"/>
  <c r="M65" i="1"/>
  <c r="O65" i="1" s="1"/>
  <c r="L65" i="1"/>
  <c r="K65" i="1"/>
  <c r="I65" i="1"/>
  <c r="H65" i="1"/>
  <c r="G65" i="1"/>
  <c r="E65" i="1"/>
  <c r="D65" i="1"/>
  <c r="R64" i="1"/>
  <c r="O64" i="1"/>
  <c r="N64" i="1"/>
  <c r="R63" i="1"/>
  <c r="O63" i="1"/>
  <c r="N63" i="1"/>
  <c r="R62" i="1"/>
  <c r="S66" i="1" s="1"/>
  <c r="O62" i="1"/>
  <c r="N62" i="1"/>
  <c r="N65" i="1" s="1"/>
  <c r="Q65" i="1" s="1"/>
  <c r="R61" i="1"/>
  <c r="R66" i="1" s="1"/>
  <c r="O61" i="1"/>
  <c r="N61" i="1"/>
  <c r="N57" i="1"/>
  <c r="Q57" i="1" s="1"/>
  <c r="M57" i="1"/>
  <c r="L57" i="1"/>
  <c r="K57" i="1"/>
  <c r="J57" i="1"/>
  <c r="I57" i="1"/>
  <c r="H57" i="1"/>
  <c r="F57" i="1"/>
  <c r="E57" i="1"/>
  <c r="O57" i="1" s="1"/>
  <c r="R56" i="1"/>
  <c r="O56" i="1"/>
  <c r="N56" i="1"/>
  <c r="R55" i="1"/>
  <c r="O55" i="1"/>
  <c r="N55" i="1"/>
  <c r="R54" i="1"/>
  <c r="O54" i="1"/>
  <c r="N54" i="1"/>
  <c r="R53" i="1"/>
  <c r="S58" i="1" s="1"/>
  <c r="O53" i="1"/>
  <c r="N53" i="1"/>
  <c r="O49" i="1"/>
  <c r="K49" i="1"/>
  <c r="J49" i="1"/>
  <c r="I49" i="1"/>
  <c r="H49" i="1"/>
  <c r="R48" i="1"/>
  <c r="R50" i="1" s="1"/>
  <c r="O48" i="1"/>
  <c r="N48" i="1"/>
  <c r="R47" i="1"/>
  <c r="O47" i="1"/>
  <c r="N47" i="1"/>
  <c r="N49" i="1" s="1"/>
  <c r="Q49" i="1" s="1"/>
  <c r="R46" i="1"/>
  <c r="O46" i="1"/>
  <c r="N46" i="1"/>
  <c r="R45" i="1"/>
  <c r="S50" i="1" s="1"/>
  <c r="O45" i="1"/>
  <c r="N45" i="1"/>
  <c r="M41" i="1"/>
  <c r="L41" i="1"/>
  <c r="K41" i="1"/>
  <c r="J41" i="1"/>
  <c r="I41" i="1"/>
  <c r="G41" i="1"/>
  <c r="D41" i="1"/>
  <c r="O41" i="1" s="1"/>
  <c r="R40" i="1"/>
  <c r="O40" i="1"/>
  <c r="N40" i="1"/>
  <c r="N41" i="1" s="1"/>
  <c r="Q41" i="1" s="1"/>
  <c r="R39" i="1"/>
  <c r="O39" i="1"/>
  <c r="N39" i="1"/>
  <c r="R38" i="1"/>
  <c r="O38" i="1"/>
  <c r="N38" i="1"/>
  <c r="R37" i="1"/>
  <c r="S42" i="1" s="1"/>
  <c r="O37" i="1"/>
  <c r="N37" i="1"/>
  <c r="M33" i="1"/>
  <c r="L33" i="1"/>
  <c r="K33" i="1"/>
  <c r="J33" i="1"/>
  <c r="I33" i="1"/>
  <c r="H33" i="1"/>
  <c r="G33" i="1"/>
  <c r="F33" i="1"/>
  <c r="E33" i="1"/>
  <c r="O33" i="1" s="1"/>
  <c r="R32" i="1"/>
  <c r="O32" i="1"/>
  <c r="N32" i="1"/>
  <c r="R31" i="1"/>
  <c r="O31" i="1"/>
  <c r="N31" i="1"/>
  <c r="R30" i="1"/>
  <c r="R34" i="1" s="1"/>
  <c r="O30" i="1"/>
  <c r="N30" i="1"/>
  <c r="N33" i="1" s="1"/>
  <c r="Q33" i="1" s="1"/>
  <c r="R29" i="1"/>
  <c r="S34" i="1" s="1"/>
  <c r="O29" i="1"/>
  <c r="N29" i="1"/>
  <c r="L25" i="1"/>
  <c r="K25" i="1"/>
  <c r="J25" i="1"/>
  <c r="G25" i="1"/>
  <c r="F25" i="1"/>
  <c r="E25" i="1"/>
  <c r="D25" i="1"/>
  <c r="O25" i="1" s="1"/>
  <c r="R24" i="1"/>
  <c r="O24" i="1"/>
  <c r="N24" i="1"/>
  <c r="R23" i="1"/>
  <c r="O23" i="1"/>
  <c r="N23" i="1"/>
  <c r="R22" i="1"/>
  <c r="O22" i="1"/>
  <c r="N22" i="1"/>
  <c r="N25" i="1" s="1"/>
  <c r="Q25" i="1" s="1"/>
  <c r="R21" i="1"/>
  <c r="S26" i="1" s="1"/>
  <c r="O21" i="1"/>
  <c r="N21" i="1"/>
  <c r="M17" i="1"/>
  <c r="K17" i="1"/>
  <c r="J17" i="1"/>
  <c r="H17" i="1"/>
  <c r="F17" i="1"/>
  <c r="E17" i="1"/>
  <c r="D17" i="1"/>
  <c r="O17" i="1" s="1"/>
  <c r="R16" i="1"/>
  <c r="O16" i="1"/>
  <c r="N16" i="1"/>
  <c r="R15" i="1"/>
  <c r="O15" i="1"/>
  <c r="N15" i="1"/>
  <c r="R14" i="1"/>
  <c r="O14" i="1"/>
  <c r="N14" i="1"/>
  <c r="N17" i="1" s="1"/>
  <c r="Q17" i="1" s="1"/>
  <c r="R13" i="1"/>
  <c r="S18" i="1" s="1"/>
  <c r="O13" i="1"/>
  <c r="N13" i="1"/>
  <c r="S18" i="3" l="1"/>
  <c r="S26" i="3"/>
  <c r="R42" i="3"/>
  <c r="R51" i="3"/>
  <c r="R64" i="3"/>
  <c r="R72" i="3"/>
  <c r="R80" i="3"/>
  <c r="R88" i="3"/>
  <c r="N34" i="2"/>
  <c r="Q34" i="2" s="1"/>
  <c r="N18" i="2"/>
  <c r="Q18" i="2" s="1"/>
  <c r="O18" i="2"/>
  <c r="O26" i="2"/>
  <c r="N26" i="2"/>
  <c r="Q26" i="2" s="1"/>
  <c r="O34" i="2"/>
  <c r="R18" i="1"/>
  <c r="R26" i="1"/>
  <c r="R58" i="1"/>
  <c r="S74" i="1"/>
  <c r="V74" i="1" s="1"/>
  <c r="R42" i="1"/>
</calcChain>
</file>

<file path=xl/sharedStrings.xml><?xml version="1.0" encoding="utf-8"?>
<sst xmlns="http://schemas.openxmlformats.org/spreadsheetml/2006/main" count="680" uniqueCount="73">
  <si>
    <t>start in the middle md_0500_0500</t>
  </si>
  <si>
    <t>protein leg/water leg</t>
  </si>
  <si>
    <t>switch</t>
  </si>
  <si>
    <t>charges</t>
  </si>
  <si>
    <t>softcore</t>
  </si>
  <si>
    <t>vdW</t>
  </si>
  <si>
    <t>remain</t>
  </si>
  <si>
    <t>FEP1</t>
  </si>
  <si>
    <t>off -&gt; off</t>
  </si>
  <si>
    <t>on -&gt; on</t>
  </si>
  <si>
    <t>off -&gt; on</t>
  </si>
  <si>
    <t>FEP2</t>
  </si>
  <si>
    <t>on -&gt; off</t>
  </si>
  <si>
    <t>softcore completely on during FEP1</t>
  </si>
  <si>
    <t>benzene</t>
  </si>
  <si>
    <t>sampling</t>
  </si>
  <si>
    <t>windows</t>
  </si>
  <si>
    <t>average</t>
  </si>
  <si>
    <t>SEM</t>
  </si>
  <si>
    <t>experimental</t>
  </si>
  <si>
    <t>QabsFEP error</t>
  </si>
  <si>
    <t>sigmoidal</t>
  </si>
  <si>
    <t>step1</t>
  </si>
  <si>
    <t xml:space="preserve"> nan</t>
  </si>
  <si>
    <t>linear</t>
  </si>
  <si>
    <t>step2</t>
  </si>
  <si>
    <t>step5</t>
  </si>
  <si>
    <t>step6</t>
  </si>
  <si>
    <t>total</t>
  </si>
  <si>
    <t>nan</t>
  </si>
  <si>
    <t>indene</t>
  </si>
  <si>
    <t>benzofuran</t>
  </si>
  <si>
    <t>standard deviation</t>
  </si>
  <si>
    <t>o_xylene</t>
  </si>
  <si>
    <t>p_xylene</t>
  </si>
  <si>
    <t>ethylbenzene</t>
  </si>
  <si>
    <t>indole</t>
  </si>
  <si>
    <t>propylbenzene1</t>
  </si>
  <si>
    <t>normalization</t>
  </si>
  <si>
    <t>occupancy = 0.45</t>
  </si>
  <si>
    <t xml:space="preserve">normalized occupancy = </t>
  </si>
  <si>
    <t>average of the 2 conformations</t>
  </si>
  <si>
    <t>occupancy weighted average</t>
  </si>
  <si>
    <t>QabsFEP error weighted average</t>
  </si>
  <si>
    <t>propylbenzene2</t>
  </si>
  <si>
    <t>occupancy = 0.3</t>
  </si>
  <si>
    <t>we restrain the 2 conformations untill near the end, so why cant you do the average? I see you cant do it if it samples both states in the simulation but now it just samples the one you put in</t>
  </si>
  <si>
    <t>we can use the occupancy in the crystal structure to account how much you should weigh a ligand for the total energy</t>
  </si>
  <si>
    <t>However, the occupancy is not normalized so we should do that first</t>
  </si>
  <si>
    <t>toluene1</t>
  </si>
  <si>
    <t>occupance = 0.37</t>
  </si>
  <si>
    <t>QabsFEP error average</t>
  </si>
  <si>
    <t>toluene2</t>
  </si>
  <si>
    <t>occupancy = 0.55</t>
  </si>
  <si>
    <t>n_butylbenzene</t>
  </si>
  <si>
    <t>isobutylbenzene</t>
  </si>
  <si>
    <t>no reorientation of val111</t>
  </si>
  <si>
    <t>dichlorobenzene1</t>
  </si>
  <si>
    <t>dichlorobenzene2</t>
  </si>
  <si>
    <t>n_methylaniline</t>
  </si>
  <si>
    <t>methylpyrole</t>
  </si>
  <si>
    <t>phenol</t>
  </si>
  <si>
    <t>benzene, one direction</t>
  </si>
  <si>
    <t>indene with softcore one direction</t>
  </si>
  <si>
    <t>benzofuran with softcore one direction</t>
  </si>
  <si>
    <t>softcore completely turned off as vdW go on</t>
  </si>
  <si>
    <t>no softcore</t>
  </si>
  <si>
    <t>last lamda window not included</t>
  </si>
  <si>
    <t>total SEM</t>
  </si>
  <si>
    <t>for o_xylene proetien leg already the last md was removed</t>
  </si>
  <si>
    <t>sampled conformations at end point</t>
  </si>
  <si>
    <t>not returned to apo position</t>
  </si>
  <si>
    <t>last 2 lamda waterleg removed and last proteinleg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</si>
</sst>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4855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3" borderId="0" xfId="0" applyFill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3" borderId="8" xfId="0" applyFill="1" applyBorder="1"/>
    <xf numFmtId="0" fontId="0" fillId="0" borderId="9" xfId="0" applyBorder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3" borderId="7" xfId="0" applyFill="1" applyBorder="1"/>
    <xf numFmtId="0" fontId="0" fillId="6" borderId="0" xfId="0" applyFill="1"/>
    <xf numFmtId="0" fontId="0" fillId="6" borderId="9" xfId="0" applyFill="1" applyBorder="1"/>
    <xf numFmtId="0" fontId="0" fillId="5" borderId="9" xfId="0" applyFill="1" applyBorder="1"/>
    <xf numFmtId="0" fontId="0" fillId="7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431F-E745-4B28-9F81-F90D13AA00FC}">
  <dimension ref="A1:V153"/>
  <sheetViews>
    <sheetView workbookViewId="0">
      <selection sqref="A1:G7"/>
    </sheetView>
  </sheetViews>
  <sheetFormatPr defaultRowHeight="14.5" x14ac:dyDescent="0.35"/>
  <cols>
    <col min="18" max="18" width="21.6328125" customWidth="1"/>
  </cols>
  <sheetData>
    <row r="1" spans="1:18" x14ac:dyDescent="0.35">
      <c r="A1" t="s">
        <v>0</v>
      </c>
    </row>
    <row r="2" spans="1:18" ht="15" thickBot="1" x14ac:dyDescent="0.4"/>
    <row r="3" spans="1:18" x14ac:dyDescent="0.35">
      <c r="D3" s="1" t="s">
        <v>1</v>
      </c>
      <c r="E3" s="2"/>
      <c r="F3" s="2"/>
      <c r="G3" s="3"/>
    </row>
    <row r="4" spans="1:18" x14ac:dyDescent="0.35">
      <c r="A4" s="4"/>
      <c r="B4" t="s">
        <v>2</v>
      </c>
      <c r="D4" s="5"/>
      <c r="E4" t="s">
        <v>3</v>
      </c>
      <c r="F4" t="s">
        <v>4</v>
      </c>
      <c r="G4" s="6" t="s">
        <v>5</v>
      </c>
    </row>
    <row r="5" spans="1:18" x14ac:dyDescent="0.35">
      <c r="A5" s="7"/>
      <c r="B5" t="s">
        <v>6</v>
      </c>
      <c r="D5" s="5" t="s">
        <v>7</v>
      </c>
      <c r="E5" s="7" t="s">
        <v>8</v>
      </c>
      <c r="F5" s="7" t="s">
        <v>9</v>
      </c>
      <c r="G5" s="8" t="s">
        <v>10</v>
      </c>
    </row>
    <row r="6" spans="1:18" ht="15" thickBot="1" x14ac:dyDescent="0.4">
      <c r="D6" s="9" t="s">
        <v>11</v>
      </c>
      <c r="E6" s="10" t="s">
        <v>10</v>
      </c>
      <c r="F6" s="10" t="s">
        <v>12</v>
      </c>
      <c r="G6" s="11" t="s">
        <v>9</v>
      </c>
    </row>
    <row r="7" spans="1:18" x14ac:dyDescent="0.35">
      <c r="D7" t="s">
        <v>13</v>
      </c>
    </row>
    <row r="11" spans="1:18" x14ac:dyDescent="0.35">
      <c r="A11" t="s">
        <v>14</v>
      </c>
    </row>
    <row r="12" spans="1:18" x14ac:dyDescent="0.35">
      <c r="A12" t="s">
        <v>15</v>
      </c>
      <c r="B12" t="s">
        <v>16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 t="s">
        <v>17</v>
      </c>
      <c r="O12" t="s">
        <v>18</v>
      </c>
      <c r="P12" t="s">
        <v>19</v>
      </c>
      <c r="Q12" t="s">
        <v>20</v>
      </c>
    </row>
    <row r="13" spans="1:18" x14ac:dyDescent="0.35">
      <c r="A13" t="s">
        <v>21</v>
      </c>
      <c r="B13">
        <v>67</v>
      </c>
      <c r="C13" t="s">
        <v>22</v>
      </c>
      <c r="D13">
        <v>1.52</v>
      </c>
      <c r="E13">
        <v>1.6970000000000001</v>
      </c>
      <c r="F13">
        <v>1.5429999999999999</v>
      </c>
      <c r="G13" t="s">
        <v>23</v>
      </c>
      <c r="H13">
        <v>1.915</v>
      </c>
      <c r="I13" t="s">
        <v>23</v>
      </c>
      <c r="J13">
        <v>1.3620000000000001</v>
      </c>
      <c r="K13">
        <v>1.4810000000000001</v>
      </c>
      <c r="L13">
        <v>1.482</v>
      </c>
      <c r="M13">
        <v>2.161</v>
      </c>
      <c r="N13">
        <f>AVERAGE(D13:M13)</f>
        <v>1.6451249999999997</v>
      </c>
      <c r="O13">
        <f>ROUND(STDEV(D13:M13)/SQRT(10),2)</f>
        <v>0.08</v>
      </c>
      <c r="R13">
        <f>ROUND(STDEV(D13:M13),2)</f>
        <v>0.27</v>
      </c>
    </row>
    <row r="14" spans="1:18" x14ac:dyDescent="0.35">
      <c r="A14" t="s">
        <v>24</v>
      </c>
      <c r="B14">
        <v>50</v>
      </c>
      <c r="C14" t="s">
        <v>25</v>
      </c>
      <c r="D14">
        <v>4.1779999999999999</v>
      </c>
      <c r="E14">
        <v>4.3040000000000003</v>
      </c>
      <c r="F14">
        <v>4.2080000000000002</v>
      </c>
      <c r="G14">
        <v>4.21</v>
      </c>
      <c r="H14">
        <v>4.2539999999999996</v>
      </c>
      <c r="I14">
        <v>4.3129999999999997</v>
      </c>
      <c r="J14">
        <v>4.25</v>
      </c>
      <c r="K14">
        <v>4.21</v>
      </c>
      <c r="L14">
        <v>4.2530000000000001</v>
      </c>
      <c r="M14">
        <v>4.2169999999999996</v>
      </c>
      <c r="N14">
        <f>AVERAGE(D14:M14)</f>
        <v>4.2396999999999991</v>
      </c>
      <c r="O14">
        <f>ROUND(STDEV(D14:M14)/SQRT(10),2)</f>
        <v>0.01</v>
      </c>
      <c r="R14">
        <f>ROUND(STDEV(D14:M14),2)</f>
        <v>0.04</v>
      </c>
    </row>
    <row r="15" spans="1:18" x14ac:dyDescent="0.35">
      <c r="A15" t="s">
        <v>21</v>
      </c>
      <c r="B15">
        <v>67</v>
      </c>
      <c r="C15" t="s">
        <v>26</v>
      </c>
      <c r="D15">
        <v>-5.3419999999999996</v>
      </c>
      <c r="E15">
        <v>-5.2050000000000001</v>
      </c>
      <c r="F15">
        <v>-4.5060000000000002</v>
      </c>
      <c r="G15" t="s">
        <v>23</v>
      </c>
      <c r="H15">
        <v>-5.7670000000000003</v>
      </c>
      <c r="I15" t="s">
        <v>23</v>
      </c>
      <c r="J15">
        <v>-9.5489999999999995</v>
      </c>
      <c r="K15">
        <v>-2.4060000000000001</v>
      </c>
      <c r="L15" t="s">
        <v>23</v>
      </c>
      <c r="M15">
        <v>-7.0220000000000002</v>
      </c>
      <c r="N15">
        <f>AVERAGE(D15:M15)</f>
        <v>-5.6852857142857136</v>
      </c>
      <c r="O15">
        <f>ROUND(STDEV(D15:M15)/SQRT(7),2)</f>
        <v>0.83</v>
      </c>
      <c r="R15">
        <f>ROUND(STDEV(D15:M15),2)</f>
        <v>2.21</v>
      </c>
    </row>
    <row r="16" spans="1:18" ht="15" thickBot="1" x14ac:dyDescent="0.4">
      <c r="A16" t="s">
        <v>24</v>
      </c>
      <c r="B16">
        <v>50</v>
      </c>
      <c r="C16" t="s">
        <v>27</v>
      </c>
      <c r="D16">
        <v>6.3079999999999998</v>
      </c>
      <c r="E16">
        <v>6.2469999999999999</v>
      </c>
      <c r="F16">
        <v>5.7309999999999999</v>
      </c>
      <c r="G16">
        <v>5.819</v>
      </c>
      <c r="H16">
        <v>5.9039999999999999</v>
      </c>
      <c r="I16">
        <v>6.05</v>
      </c>
      <c r="J16">
        <v>5.8760000000000003</v>
      </c>
      <c r="K16">
        <v>6.2439999999999998</v>
      </c>
      <c r="L16">
        <v>5.8620000000000001</v>
      </c>
      <c r="M16">
        <v>5.95</v>
      </c>
      <c r="N16">
        <f>AVERAGE(D16:M16)</f>
        <v>5.9991000000000003</v>
      </c>
      <c r="O16">
        <f>ROUND(STDEV(D16:M16)/SQRT(10),2)</f>
        <v>0.06</v>
      </c>
      <c r="R16">
        <f>ROUND(STDEV(D16:M16),2)</f>
        <v>0.2</v>
      </c>
    </row>
    <row r="17" spans="1:19" ht="15" thickBot="1" x14ac:dyDescent="0.4">
      <c r="C17" t="s">
        <v>28</v>
      </c>
      <c r="D17">
        <f>(D15+D16)-(D13+D14)</f>
        <v>-4.7320000000000002</v>
      </c>
      <c r="E17">
        <f>(E15+E16)-(E13+E14)</f>
        <v>-4.9590000000000005</v>
      </c>
      <c r="F17">
        <f>(F15+F16)-(F13+F14)</f>
        <v>-4.5260000000000007</v>
      </c>
      <c r="G17" t="s">
        <v>29</v>
      </c>
      <c r="H17">
        <f>(H15+H16)-(H13+H14)</f>
        <v>-6.032</v>
      </c>
      <c r="I17" t="s">
        <v>29</v>
      </c>
      <c r="J17">
        <f>(J15+J16)-(J13+J14)</f>
        <v>-9.2850000000000001</v>
      </c>
      <c r="K17">
        <f>(K15+K16)-(K13+K14)</f>
        <v>-1.8530000000000002</v>
      </c>
      <c r="L17" t="s">
        <v>29</v>
      </c>
      <c r="M17">
        <f>(M15+M16)-(M13+M14)</f>
        <v>-7.45</v>
      </c>
      <c r="N17">
        <f>(N15+N16)-(N13+N14)</f>
        <v>-5.5710107142857126</v>
      </c>
      <c r="O17">
        <f>ROUND(STDEV(D17:M17)/SQRT(10),2)</f>
        <v>0.75</v>
      </c>
      <c r="P17">
        <v>-5.19</v>
      </c>
      <c r="Q17" s="12">
        <f>P17-N17</f>
        <v>0.3810107142857122</v>
      </c>
    </row>
    <row r="18" spans="1:19" x14ac:dyDescent="0.35">
      <c r="R18">
        <f>SQRT(POWER(R13,2)+POWER(R14,2)+POWER(R15,2)+POWER(R16,2))/SQRT(10)</f>
        <v>0.70700777930656467</v>
      </c>
      <c r="S18">
        <f>(R13+R14+R15+R16)/SQRT(10)</f>
        <v>0.86013952356579915</v>
      </c>
    </row>
    <row r="19" spans="1:19" x14ac:dyDescent="0.35">
      <c r="A19" t="s">
        <v>30</v>
      </c>
    </row>
    <row r="20" spans="1:19" x14ac:dyDescent="0.35">
      <c r="A20" t="s">
        <v>15</v>
      </c>
      <c r="B20" t="s">
        <v>16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 t="s">
        <v>17</v>
      </c>
      <c r="O20" t="s">
        <v>18</v>
      </c>
      <c r="P20" t="s">
        <v>19</v>
      </c>
      <c r="Q20" t="s">
        <v>20</v>
      </c>
    </row>
    <row r="21" spans="1:19" x14ac:dyDescent="0.35">
      <c r="A21" t="s">
        <v>21</v>
      </c>
      <c r="B21">
        <v>67</v>
      </c>
      <c r="C21" t="s">
        <v>22</v>
      </c>
      <c r="D21">
        <v>0.61099999999999999</v>
      </c>
      <c r="E21">
        <v>5.5E-2</v>
      </c>
      <c r="F21">
        <v>-9.1999999999999998E-2</v>
      </c>
      <c r="G21">
        <v>-1.274</v>
      </c>
      <c r="H21">
        <v>0.223</v>
      </c>
      <c r="I21" t="s">
        <v>23</v>
      </c>
      <c r="J21">
        <v>-2E-3</v>
      </c>
      <c r="K21">
        <v>-0.73799999999999999</v>
      </c>
      <c r="L21">
        <v>-0.16900000000000001</v>
      </c>
      <c r="M21">
        <v>1.6E-2</v>
      </c>
      <c r="N21">
        <f>AVERAGE(D21:M21)</f>
        <v>-0.15222222222222223</v>
      </c>
      <c r="O21">
        <f>ROUND(STDEV(D21:M21)/SQRT(10),2)</f>
        <v>0.17</v>
      </c>
      <c r="R21">
        <f>ROUND(STDEV(D21:M21),2)</f>
        <v>0.55000000000000004</v>
      </c>
    </row>
    <row r="22" spans="1:19" x14ac:dyDescent="0.35">
      <c r="A22" t="s">
        <v>24</v>
      </c>
      <c r="B22">
        <v>50</v>
      </c>
      <c r="C22" t="s">
        <v>25</v>
      </c>
      <c r="D22">
        <v>0.75</v>
      </c>
      <c r="E22">
        <v>0.754</v>
      </c>
      <c r="F22">
        <v>0.84199999999999997</v>
      </c>
      <c r="G22">
        <v>0.89800000000000002</v>
      </c>
      <c r="H22">
        <v>0.80700000000000005</v>
      </c>
      <c r="I22">
        <v>0.84899999999999998</v>
      </c>
      <c r="J22">
        <v>0.872</v>
      </c>
      <c r="K22">
        <v>0.89700000000000002</v>
      </c>
      <c r="L22">
        <v>0.93</v>
      </c>
      <c r="M22">
        <v>0.86599999999999999</v>
      </c>
      <c r="N22">
        <f>AVERAGE(D22:M22)</f>
        <v>0.84650000000000003</v>
      </c>
      <c r="O22">
        <f>ROUND(STDEV(D22:M22)/SQRT(10),2)</f>
        <v>0.02</v>
      </c>
      <c r="R22">
        <f>ROUND(STDEV(D22:M22),2)</f>
        <v>0.06</v>
      </c>
    </row>
    <row r="23" spans="1:19" x14ac:dyDescent="0.35">
      <c r="A23" t="s">
        <v>21</v>
      </c>
      <c r="B23">
        <v>67</v>
      </c>
      <c r="C23" t="s">
        <v>26</v>
      </c>
      <c r="D23">
        <v>-3.5619999999999998</v>
      </c>
      <c r="E23">
        <v>-10.628</v>
      </c>
      <c r="F23">
        <v>-5.5110000000000001</v>
      </c>
      <c r="G23">
        <v>-5.0519999999999996</v>
      </c>
      <c r="H23" t="s">
        <v>23</v>
      </c>
      <c r="I23">
        <v>-2.879</v>
      </c>
      <c r="J23">
        <v>-4.7149999999999999</v>
      </c>
      <c r="K23">
        <v>-10.792</v>
      </c>
      <c r="L23">
        <v>-13.64</v>
      </c>
      <c r="M23" t="s">
        <v>23</v>
      </c>
      <c r="N23">
        <f>AVERAGE(D23:M23)</f>
        <v>-7.0973750000000004</v>
      </c>
      <c r="O23">
        <f>ROUND(STDEV(D23:M23)/SQRT(8),2)</f>
        <v>1.41</v>
      </c>
      <c r="R23">
        <f>ROUND(STDEV(D23:M23),2)</f>
        <v>3.99</v>
      </c>
    </row>
    <row r="24" spans="1:19" ht="15" thickBot="1" x14ac:dyDescent="0.4">
      <c r="A24" t="s">
        <v>24</v>
      </c>
      <c r="B24">
        <v>50</v>
      </c>
      <c r="C24" t="s">
        <v>27</v>
      </c>
      <c r="D24">
        <v>3.12</v>
      </c>
      <c r="E24">
        <v>2.9980000000000002</v>
      </c>
      <c r="F24">
        <v>3.4319999999999999</v>
      </c>
      <c r="G24">
        <v>3.2519999999999998</v>
      </c>
      <c r="H24">
        <v>3.2570000000000001</v>
      </c>
      <c r="I24">
        <v>3.5169999999999999</v>
      </c>
      <c r="J24">
        <v>3.3210000000000002</v>
      </c>
      <c r="K24">
        <v>2.996</v>
      </c>
      <c r="L24">
        <v>3.073</v>
      </c>
      <c r="M24">
        <v>3.1579999999999999</v>
      </c>
      <c r="N24">
        <f>AVERAGE(D24:M24)</f>
        <v>3.2124000000000001</v>
      </c>
      <c r="O24">
        <f>ROUND(STDEV(D24:M24)/SQRT(10),2)</f>
        <v>0.06</v>
      </c>
      <c r="R24">
        <f>ROUND(STDEV(D24:M24),2)</f>
        <v>0.18</v>
      </c>
    </row>
    <row r="25" spans="1:19" ht="15" thickBot="1" x14ac:dyDescent="0.4">
      <c r="C25" t="s">
        <v>28</v>
      </c>
      <c r="D25">
        <f>(D23+D24)-(D21+D22)</f>
        <v>-1.8029999999999997</v>
      </c>
      <c r="E25">
        <f>(E23+E24)-(E21+E22)</f>
        <v>-8.4390000000000001</v>
      </c>
      <c r="F25">
        <f t="shared" ref="F25:L25" si="0">(F23+F24)-(F21+F22)</f>
        <v>-2.8290000000000002</v>
      </c>
      <c r="G25">
        <f t="shared" si="0"/>
        <v>-1.4239999999999999</v>
      </c>
      <c r="H25" t="s">
        <v>29</v>
      </c>
      <c r="I25" t="s">
        <v>29</v>
      </c>
      <c r="J25">
        <f t="shared" si="0"/>
        <v>-2.2639999999999998</v>
      </c>
      <c r="K25">
        <f t="shared" si="0"/>
        <v>-7.9549999999999992</v>
      </c>
      <c r="L25">
        <f t="shared" si="0"/>
        <v>-11.327999999999999</v>
      </c>
      <c r="M25" t="s">
        <v>29</v>
      </c>
      <c r="N25">
        <f>(N23+N24)-(N21+N22)</f>
        <v>-4.5792527777777785</v>
      </c>
      <c r="O25">
        <f>ROUND(STDEV(D25:M25)/SQRT(10),2)</f>
        <v>1.26</v>
      </c>
      <c r="P25">
        <v>-5.13</v>
      </c>
      <c r="Q25" s="12">
        <f>P25-N25</f>
        <v>-0.55074722222222139</v>
      </c>
    </row>
    <row r="26" spans="1:19" x14ac:dyDescent="0.35">
      <c r="R26">
        <f>SQRT(POWER(R21,2)+POWER(R22,2)+POWER(R23,2)+POWER(R24,2))/SQRT(10)</f>
        <v>1.2750921535324418</v>
      </c>
      <c r="S26">
        <f>(R21+R22+R23+R24)/SQRT(10)</f>
        <v>1.5115687215604854</v>
      </c>
    </row>
    <row r="27" spans="1:19" x14ac:dyDescent="0.35">
      <c r="A27" t="s">
        <v>31</v>
      </c>
    </row>
    <row r="28" spans="1:19" x14ac:dyDescent="0.35">
      <c r="A28" t="s">
        <v>15</v>
      </c>
      <c r="B28" t="s">
        <v>16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 t="s">
        <v>17</v>
      </c>
      <c r="O28" t="s">
        <v>18</v>
      </c>
      <c r="P28" t="s">
        <v>19</v>
      </c>
      <c r="Q28" t="s">
        <v>20</v>
      </c>
      <c r="R28" t="s">
        <v>32</v>
      </c>
    </row>
    <row r="29" spans="1:19" x14ac:dyDescent="0.35">
      <c r="A29" t="s">
        <v>21</v>
      </c>
      <c r="B29">
        <v>67</v>
      </c>
      <c r="C29" t="s">
        <v>22</v>
      </c>
      <c r="D29" t="s">
        <v>29</v>
      </c>
      <c r="E29">
        <v>-0.40100000000000002</v>
      </c>
      <c r="F29">
        <v>0.05</v>
      </c>
      <c r="G29">
        <v>-0.34200000000000003</v>
      </c>
      <c r="H29">
        <v>-0.70299999999999996</v>
      </c>
      <c r="I29">
        <v>-0.83799999999999997</v>
      </c>
      <c r="J29">
        <v>-0.04</v>
      </c>
      <c r="K29">
        <v>-0.79200000000000004</v>
      </c>
      <c r="L29">
        <v>-1.9E-2</v>
      </c>
      <c r="M29">
        <v>-0.124</v>
      </c>
      <c r="N29">
        <f>AVERAGE(D29:M29)</f>
        <v>-0.35655555555555557</v>
      </c>
      <c r="O29">
        <f>ROUND(STDEV(D29:M29)/SQRT(10),2)</f>
        <v>0.11</v>
      </c>
      <c r="R29">
        <f>ROUND(STDEV(D29:M29),2)</f>
        <v>0.35</v>
      </c>
    </row>
    <row r="30" spans="1:19" x14ac:dyDescent="0.35">
      <c r="A30" t="s">
        <v>24</v>
      </c>
      <c r="B30">
        <v>50</v>
      </c>
      <c r="C30" t="s">
        <v>25</v>
      </c>
      <c r="D30">
        <v>4.1689999999999996</v>
      </c>
      <c r="E30">
        <v>4.1500000000000004</v>
      </c>
      <c r="F30">
        <v>4.1959999999999997</v>
      </c>
      <c r="G30">
        <v>4.17</v>
      </c>
      <c r="H30">
        <v>4.0110000000000001</v>
      </c>
      <c r="I30">
        <v>4.1440000000000001</v>
      </c>
      <c r="J30">
        <v>4.133</v>
      </c>
      <c r="K30">
        <v>4.2329999999999997</v>
      </c>
      <c r="L30">
        <v>4.2039999999999997</v>
      </c>
      <c r="M30">
        <v>4.1550000000000002</v>
      </c>
      <c r="N30">
        <f>AVERAGE(D30:M30)</f>
        <v>4.1564999999999994</v>
      </c>
      <c r="O30">
        <f>ROUND(STDEV(D30:M30)/SQRT(10),2)</f>
        <v>0.02</v>
      </c>
      <c r="R30">
        <f>ROUND(STDEV(D30:M30),2)</f>
        <v>0.06</v>
      </c>
    </row>
    <row r="31" spans="1:19" x14ac:dyDescent="0.35">
      <c r="A31" t="s">
        <v>21</v>
      </c>
      <c r="B31">
        <v>67</v>
      </c>
      <c r="C31" t="s">
        <v>26</v>
      </c>
      <c r="D31" t="s">
        <v>29</v>
      </c>
      <c r="E31">
        <v>-9.9870000000000001</v>
      </c>
      <c r="F31">
        <v>-10.287000000000001</v>
      </c>
      <c r="G31">
        <v>-10.75</v>
      </c>
      <c r="H31">
        <v>-7.7770000000000001</v>
      </c>
      <c r="I31">
        <v>-3.8170000000000002</v>
      </c>
      <c r="J31">
        <v>-5.33</v>
      </c>
      <c r="K31">
        <v>-6.62</v>
      </c>
      <c r="L31">
        <v>-6.6589999999999998</v>
      </c>
      <c r="M31">
        <v>-8.2919999999999998</v>
      </c>
      <c r="N31">
        <f>AVERAGE(D31:M31)</f>
        <v>-7.7243333333333322</v>
      </c>
      <c r="O31">
        <f>ROUND(STDEV(D31:M31)/SQRT(10),2)</f>
        <v>0.75</v>
      </c>
      <c r="R31">
        <f>ROUND(STDEV(D31:M31),2)</f>
        <v>2.36</v>
      </c>
    </row>
    <row r="32" spans="1:19" ht="15" thickBot="1" x14ac:dyDescent="0.4">
      <c r="A32" t="s">
        <v>24</v>
      </c>
      <c r="B32">
        <v>50</v>
      </c>
      <c r="C32" t="s">
        <v>27</v>
      </c>
      <c r="D32">
        <v>6.8630000000000004</v>
      </c>
      <c r="E32">
        <v>6.5609999999999999</v>
      </c>
      <c r="F32">
        <v>6.9189999999999996</v>
      </c>
      <c r="G32">
        <v>6.8550000000000004</v>
      </c>
      <c r="H32">
        <v>6.7869999999999999</v>
      </c>
      <c r="I32">
        <v>6.9470000000000001</v>
      </c>
      <c r="J32">
        <v>6.56</v>
      </c>
      <c r="K32">
        <v>6.6980000000000004</v>
      </c>
      <c r="L32">
        <v>6.8419999999999996</v>
      </c>
      <c r="M32">
        <v>6.6989999999999998</v>
      </c>
      <c r="N32">
        <f>AVERAGE(D32:M32)</f>
        <v>6.7731000000000012</v>
      </c>
      <c r="O32">
        <f>ROUND(STDEV(D32:M32)/SQRT(10),2)</f>
        <v>0.04</v>
      </c>
      <c r="R32">
        <f>ROUND(STDEV(D32:M32),2)</f>
        <v>0.14000000000000001</v>
      </c>
    </row>
    <row r="33" spans="1:19" ht="15" thickBot="1" x14ac:dyDescent="0.4">
      <c r="C33" t="s">
        <v>28</v>
      </c>
      <c r="D33" t="s">
        <v>29</v>
      </c>
      <c r="E33">
        <f t="shared" ref="E33:N33" si="1">(E31+E32)-(E29+E30)</f>
        <v>-7.1750000000000007</v>
      </c>
      <c r="F33">
        <f t="shared" si="1"/>
        <v>-7.6140000000000008</v>
      </c>
      <c r="G33">
        <f t="shared" si="1"/>
        <v>-7.722999999999999</v>
      </c>
      <c r="H33">
        <f t="shared" si="1"/>
        <v>-4.298</v>
      </c>
      <c r="I33">
        <f t="shared" si="1"/>
        <v>-0.17600000000000016</v>
      </c>
      <c r="J33">
        <f t="shared" si="1"/>
        <v>-2.8630000000000004</v>
      </c>
      <c r="K33">
        <f t="shared" si="1"/>
        <v>-3.3629999999999995</v>
      </c>
      <c r="L33">
        <f t="shared" si="1"/>
        <v>-4.0019999999999998</v>
      </c>
      <c r="M33">
        <f t="shared" si="1"/>
        <v>-5.6240000000000006</v>
      </c>
      <c r="N33">
        <f t="shared" si="1"/>
        <v>-4.7511777777777748</v>
      </c>
      <c r="O33">
        <f>ROUND(STDEV(D33:M33)/SQRT(10),2)</f>
        <v>0.8</v>
      </c>
      <c r="P33">
        <v>-5.46</v>
      </c>
      <c r="Q33" s="12">
        <f>P33-N33</f>
        <v>-0.70882222222222513</v>
      </c>
    </row>
    <row r="34" spans="1:19" x14ac:dyDescent="0.35">
      <c r="R34">
        <f>SQRT(POWER(R29,2)+POWER(R30,2)+POWER(R31,2)+POWER(R32,2))/SQRT(10)</f>
        <v>0.75599603173561691</v>
      </c>
      <c r="S34">
        <f>(R29+R30+R31+R32)/SQRT(10)</f>
        <v>0.9202227991089984</v>
      </c>
    </row>
    <row r="35" spans="1:19" x14ac:dyDescent="0.35">
      <c r="A35" t="s">
        <v>33</v>
      </c>
    </row>
    <row r="36" spans="1:19" x14ac:dyDescent="0.35">
      <c r="A36" t="s">
        <v>15</v>
      </c>
      <c r="B36" t="s">
        <v>16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 t="s">
        <v>17</v>
      </c>
      <c r="O36" t="s">
        <v>18</v>
      </c>
      <c r="P36" t="s">
        <v>19</v>
      </c>
      <c r="Q36" t="s">
        <v>20</v>
      </c>
    </row>
    <row r="37" spans="1:19" x14ac:dyDescent="0.35">
      <c r="A37" t="s">
        <v>21</v>
      </c>
      <c r="B37">
        <v>67</v>
      </c>
      <c r="C37" t="s">
        <v>22</v>
      </c>
      <c r="D37">
        <v>1.879</v>
      </c>
      <c r="E37">
        <v>2.4159999999999999</v>
      </c>
      <c r="F37" t="s">
        <v>23</v>
      </c>
      <c r="G37">
        <v>2.1720000000000002</v>
      </c>
      <c r="H37">
        <v>2.39</v>
      </c>
      <c r="I37">
        <v>1.696</v>
      </c>
      <c r="J37">
        <v>1.8029999999999999</v>
      </c>
      <c r="K37">
        <v>2.0840000000000001</v>
      </c>
      <c r="L37">
        <v>1.931</v>
      </c>
      <c r="M37">
        <v>2.2040000000000002</v>
      </c>
      <c r="N37">
        <f>AVERAGE(D37:M37)</f>
        <v>2.0638888888888891</v>
      </c>
      <c r="O37">
        <f>ROUND(STDEV(D37:M37)/SQRT(10),2)</f>
        <v>0.08</v>
      </c>
      <c r="R37">
        <f>ROUND(STDEV(D37:M37),2)</f>
        <v>0.25</v>
      </c>
    </row>
    <row r="38" spans="1:19" x14ac:dyDescent="0.35">
      <c r="A38" t="s">
        <v>24</v>
      </c>
      <c r="B38">
        <v>50</v>
      </c>
      <c r="C38" t="s">
        <v>25</v>
      </c>
      <c r="D38">
        <v>-1.71</v>
      </c>
      <c r="E38">
        <v>-1.6439999999999999</v>
      </c>
      <c r="F38">
        <v>-1.694</v>
      </c>
      <c r="G38">
        <v>-1.72</v>
      </c>
      <c r="H38">
        <v>-1.675</v>
      </c>
      <c r="I38">
        <v>-1.8160000000000001</v>
      </c>
      <c r="J38">
        <v>-1.7849999999999999</v>
      </c>
      <c r="K38">
        <v>-1.8</v>
      </c>
      <c r="L38">
        <v>-1.843</v>
      </c>
      <c r="M38">
        <v>-1.847</v>
      </c>
      <c r="N38">
        <f>AVERAGE(D38:M38)</f>
        <v>-1.7534000000000003</v>
      </c>
      <c r="O38">
        <f>ROUND(STDEV(D38:M38)/SQRT(10),2)</f>
        <v>0.02</v>
      </c>
      <c r="R38">
        <f>ROUND(STDEV(D38:M38),2)</f>
        <v>7.0000000000000007E-2</v>
      </c>
    </row>
    <row r="39" spans="1:19" x14ac:dyDescent="0.35">
      <c r="A39" t="s">
        <v>21</v>
      </c>
      <c r="B39">
        <v>67</v>
      </c>
      <c r="C39" t="s">
        <v>26</v>
      </c>
      <c r="D39" s="13">
        <v>-9.4350000000000005</v>
      </c>
      <c r="E39" s="14" t="s">
        <v>23</v>
      </c>
      <c r="F39" s="13">
        <v>-5.6680000000000001</v>
      </c>
      <c r="G39" s="13">
        <v>-1.883</v>
      </c>
      <c r="H39" s="14" t="s">
        <v>23</v>
      </c>
      <c r="I39" s="14">
        <v>-3.6509999999999998</v>
      </c>
      <c r="J39" s="13">
        <v>-1.415</v>
      </c>
      <c r="K39" s="13">
        <v>-1.901</v>
      </c>
      <c r="L39" s="13">
        <v>-5.9050000000000002</v>
      </c>
      <c r="M39" s="14">
        <v>2.8170000000000002</v>
      </c>
      <c r="N39">
        <f>AVERAGE(D39:M39)</f>
        <v>-3.380125</v>
      </c>
      <c r="O39">
        <f>ROUND(STDEV(D39:M39)/SQRT(8),2)</f>
        <v>1.3</v>
      </c>
      <c r="R39">
        <f>ROUND(STDEV(D39:M39),2)</f>
        <v>3.68</v>
      </c>
    </row>
    <row r="40" spans="1:19" ht="15" thickBot="1" x14ac:dyDescent="0.4">
      <c r="A40" t="s">
        <v>24</v>
      </c>
      <c r="B40">
        <v>50</v>
      </c>
      <c r="C40" t="s">
        <v>27</v>
      </c>
      <c r="D40">
        <v>1.028</v>
      </c>
      <c r="E40">
        <v>0.65700000000000003</v>
      </c>
      <c r="F40">
        <v>1.26</v>
      </c>
      <c r="G40">
        <v>1.4179999999999999</v>
      </c>
      <c r="H40">
        <v>1.3460000000000001</v>
      </c>
      <c r="I40">
        <v>1.3</v>
      </c>
      <c r="J40">
        <v>1.2290000000000001</v>
      </c>
      <c r="K40">
        <v>1.0840000000000001</v>
      </c>
      <c r="L40">
        <v>1.161</v>
      </c>
      <c r="M40">
        <v>1.56</v>
      </c>
      <c r="N40">
        <f>AVERAGE(D40:M40)</f>
        <v>1.2042999999999999</v>
      </c>
      <c r="O40">
        <f>ROUND(STDEV(D40:M40)/SQRT(10),2)</f>
        <v>0.08</v>
      </c>
      <c r="R40">
        <f>ROUND(STDEV(D40:M40),2)</f>
        <v>0.25</v>
      </c>
    </row>
    <row r="41" spans="1:19" ht="15" thickBot="1" x14ac:dyDescent="0.4">
      <c r="C41" t="s">
        <v>28</v>
      </c>
      <c r="D41">
        <f>(D39+D40)-(D37+D38)</f>
        <v>-8.5760000000000005</v>
      </c>
      <c r="E41" t="s">
        <v>29</v>
      </c>
      <c r="F41" t="s">
        <v>29</v>
      </c>
      <c r="G41">
        <f>(G39+G40)-(G37+G38)</f>
        <v>-0.91700000000000026</v>
      </c>
      <c r="H41" t="s">
        <v>29</v>
      </c>
      <c r="I41">
        <f t="shared" ref="I41:N41" si="2">(I39+I40)-(I37+I38)</f>
        <v>-2.2309999999999999</v>
      </c>
      <c r="J41">
        <f t="shared" si="2"/>
        <v>-0.20399999999999996</v>
      </c>
      <c r="K41">
        <f t="shared" si="2"/>
        <v>-1.101</v>
      </c>
      <c r="L41">
        <f t="shared" si="2"/>
        <v>-4.8319999999999999</v>
      </c>
      <c r="M41">
        <f t="shared" si="2"/>
        <v>4.0200000000000005</v>
      </c>
      <c r="N41">
        <f t="shared" si="2"/>
        <v>-2.4863138888888887</v>
      </c>
      <c r="O41">
        <f>ROUND(STDEV(D41:M41)/SQRT(10),2)</f>
        <v>1.24</v>
      </c>
      <c r="P41">
        <v>-4.5999999999999996</v>
      </c>
      <c r="Q41" s="12">
        <f>P41-N41</f>
        <v>-2.1136861111111109</v>
      </c>
    </row>
    <row r="42" spans="1:19" x14ac:dyDescent="0.35">
      <c r="R42">
        <f>SQRT(POWER(R37,2)+POWER(R38,2)+POWER(R39,2)+POWER(R40,2))/SQRT(10)</f>
        <v>1.1692861069900728</v>
      </c>
      <c r="S42">
        <f>(R37+R38+R39+R40)/SQRT(10)</f>
        <v>1.343968005571561</v>
      </c>
    </row>
    <row r="43" spans="1:19" x14ac:dyDescent="0.35">
      <c r="A43" t="s">
        <v>34</v>
      </c>
    </row>
    <row r="44" spans="1:19" x14ac:dyDescent="0.35">
      <c r="A44" t="s">
        <v>15</v>
      </c>
      <c r="B44" t="s">
        <v>16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>
        <v>7</v>
      </c>
      <c r="K44">
        <v>8</v>
      </c>
      <c r="L44">
        <v>9</v>
      </c>
      <c r="M44">
        <v>10</v>
      </c>
      <c r="N44" t="s">
        <v>17</v>
      </c>
      <c r="O44" t="s">
        <v>18</v>
      </c>
      <c r="P44" t="s">
        <v>19</v>
      </c>
      <c r="Q44" t="s">
        <v>20</v>
      </c>
    </row>
    <row r="45" spans="1:19" x14ac:dyDescent="0.35">
      <c r="A45" t="s">
        <v>21</v>
      </c>
      <c r="B45">
        <v>67</v>
      </c>
      <c r="C45" t="s">
        <v>22</v>
      </c>
      <c r="D45" t="s">
        <v>29</v>
      </c>
      <c r="E45">
        <v>1.3480000000000001</v>
      </c>
      <c r="F45">
        <v>0.95299999999999996</v>
      </c>
      <c r="G45">
        <v>1.1339999999999999</v>
      </c>
      <c r="H45">
        <v>1.3089999999999999</v>
      </c>
      <c r="I45">
        <v>1.5780000000000001</v>
      </c>
      <c r="J45">
        <v>1.069</v>
      </c>
      <c r="K45">
        <v>1.929</v>
      </c>
      <c r="L45" t="s">
        <v>23</v>
      </c>
      <c r="M45">
        <v>1.361</v>
      </c>
      <c r="N45">
        <f>AVERAGE(D45:M45)</f>
        <v>1.3351250000000001</v>
      </c>
      <c r="O45">
        <f>ROUND(STDEV(D45:M45)/SQRT(10),2)</f>
        <v>0.1</v>
      </c>
      <c r="R45">
        <f>ROUND(STDEV(D45:M45),2)</f>
        <v>0.31</v>
      </c>
    </row>
    <row r="46" spans="1:19" x14ac:dyDescent="0.35">
      <c r="A46" t="s">
        <v>24</v>
      </c>
      <c r="B46">
        <v>50</v>
      </c>
      <c r="C46" t="s">
        <v>25</v>
      </c>
      <c r="D46">
        <v>-0.38700000000000001</v>
      </c>
      <c r="E46">
        <v>-0.34399999999999997</v>
      </c>
      <c r="F46">
        <v>-0.21299999999999999</v>
      </c>
      <c r="G46">
        <v>-0.40899999999999997</v>
      </c>
      <c r="H46">
        <v>-0.442</v>
      </c>
      <c r="I46">
        <v>-0.34699999999999998</v>
      </c>
      <c r="J46">
        <v>-0.34499999999999997</v>
      </c>
      <c r="K46">
        <v>-0.24299999999999999</v>
      </c>
      <c r="L46">
        <v>-0.308</v>
      </c>
      <c r="M46">
        <v>-0.40500000000000003</v>
      </c>
      <c r="N46">
        <f>AVERAGE(D46:M46)</f>
        <v>-0.34429999999999994</v>
      </c>
      <c r="O46">
        <f>ROUND(STDEV(D46:M46)/SQRT(10),2)</f>
        <v>0.02</v>
      </c>
      <c r="R46">
        <f>ROUND(STDEV(D46:M46),2)</f>
        <v>7.0000000000000007E-2</v>
      </c>
    </row>
    <row r="47" spans="1:19" x14ac:dyDescent="0.35">
      <c r="A47" t="s">
        <v>21</v>
      </c>
      <c r="B47">
        <v>67</v>
      </c>
      <c r="C47" t="s">
        <v>26</v>
      </c>
      <c r="D47">
        <v>-2.27</v>
      </c>
      <c r="E47" t="s">
        <v>23</v>
      </c>
      <c r="F47" t="s">
        <v>23</v>
      </c>
      <c r="G47" t="s">
        <v>23</v>
      </c>
      <c r="H47">
        <v>-0.48699999999999999</v>
      </c>
      <c r="I47">
        <v>-1.97</v>
      </c>
      <c r="J47">
        <v>1.012</v>
      </c>
      <c r="K47">
        <v>-1.208</v>
      </c>
      <c r="L47">
        <v>-1.1419999999999999</v>
      </c>
      <c r="M47" t="s">
        <v>23</v>
      </c>
      <c r="N47">
        <f>AVERAGE(D47:M47)</f>
        <v>-1.0108333333333333</v>
      </c>
      <c r="O47">
        <f>ROUND(STDEV(D47:M47)/SQRT(10),2)</f>
        <v>0.37</v>
      </c>
      <c r="R47">
        <f>ROUND(STDEV(D47:M47),2)</f>
        <v>1.18</v>
      </c>
    </row>
    <row r="48" spans="1:19" ht="15" thickBot="1" x14ac:dyDescent="0.4">
      <c r="A48" t="s">
        <v>24</v>
      </c>
      <c r="B48">
        <v>50</v>
      </c>
      <c r="C48" t="s">
        <v>27</v>
      </c>
      <c r="D48">
        <v>3.0059999999999998</v>
      </c>
      <c r="E48">
        <v>3.605</v>
      </c>
      <c r="F48">
        <v>3.6480000000000001</v>
      </c>
      <c r="G48">
        <v>3.42</v>
      </c>
      <c r="H48">
        <v>3.4780000000000002</v>
      </c>
      <c r="I48">
        <v>3.6850000000000001</v>
      </c>
      <c r="J48">
        <v>3.6520000000000001</v>
      </c>
      <c r="K48">
        <v>3.5680000000000001</v>
      </c>
      <c r="L48">
        <v>3.6469999999999998</v>
      </c>
      <c r="M48">
        <v>3.1389999999999998</v>
      </c>
      <c r="N48">
        <f>AVERAGE(D48:M48)</f>
        <v>3.4847999999999999</v>
      </c>
      <c r="O48">
        <f>ROUND(STDEV(D48:M48)/SQRT(10),2)</f>
        <v>7.0000000000000007E-2</v>
      </c>
      <c r="R48">
        <f>ROUND(STDEV(D48:M48),2)</f>
        <v>0.23</v>
      </c>
    </row>
    <row r="49" spans="1:19" ht="15" thickBot="1" x14ac:dyDescent="0.4">
      <c r="C49" t="s">
        <v>28</v>
      </c>
      <c r="D49" t="s">
        <v>29</v>
      </c>
      <c r="E49" t="s">
        <v>29</v>
      </c>
      <c r="F49" t="s">
        <v>29</v>
      </c>
      <c r="G49" t="s">
        <v>29</v>
      </c>
      <c r="H49">
        <f>(H47+H48)-(H45+H46)</f>
        <v>2.1240000000000001</v>
      </c>
      <c r="I49">
        <f>(I47+I48)-(I45+I46)</f>
        <v>0.48399999999999999</v>
      </c>
      <c r="J49">
        <f>(J47+J48)-(J45+J46)</f>
        <v>3.9399999999999995</v>
      </c>
      <c r="K49">
        <f>(K47+K48)-(K45+K46)</f>
        <v>0.67400000000000038</v>
      </c>
      <c r="L49" t="s">
        <v>29</v>
      </c>
      <c r="M49" t="s">
        <v>29</v>
      </c>
      <c r="N49">
        <f>(N47+N48)-(N45+N46)</f>
        <v>1.4831416666666666</v>
      </c>
      <c r="O49">
        <f>ROUND(STDEV(D49:M49)/SQRT(10),2)</f>
        <v>0.51</v>
      </c>
      <c r="P49">
        <v>-4.67</v>
      </c>
      <c r="Q49" s="12">
        <f>P49-N49</f>
        <v>-6.1531416666666665</v>
      </c>
    </row>
    <row r="50" spans="1:19" x14ac:dyDescent="0.35">
      <c r="R50">
        <f>SQRT(POWER(R45,2)+POWER(R46,2)+POWER(R47,2)+POWER(R48,2))/SQRT(10)</f>
        <v>0.39323021247101547</v>
      </c>
      <c r="S50">
        <f>(R45+R46+R47+R48)/SQRT(10)</f>
        <v>0.56604770117013992</v>
      </c>
    </row>
    <row r="51" spans="1:19" x14ac:dyDescent="0.35">
      <c r="A51" t="s">
        <v>35</v>
      </c>
    </row>
    <row r="52" spans="1:19" x14ac:dyDescent="0.35">
      <c r="A52" t="s">
        <v>15</v>
      </c>
      <c r="B52" t="s">
        <v>16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  <c r="N52" t="s">
        <v>17</v>
      </c>
      <c r="O52" t="s">
        <v>18</v>
      </c>
      <c r="P52" t="s">
        <v>19</v>
      </c>
      <c r="Q52" t="s">
        <v>20</v>
      </c>
    </row>
    <row r="53" spans="1:19" x14ac:dyDescent="0.35">
      <c r="A53" t="s">
        <v>21</v>
      </c>
      <c r="B53">
        <v>67</v>
      </c>
      <c r="C53" t="s">
        <v>22</v>
      </c>
      <c r="D53" t="s">
        <v>29</v>
      </c>
      <c r="E53">
        <v>1.8640000000000001</v>
      </c>
      <c r="F53">
        <v>1.0149999999999999</v>
      </c>
      <c r="G53" t="s">
        <v>23</v>
      </c>
      <c r="H53">
        <v>0.54800000000000004</v>
      </c>
      <c r="I53">
        <v>0.48699999999999999</v>
      </c>
      <c r="J53">
        <v>1.202</v>
      </c>
      <c r="K53">
        <v>0.17499999999999999</v>
      </c>
      <c r="L53">
        <v>0.94299999999999995</v>
      </c>
      <c r="M53">
        <v>1.425</v>
      </c>
      <c r="N53">
        <f>AVERAGE(D53:M53)</f>
        <v>0.95737499999999986</v>
      </c>
      <c r="O53">
        <f>ROUND(STDEV(D53:M53)/SQRT(10),2)</f>
        <v>0.17</v>
      </c>
      <c r="R53">
        <f>ROUND(STDEV(D53:M53),2)</f>
        <v>0.55000000000000004</v>
      </c>
    </row>
    <row r="54" spans="1:19" x14ac:dyDescent="0.35">
      <c r="A54" t="s">
        <v>24</v>
      </c>
      <c r="B54">
        <v>50</v>
      </c>
      <c r="C54" t="s">
        <v>25</v>
      </c>
      <c r="D54">
        <v>-4.9359999999999999</v>
      </c>
      <c r="E54">
        <v>-4.8109999999999999</v>
      </c>
      <c r="F54">
        <v>-4.8369999999999997</v>
      </c>
      <c r="G54">
        <v>-5.0880000000000001</v>
      </c>
      <c r="H54">
        <v>-4.7770000000000001</v>
      </c>
      <c r="I54">
        <v>-4.9050000000000002</v>
      </c>
      <c r="J54">
        <v>-4.9450000000000003</v>
      </c>
      <c r="K54">
        <v>-4.8179999999999996</v>
      </c>
      <c r="L54">
        <v>-4.8840000000000003</v>
      </c>
      <c r="M54">
        <v>-4.9770000000000003</v>
      </c>
      <c r="N54">
        <f>AVERAGE(D54:M54)</f>
        <v>-4.897800000000001</v>
      </c>
      <c r="O54">
        <f>ROUND(STDEV(D54:M54)/SQRT(10),2)</f>
        <v>0.03</v>
      </c>
      <c r="R54">
        <f>ROUND(STDEV(D54:M54),2)</f>
        <v>0.09</v>
      </c>
    </row>
    <row r="55" spans="1:19" x14ac:dyDescent="0.35">
      <c r="A55" t="s">
        <v>21</v>
      </c>
      <c r="B55">
        <v>67</v>
      </c>
      <c r="C55" t="s">
        <v>26</v>
      </c>
      <c r="D55">
        <v>-6.8490000000000002</v>
      </c>
      <c r="E55">
        <v>-8.6029999999999998</v>
      </c>
      <c r="F55">
        <v>-5.8710000000000004</v>
      </c>
      <c r="G55">
        <v>-9.0640000000000001</v>
      </c>
      <c r="H55">
        <v>-1.9910000000000001</v>
      </c>
      <c r="I55">
        <v>-6.968</v>
      </c>
      <c r="J55">
        <v>-9.7379999999999995</v>
      </c>
      <c r="K55">
        <v>-6.593</v>
      </c>
      <c r="L55">
        <v>-7.1379999999999999</v>
      </c>
      <c r="M55">
        <v>-12.279</v>
      </c>
      <c r="N55">
        <f>AVERAGE(D55:M55)</f>
        <v>-7.5094000000000012</v>
      </c>
      <c r="O55">
        <f>ROUND(STDEV(D55:M55)/SQRT(10),2)</f>
        <v>0.86</v>
      </c>
      <c r="R55">
        <f>ROUND(STDEV(D55:M55),2)</f>
        <v>2.71</v>
      </c>
    </row>
    <row r="56" spans="1:19" ht="15" thickBot="1" x14ac:dyDescent="0.4">
      <c r="A56" t="s">
        <v>24</v>
      </c>
      <c r="B56">
        <v>50</v>
      </c>
      <c r="C56" t="s">
        <v>27</v>
      </c>
      <c r="D56">
        <v>3.8879999999999999</v>
      </c>
      <c r="E56">
        <v>3.6160000000000001</v>
      </c>
      <c r="F56">
        <v>3.907</v>
      </c>
      <c r="G56">
        <v>3.9460000000000002</v>
      </c>
      <c r="H56">
        <v>3.8210000000000002</v>
      </c>
      <c r="I56">
        <v>3.706</v>
      </c>
      <c r="J56">
        <v>3.806</v>
      </c>
      <c r="K56">
        <v>3.91</v>
      </c>
      <c r="L56">
        <v>3.66</v>
      </c>
      <c r="M56">
        <v>3.7309999999999999</v>
      </c>
      <c r="N56">
        <f>AVERAGE(D56:M56)</f>
        <v>3.7991000000000006</v>
      </c>
      <c r="O56">
        <f>ROUND(STDEV(D56:M56)/SQRT(10),2)</f>
        <v>0.04</v>
      </c>
      <c r="R56">
        <f>ROUND(STDEV(D56:M56),2)</f>
        <v>0.12</v>
      </c>
    </row>
    <row r="57" spans="1:19" ht="15" thickBot="1" x14ac:dyDescent="0.4">
      <c r="C57" t="s">
        <v>28</v>
      </c>
      <c r="D57" t="s">
        <v>29</v>
      </c>
      <c r="E57">
        <f>(E55+E56)-(E53+E54)</f>
        <v>-2.04</v>
      </c>
      <c r="F57">
        <f>(F55+F56)-(F53+F54)</f>
        <v>1.8579999999999997</v>
      </c>
      <c r="G57" t="s">
        <v>29</v>
      </c>
      <c r="H57">
        <f t="shared" ref="H57:N57" si="3">(H55+H56)-(H53+H54)</f>
        <v>6.0590000000000002</v>
      </c>
      <c r="I57">
        <f t="shared" si="3"/>
        <v>1.1560000000000001</v>
      </c>
      <c r="J57">
        <f t="shared" si="3"/>
        <v>-2.1889999999999992</v>
      </c>
      <c r="K57">
        <f t="shared" si="3"/>
        <v>1.96</v>
      </c>
      <c r="L57">
        <f t="shared" si="3"/>
        <v>0.46300000000000052</v>
      </c>
      <c r="M57">
        <f t="shared" si="3"/>
        <v>-4.9959999999999996</v>
      </c>
      <c r="N57">
        <f t="shared" si="3"/>
        <v>0.23012500000000058</v>
      </c>
      <c r="O57">
        <f>ROUND(STDEV(D57:M57)/SQRT(10),2)</f>
        <v>1.06</v>
      </c>
      <c r="P57">
        <v>-5.76</v>
      </c>
      <c r="Q57" s="12">
        <f>P57-N57</f>
        <v>-5.9901250000000008</v>
      </c>
    </row>
    <row r="58" spans="1:19" x14ac:dyDescent="0.35">
      <c r="R58">
        <f>SQRT(POWER(R53,2)+POWER(R54,2)+POWER(R55,2)+POWER(R56,2))/SQRT(10)</f>
        <v>0.87573397787227591</v>
      </c>
      <c r="S58">
        <f>(R53+R54+R55+R56)/SQRT(10)</f>
        <v>1.0973103480784276</v>
      </c>
    </row>
    <row r="59" spans="1:19" x14ac:dyDescent="0.35">
      <c r="A59" t="s">
        <v>36</v>
      </c>
    </row>
    <row r="60" spans="1:19" x14ac:dyDescent="0.35">
      <c r="A60" t="s">
        <v>15</v>
      </c>
      <c r="B60" t="s">
        <v>16</v>
      </c>
      <c r="D60">
        <v>1</v>
      </c>
      <c r="E60">
        <v>2</v>
      </c>
      <c r="F60">
        <v>3</v>
      </c>
      <c r="G60">
        <v>4</v>
      </c>
      <c r="H60">
        <v>5</v>
      </c>
      <c r="I60">
        <v>6</v>
      </c>
      <c r="J60">
        <v>7</v>
      </c>
      <c r="K60">
        <v>8</v>
      </c>
      <c r="L60">
        <v>9</v>
      </c>
      <c r="M60">
        <v>10</v>
      </c>
      <c r="N60" t="s">
        <v>17</v>
      </c>
      <c r="O60" t="s">
        <v>18</v>
      </c>
      <c r="P60" t="s">
        <v>19</v>
      </c>
      <c r="Q60" t="s">
        <v>20</v>
      </c>
    </row>
    <row r="61" spans="1:19" x14ac:dyDescent="0.35">
      <c r="A61" t="s">
        <v>21</v>
      </c>
      <c r="B61">
        <v>67</v>
      </c>
      <c r="C61" t="s">
        <v>22</v>
      </c>
      <c r="D61">
        <v>0.59499999999999997</v>
      </c>
      <c r="E61">
        <v>6.0999999999999999E-2</v>
      </c>
      <c r="F61">
        <v>-0.32600000000000001</v>
      </c>
      <c r="G61">
        <v>-0.186</v>
      </c>
      <c r="H61">
        <v>0</v>
      </c>
      <c r="I61">
        <v>-0.66700000000000004</v>
      </c>
      <c r="J61">
        <v>-0.56999999999999995</v>
      </c>
      <c r="K61">
        <v>-0.96699999999999997</v>
      </c>
      <c r="L61">
        <v>-0.48099999999999998</v>
      </c>
      <c r="M61">
        <v>-0.45600000000000002</v>
      </c>
      <c r="N61">
        <f>AVERAGE(D61:M61)</f>
        <v>-0.29969999999999997</v>
      </c>
      <c r="O61">
        <f>ROUND(STDEV(D61:M61)/SQRT(10),2)</f>
        <v>0.14000000000000001</v>
      </c>
      <c r="R61">
        <f>ROUND(STDEV(D61:M61),2)</f>
        <v>0.44</v>
      </c>
    </row>
    <row r="62" spans="1:19" x14ac:dyDescent="0.35">
      <c r="A62" t="s">
        <v>24</v>
      </c>
      <c r="B62">
        <v>50</v>
      </c>
      <c r="C62" t="s">
        <v>25</v>
      </c>
      <c r="D62">
        <v>-1.1990000000000001</v>
      </c>
      <c r="E62">
        <v>-0.92400000000000004</v>
      </c>
      <c r="F62">
        <v>-1.1819999999999999</v>
      </c>
      <c r="G62">
        <v>-1.0489999999999999</v>
      </c>
      <c r="H62">
        <v>-1.0429999999999999</v>
      </c>
      <c r="I62">
        <v>-0.96899999999999997</v>
      </c>
      <c r="J62">
        <v>-1.1579999999999999</v>
      </c>
      <c r="K62">
        <v>-1.153</v>
      </c>
      <c r="L62">
        <v>-0.88300000000000001</v>
      </c>
      <c r="M62">
        <v>-1.1240000000000001</v>
      </c>
      <c r="N62">
        <f>AVERAGE(D62:M62)</f>
        <v>-1.0684000000000002</v>
      </c>
      <c r="O62">
        <f>ROUND(STDEV(D62:M62)/SQRT(10),2)</f>
        <v>0.04</v>
      </c>
      <c r="R62">
        <f>ROUND(STDEV(D62:M62),2)</f>
        <v>0.11</v>
      </c>
    </row>
    <row r="63" spans="1:19" x14ac:dyDescent="0.35">
      <c r="A63" t="s">
        <v>21</v>
      </c>
      <c r="B63">
        <v>67</v>
      </c>
      <c r="C63" t="s">
        <v>26</v>
      </c>
      <c r="D63">
        <v>-6.0960000000000001</v>
      </c>
      <c r="E63">
        <v>-6.9340000000000002</v>
      </c>
      <c r="F63" t="s">
        <v>23</v>
      </c>
      <c r="G63">
        <v>-5.3570000000000002</v>
      </c>
      <c r="H63">
        <v>-8.5730000000000004</v>
      </c>
      <c r="I63">
        <v>-7.4480000000000004</v>
      </c>
      <c r="J63" t="s">
        <v>23</v>
      </c>
      <c r="K63">
        <v>-8.3079999999999998</v>
      </c>
      <c r="L63">
        <v>-8.2089999999999996</v>
      </c>
      <c r="M63">
        <v>-5.4539999999999997</v>
      </c>
      <c r="N63">
        <f>AVERAGE(D63:M63)</f>
        <v>-7.0473749999999997</v>
      </c>
      <c r="O63">
        <f>ROUND(STDEV(D63:M63)/SQRT(10),2)</f>
        <v>0.41</v>
      </c>
      <c r="R63">
        <f>ROUND(STDEV(D63:M63),2)</f>
        <v>1.3</v>
      </c>
    </row>
    <row r="64" spans="1:19" ht="15" thickBot="1" x14ac:dyDescent="0.4">
      <c r="A64" t="s">
        <v>24</v>
      </c>
      <c r="B64">
        <v>50</v>
      </c>
      <c r="C64" t="s">
        <v>27</v>
      </c>
      <c r="D64">
        <v>1.099</v>
      </c>
      <c r="E64">
        <v>1.423</v>
      </c>
      <c r="F64">
        <v>1.5229999999999999</v>
      </c>
      <c r="G64">
        <v>1.2230000000000001</v>
      </c>
      <c r="H64">
        <v>1.04</v>
      </c>
      <c r="I64">
        <v>1.327</v>
      </c>
      <c r="J64">
        <v>1.171</v>
      </c>
      <c r="K64">
        <v>1.5209999999999999</v>
      </c>
      <c r="L64">
        <v>1.369</v>
      </c>
      <c r="M64">
        <v>1.137</v>
      </c>
      <c r="N64">
        <f>AVERAGE(D64:M64)</f>
        <v>1.2832999999999999</v>
      </c>
      <c r="O64">
        <f>ROUND(STDEV(D64:M64)/SQRT(10),2)</f>
        <v>0.06</v>
      </c>
      <c r="R64">
        <f>ROUND(STDEV(D64:M64),2)</f>
        <v>0.17</v>
      </c>
    </row>
    <row r="65" spans="1:22" ht="15" thickBot="1" x14ac:dyDescent="0.4">
      <c r="C65" t="s">
        <v>28</v>
      </c>
      <c r="D65">
        <f>(D63+D64)-(D61+D62)</f>
        <v>-4.3929999999999998</v>
      </c>
      <c r="E65">
        <f>(E63+E64)-(E61+E62)</f>
        <v>-4.6479999999999997</v>
      </c>
      <c r="F65" t="s">
        <v>29</v>
      </c>
      <c r="G65">
        <f>(G63+G64)-(G61+G62)</f>
        <v>-2.8990000000000005</v>
      </c>
      <c r="H65">
        <f>(H63+H64)-(H61+H62)</f>
        <v>-6.49</v>
      </c>
      <c r="I65">
        <f>(I63+I64)-(I61+I62)</f>
        <v>-4.4850000000000003</v>
      </c>
      <c r="J65" t="s">
        <v>29</v>
      </c>
      <c r="K65">
        <f>(K63+K64)-(K61+K62)</f>
        <v>-4.6669999999999998</v>
      </c>
      <c r="L65">
        <f>(L63+L64)-(L61+L62)</f>
        <v>-5.476</v>
      </c>
      <c r="M65">
        <f>(M63+M64)-(M61+M62)</f>
        <v>-2.7370000000000001</v>
      </c>
      <c r="N65">
        <f>(N63+N64)-(N61+N62)</f>
        <v>-4.395975</v>
      </c>
      <c r="O65">
        <f>ROUND(STDEV(D65:M65)/SQRT(10),2)</f>
        <v>0.39</v>
      </c>
      <c r="P65">
        <v>-4.8899999999999997</v>
      </c>
      <c r="Q65" s="12">
        <f>P65-N65</f>
        <v>-0.49402499999999971</v>
      </c>
    </row>
    <row r="66" spans="1:22" x14ac:dyDescent="0.35">
      <c r="R66">
        <f>SQRT(POWER(R61,2)+POWER(R62,2)+POWER(R63,2)+POWER(R64,2))/SQRT(10)</f>
        <v>0.43870263277076421</v>
      </c>
      <c r="S66">
        <f>(R61+R62+R63+R64)/SQRT(10)</f>
        <v>0.63878008735401259</v>
      </c>
    </row>
    <row r="67" spans="1:22" x14ac:dyDescent="0.35">
      <c r="A67" t="s">
        <v>37</v>
      </c>
    </row>
    <row r="68" spans="1:22" x14ac:dyDescent="0.35">
      <c r="A68" t="s">
        <v>15</v>
      </c>
      <c r="B68" t="s">
        <v>16</v>
      </c>
      <c r="D68">
        <v>1</v>
      </c>
      <c r="E68">
        <v>2</v>
      </c>
      <c r="F68">
        <v>3</v>
      </c>
      <c r="G68">
        <v>4</v>
      </c>
      <c r="H68">
        <v>5</v>
      </c>
      <c r="I68">
        <v>6</v>
      </c>
      <c r="J68">
        <v>7</v>
      </c>
      <c r="K68">
        <v>8</v>
      </c>
      <c r="L68">
        <v>9</v>
      </c>
      <c r="M68">
        <v>10</v>
      </c>
      <c r="N68" t="s">
        <v>17</v>
      </c>
      <c r="O68" t="s">
        <v>18</v>
      </c>
      <c r="R68" t="s">
        <v>38</v>
      </c>
    </row>
    <row r="69" spans="1:22" x14ac:dyDescent="0.35">
      <c r="A69" t="s">
        <v>21</v>
      </c>
      <c r="B69">
        <v>67</v>
      </c>
      <c r="C69" t="s">
        <v>22</v>
      </c>
      <c r="D69">
        <v>0.51300000000000001</v>
      </c>
      <c r="E69">
        <v>1.02</v>
      </c>
      <c r="F69">
        <v>1.3640000000000001</v>
      </c>
      <c r="G69">
        <v>0.45700000000000002</v>
      </c>
      <c r="H69">
        <v>0.61</v>
      </c>
      <c r="I69">
        <v>0.752</v>
      </c>
      <c r="J69">
        <v>1.6379999999999999</v>
      </c>
      <c r="K69" t="s">
        <v>23</v>
      </c>
      <c r="L69">
        <v>0.96</v>
      </c>
      <c r="M69">
        <v>1.31</v>
      </c>
      <c r="N69">
        <f>AVERAGE(D69:M69)</f>
        <v>0.95822222222222231</v>
      </c>
      <c r="O69">
        <f>ROUND(STDEV(D69:M69)/SQRT(10),2)</f>
        <v>0.13</v>
      </c>
      <c r="R69">
        <f>1/(0.45+0.3)</f>
        <v>1.3333333333333333</v>
      </c>
    </row>
    <row r="70" spans="1:22" x14ac:dyDescent="0.35">
      <c r="A70" t="s">
        <v>24</v>
      </c>
      <c r="B70">
        <v>50</v>
      </c>
      <c r="C70" t="s">
        <v>25</v>
      </c>
      <c r="D70">
        <v>3.7919999999999998</v>
      </c>
      <c r="E70">
        <v>3.6739999999999999</v>
      </c>
      <c r="F70">
        <v>3.8119999999999998</v>
      </c>
      <c r="G70">
        <v>3.823</v>
      </c>
      <c r="H70">
        <v>3.6989999999999998</v>
      </c>
      <c r="I70">
        <v>3.6459999999999999</v>
      </c>
      <c r="J70">
        <v>3.8079999999999998</v>
      </c>
      <c r="K70">
        <v>3.7330000000000001</v>
      </c>
      <c r="L70">
        <v>3.8740000000000001</v>
      </c>
      <c r="M70">
        <v>3.7519999999999998</v>
      </c>
      <c r="N70">
        <f>AVERAGE(D70:M70)</f>
        <v>3.7612999999999999</v>
      </c>
      <c r="O70">
        <f>ROUND(STDEV(D70:M70)/SQRT(10),2)</f>
        <v>0.02</v>
      </c>
      <c r="R70" t="s">
        <v>39</v>
      </c>
    </row>
    <row r="71" spans="1:22" x14ac:dyDescent="0.35">
      <c r="A71" t="s">
        <v>21</v>
      </c>
      <c r="B71">
        <v>67</v>
      </c>
      <c r="C71" t="s">
        <v>26</v>
      </c>
      <c r="D71">
        <v>-8.9540000000000006</v>
      </c>
      <c r="E71">
        <v>-11.54</v>
      </c>
      <c r="F71">
        <v>-10.92</v>
      </c>
      <c r="G71">
        <v>-6.8490000000000002</v>
      </c>
      <c r="H71">
        <v>-5.87</v>
      </c>
      <c r="I71">
        <v>-9.0470000000000006</v>
      </c>
      <c r="J71" t="s">
        <v>23</v>
      </c>
      <c r="K71">
        <v>-10.532</v>
      </c>
      <c r="L71">
        <v>-7.1369999999999996</v>
      </c>
      <c r="M71">
        <v>-12.484</v>
      </c>
      <c r="N71">
        <f>AVERAGE(D71:M71)</f>
        <v>-9.2592222222222222</v>
      </c>
      <c r="O71">
        <f>ROUND(STDEV(D71:M71)/SQRT(10),2)</f>
        <v>0.72</v>
      </c>
    </row>
    <row r="72" spans="1:22" x14ac:dyDescent="0.35">
      <c r="A72" t="s">
        <v>24</v>
      </c>
      <c r="B72">
        <v>50</v>
      </c>
      <c r="C72" t="s">
        <v>27</v>
      </c>
      <c r="D72">
        <v>6.5919999999999996</v>
      </c>
      <c r="E72">
        <v>6.3689999999999998</v>
      </c>
      <c r="F72">
        <v>6.53</v>
      </c>
      <c r="G72">
        <v>6.37</v>
      </c>
      <c r="H72">
        <v>6.41</v>
      </c>
      <c r="I72">
        <v>6.6239999999999997</v>
      </c>
      <c r="J72">
        <v>6.51</v>
      </c>
      <c r="K72">
        <v>6.5119999999999996</v>
      </c>
      <c r="L72">
        <v>6.6040000000000001</v>
      </c>
      <c r="M72">
        <v>6.2560000000000002</v>
      </c>
      <c r="N72">
        <f>AVERAGE(D72:M72)</f>
        <v>6.4777000000000005</v>
      </c>
      <c r="O72">
        <f>ROUND(STDEV(D72:M72)/SQRT(10),2)</f>
        <v>0.04</v>
      </c>
      <c r="R72" t="s">
        <v>40</v>
      </c>
      <c r="S72">
        <f>0.45*R69</f>
        <v>0.6</v>
      </c>
    </row>
    <row r="73" spans="1:22" ht="15" thickBot="1" x14ac:dyDescent="0.4">
      <c r="C73" t="s">
        <v>28</v>
      </c>
      <c r="D73">
        <f t="shared" ref="D73:I73" si="4">(D71+D72)-(D69+D70)</f>
        <v>-6.6670000000000007</v>
      </c>
      <c r="E73">
        <f t="shared" si="4"/>
        <v>-9.8649999999999984</v>
      </c>
      <c r="F73">
        <f t="shared" si="4"/>
        <v>-9.5659999999999989</v>
      </c>
      <c r="G73">
        <f t="shared" si="4"/>
        <v>-4.7590000000000003</v>
      </c>
      <c r="H73">
        <f t="shared" si="4"/>
        <v>-3.7690000000000001</v>
      </c>
      <c r="I73">
        <f t="shared" si="4"/>
        <v>-6.8210000000000006</v>
      </c>
      <c r="J73" t="s">
        <v>29</v>
      </c>
      <c r="K73" t="s">
        <v>29</v>
      </c>
      <c r="L73">
        <f>(L71+L72)-(L69+L70)</f>
        <v>-5.3669999999999991</v>
      </c>
      <c r="M73">
        <f>(M71+M72)-(M69+M70)</f>
        <v>-11.29</v>
      </c>
      <c r="N73">
        <f>(N71+N72)-(N69+N70)</f>
        <v>-7.5010444444444442</v>
      </c>
      <c r="O73">
        <f>ROUND(STDEV(D73:M73)/SQRT(10),2)</f>
        <v>0.85</v>
      </c>
      <c r="R73" t="s">
        <v>41</v>
      </c>
      <c r="S73" t="s">
        <v>42</v>
      </c>
      <c r="T73" t="s">
        <v>19</v>
      </c>
      <c r="U73" t="s">
        <v>20</v>
      </c>
      <c r="V73" t="s">
        <v>43</v>
      </c>
    </row>
    <row r="74" spans="1:22" ht="15" thickBot="1" x14ac:dyDescent="0.4">
      <c r="R74">
        <f>AVERAGE(N73,N81)</f>
        <v>-7.3173972222222226</v>
      </c>
      <c r="S74">
        <f>0.6*N73 + 0.4*N81</f>
        <v>-7.3541266666666667</v>
      </c>
      <c r="T74">
        <v>-6.55</v>
      </c>
      <c r="U74">
        <f>R74-T74</f>
        <v>-0.76739722222222273</v>
      </c>
      <c r="V74" s="12">
        <f>S74-T74</f>
        <v>-0.80412666666666688</v>
      </c>
    </row>
    <row r="75" spans="1:22" x14ac:dyDescent="0.35">
      <c r="A75" t="s">
        <v>44</v>
      </c>
    </row>
    <row r="76" spans="1:22" x14ac:dyDescent="0.35">
      <c r="A76" t="s">
        <v>15</v>
      </c>
      <c r="B76" t="s">
        <v>16</v>
      </c>
      <c r="D76">
        <v>1</v>
      </c>
      <c r="E76">
        <v>2</v>
      </c>
      <c r="F76">
        <v>3</v>
      </c>
      <c r="G76">
        <v>4</v>
      </c>
      <c r="H76">
        <v>5</v>
      </c>
      <c r="I76">
        <v>6</v>
      </c>
      <c r="J76">
        <v>7</v>
      </c>
      <c r="K76">
        <v>8</v>
      </c>
      <c r="L76">
        <v>9</v>
      </c>
      <c r="M76">
        <v>10</v>
      </c>
      <c r="N76" t="s">
        <v>17</v>
      </c>
      <c r="O76" t="s">
        <v>18</v>
      </c>
      <c r="R76" t="s">
        <v>38</v>
      </c>
    </row>
    <row r="77" spans="1:22" x14ac:dyDescent="0.35">
      <c r="A77" t="s">
        <v>21</v>
      </c>
      <c r="B77">
        <v>67</v>
      </c>
      <c r="C77" t="s">
        <v>22</v>
      </c>
      <c r="D77">
        <v>0.158</v>
      </c>
      <c r="E77" t="s">
        <v>23</v>
      </c>
      <c r="F77">
        <v>0.67100000000000004</v>
      </c>
      <c r="G77">
        <v>0.69799999999999995</v>
      </c>
      <c r="H77" t="s">
        <v>23</v>
      </c>
      <c r="I77">
        <v>1.7410000000000001</v>
      </c>
      <c r="J77">
        <v>0.41199999999999998</v>
      </c>
      <c r="K77">
        <v>0.34100000000000003</v>
      </c>
      <c r="L77">
        <v>1.3140000000000001</v>
      </c>
      <c r="M77">
        <v>0.84699999999999998</v>
      </c>
      <c r="N77">
        <f>AVERAGE(D77:M77)</f>
        <v>0.77275000000000005</v>
      </c>
      <c r="O77">
        <f>ROUND(STDEV(D77:M77)/SQRT(10),2)</f>
        <v>0.17</v>
      </c>
      <c r="R77">
        <f>1/(0.45+0.3)</f>
        <v>1.3333333333333333</v>
      </c>
    </row>
    <row r="78" spans="1:22" x14ac:dyDescent="0.35">
      <c r="A78" t="s">
        <v>24</v>
      </c>
      <c r="B78">
        <v>50</v>
      </c>
      <c r="C78" t="s">
        <v>25</v>
      </c>
      <c r="D78">
        <v>3.593</v>
      </c>
      <c r="E78">
        <v>3.7109999999999999</v>
      </c>
      <c r="F78">
        <v>3.7189999999999999</v>
      </c>
      <c r="G78">
        <v>3.7949999999999999</v>
      </c>
      <c r="H78">
        <v>3.7170000000000001</v>
      </c>
      <c r="I78">
        <v>3.661</v>
      </c>
      <c r="J78">
        <v>3.7290000000000001</v>
      </c>
      <c r="K78">
        <v>3.726</v>
      </c>
      <c r="L78">
        <v>3.7370000000000001</v>
      </c>
      <c r="M78">
        <v>3.7250000000000001</v>
      </c>
      <c r="N78">
        <f>AVERAGE(D78:M78)</f>
        <v>3.7113</v>
      </c>
      <c r="O78">
        <f>ROUND(STDEV(D78:M78)/SQRT(10),2)</f>
        <v>0.02</v>
      </c>
      <c r="R78" t="s">
        <v>45</v>
      </c>
    </row>
    <row r="79" spans="1:22" x14ac:dyDescent="0.35">
      <c r="A79" t="s">
        <v>21</v>
      </c>
      <c r="B79">
        <v>67</v>
      </c>
      <c r="C79" t="s">
        <v>26</v>
      </c>
      <c r="D79">
        <v>-8.5530000000000008</v>
      </c>
      <c r="E79">
        <v>-10.366</v>
      </c>
      <c r="F79">
        <v>-11.084</v>
      </c>
      <c r="G79">
        <v>-8.4329999999999998</v>
      </c>
      <c r="H79">
        <v>-9.8409999999999993</v>
      </c>
      <c r="I79">
        <v>-9.7159999999999993</v>
      </c>
      <c r="J79">
        <v>-6.31</v>
      </c>
      <c r="K79" t="s">
        <v>23</v>
      </c>
      <c r="L79">
        <v>-8.7050000000000001</v>
      </c>
      <c r="M79" t="s">
        <v>23</v>
      </c>
      <c r="N79">
        <f>AVERAGE(D79:M79)</f>
        <v>-9.1259999999999994</v>
      </c>
      <c r="O79">
        <f>ROUND(STDEV(D79:M79)/SQRT(10),2)</f>
        <v>0.47</v>
      </c>
      <c r="R79" t="s">
        <v>40</v>
      </c>
      <c r="S79">
        <f>0.3*R77</f>
        <v>0.39999999999999997</v>
      </c>
    </row>
    <row r="80" spans="1:22" x14ac:dyDescent="0.35">
      <c r="A80" t="s">
        <v>24</v>
      </c>
      <c r="B80">
        <v>50</v>
      </c>
      <c r="C80" t="s">
        <v>27</v>
      </c>
      <c r="D80">
        <v>6.7380000000000004</v>
      </c>
      <c r="E80">
        <v>5.8659999999999997</v>
      </c>
      <c r="F80">
        <v>6.3689999999999998</v>
      </c>
      <c r="G80">
        <v>6.8849999999999998</v>
      </c>
      <c r="H80">
        <v>6.4059999999999997</v>
      </c>
      <c r="I80">
        <v>6.6520000000000001</v>
      </c>
      <c r="J80">
        <v>6.6909999999999998</v>
      </c>
      <c r="K80">
        <v>6.3150000000000004</v>
      </c>
      <c r="L80">
        <v>6.43</v>
      </c>
      <c r="M80">
        <v>6.4109999999999996</v>
      </c>
      <c r="N80">
        <f>AVERAGE(D80:M80)</f>
        <v>6.4762999999999993</v>
      </c>
      <c r="O80">
        <f>ROUND(STDEV(D80:M80)/SQRT(10),2)</f>
        <v>0.09</v>
      </c>
      <c r="R80" s="15" t="s">
        <v>46</v>
      </c>
    </row>
    <row r="81" spans="1:22" x14ac:dyDescent="0.35">
      <c r="C81" t="s">
        <v>28</v>
      </c>
      <c r="D81">
        <f t="shared" ref="D81:N81" si="5">(D79+D80)-(D77+D78)</f>
        <v>-5.5660000000000007</v>
      </c>
      <c r="E81" t="e">
        <f t="shared" si="5"/>
        <v>#VALUE!</v>
      </c>
      <c r="F81">
        <f t="shared" si="5"/>
        <v>-9.1050000000000004</v>
      </c>
      <c r="G81">
        <f t="shared" si="5"/>
        <v>-6.0410000000000004</v>
      </c>
      <c r="H81" t="e">
        <f t="shared" si="5"/>
        <v>#VALUE!</v>
      </c>
      <c r="I81">
        <f t="shared" si="5"/>
        <v>-8.4659999999999993</v>
      </c>
      <c r="J81">
        <f t="shared" si="5"/>
        <v>-3.76</v>
      </c>
      <c r="K81" t="e">
        <f t="shared" si="5"/>
        <v>#VALUE!</v>
      </c>
      <c r="L81">
        <f t="shared" si="5"/>
        <v>-7.3260000000000005</v>
      </c>
      <c r="M81" t="e">
        <f t="shared" si="5"/>
        <v>#VALUE!</v>
      </c>
      <c r="N81">
        <f t="shared" si="5"/>
        <v>-7.13375</v>
      </c>
      <c r="O81" t="e">
        <f>ROUND(STDEV(D81:M81)/SQRT(10),2)</f>
        <v>#VALUE!</v>
      </c>
      <c r="R81" s="15" t="s">
        <v>47</v>
      </c>
    </row>
    <row r="82" spans="1:22" x14ac:dyDescent="0.35">
      <c r="R82" s="15" t="s">
        <v>48</v>
      </c>
    </row>
    <row r="83" spans="1:22" x14ac:dyDescent="0.35">
      <c r="A83" t="s">
        <v>49</v>
      </c>
    </row>
    <row r="84" spans="1:22" x14ac:dyDescent="0.35">
      <c r="A84" t="s">
        <v>15</v>
      </c>
      <c r="B84" t="s">
        <v>16</v>
      </c>
      <c r="D84">
        <v>1</v>
      </c>
      <c r="E84">
        <v>2</v>
      </c>
      <c r="F84">
        <v>3</v>
      </c>
      <c r="G84">
        <v>4</v>
      </c>
      <c r="H84">
        <v>5</v>
      </c>
      <c r="I84">
        <v>6</v>
      </c>
      <c r="J84">
        <v>7</v>
      </c>
      <c r="K84">
        <v>8</v>
      </c>
      <c r="L84">
        <v>9</v>
      </c>
      <c r="M84">
        <v>10</v>
      </c>
      <c r="N84" t="s">
        <v>17</v>
      </c>
      <c r="O84" t="s">
        <v>18</v>
      </c>
      <c r="R84" t="s">
        <v>38</v>
      </c>
    </row>
    <row r="85" spans="1:22" x14ac:dyDescent="0.35">
      <c r="A85" t="s">
        <v>21</v>
      </c>
      <c r="B85">
        <v>67</v>
      </c>
      <c r="C85" t="s">
        <v>22</v>
      </c>
      <c r="D85">
        <v>1.9510000000000001</v>
      </c>
      <c r="E85">
        <v>1.2849999999999999</v>
      </c>
      <c r="F85">
        <v>2.2839999999999998</v>
      </c>
      <c r="G85">
        <v>1.2</v>
      </c>
      <c r="H85">
        <v>1.514</v>
      </c>
      <c r="I85">
        <v>1.2849999999999999</v>
      </c>
      <c r="J85">
        <v>1.242</v>
      </c>
      <c r="K85">
        <v>1.365</v>
      </c>
      <c r="L85">
        <v>1.2</v>
      </c>
      <c r="M85">
        <v>1.2749999999999999</v>
      </c>
      <c r="N85">
        <f>AVERAGE(D85:M85)</f>
        <v>1.4601</v>
      </c>
      <c r="O85">
        <f>ROUND(STDEV(D85:M85)/SQRT(10),2)</f>
        <v>0.12</v>
      </c>
      <c r="R85">
        <f>1/(0.55+0.37)</f>
        <v>1.0869565217391304</v>
      </c>
    </row>
    <row r="86" spans="1:22" x14ac:dyDescent="0.35">
      <c r="A86" t="s">
        <v>24</v>
      </c>
      <c r="B86">
        <v>50</v>
      </c>
      <c r="C86" t="s">
        <v>25</v>
      </c>
      <c r="D86">
        <v>1.9830000000000001</v>
      </c>
      <c r="E86">
        <v>2.052</v>
      </c>
      <c r="F86">
        <v>1.9179999999999999</v>
      </c>
      <c r="G86">
        <v>2.0219999999999998</v>
      </c>
      <c r="H86">
        <v>1.873</v>
      </c>
      <c r="I86">
        <v>1.948</v>
      </c>
      <c r="J86">
        <v>1.9650000000000001</v>
      </c>
      <c r="K86">
        <v>1.921</v>
      </c>
      <c r="L86">
        <v>2.1</v>
      </c>
      <c r="M86">
        <v>1.8380000000000001</v>
      </c>
      <c r="N86">
        <f>AVERAGE(D86:M86)</f>
        <v>1.9620000000000002</v>
      </c>
      <c r="O86">
        <f>ROUND(STDEV(D86:M86)/SQRT(10),2)</f>
        <v>0.03</v>
      </c>
      <c r="R86" s="15" t="s">
        <v>50</v>
      </c>
    </row>
    <row r="87" spans="1:22" x14ac:dyDescent="0.35">
      <c r="A87" t="s">
        <v>21</v>
      </c>
      <c r="B87">
        <v>67</v>
      </c>
      <c r="C87" t="s">
        <v>26</v>
      </c>
      <c r="D87">
        <v>-6.5460000000000003</v>
      </c>
      <c r="E87">
        <v>-2.8340000000000001</v>
      </c>
      <c r="F87">
        <v>1.6E-2</v>
      </c>
      <c r="G87">
        <v>-1.052</v>
      </c>
      <c r="H87">
        <v>-4.9980000000000002</v>
      </c>
      <c r="I87">
        <v>-4.5640000000000001</v>
      </c>
      <c r="J87">
        <v>-9.8879999999999999</v>
      </c>
      <c r="K87">
        <v>2.165</v>
      </c>
      <c r="L87">
        <v>-2.2879999999999998</v>
      </c>
      <c r="M87">
        <v>-0.11799999999999999</v>
      </c>
      <c r="N87">
        <f>AVERAGE(D87:M87)</f>
        <v>-3.0106999999999999</v>
      </c>
      <c r="O87">
        <f>ROUND(STDEV(D87:M87)/SQRT(10),2)</f>
        <v>1.1299999999999999</v>
      </c>
      <c r="R87" t="s">
        <v>40</v>
      </c>
      <c r="S87">
        <f>0.37*R85</f>
        <v>0.40217391304347822</v>
      </c>
    </row>
    <row r="88" spans="1:22" x14ac:dyDescent="0.35">
      <c r="A88" t="s">
        <v>24</v>
      </c>
      <c r="B88">
        <v>50</v>
      </c>
      <c r="C88" t="s">
        <v>27</v>
      </c>
      <c r="D88">
        <v>4.0119999999999996</v>
      </c>
      <c r="E88">
        <v>4.2960000000000003</v>
      </c>
      <c r="F88">
        <v>4.1340000000000003</v>
      </c>
      <c r="G88">
        <v>4.51</v>
      </c>
      <c r="H88">
        <v>4.2149999999999999</v>
      </c>
      <c r="I88">
        <v>4.3760000000000003</v>
      </c>
      <c r="J88">
        <v>4.1029999999999998</v>
      </c>
      <c r="K88">
        <v>3.9590000000000001</v>
      </c>
      <c r="L88">
        <v>4.5289999999999999</v>
      </c>
      <c r="M88">
        <v>4.26</v>
      </c>
      <c r="N88">
        <f>AVERAGE(D88:M88)</f>
        <v>4.2393999999999998</v>
      </c>
      <c r="O88">
        <f>ROUND(STDEV(D88:M88)/SQRT(10),2)</f>
        <v>0.06</v>
      </c>
    </row>
    <row r="89" spans="1:22" ht="15" thickBot="1" x14ac:dyDescent="0.4">
      <c r="C89" t="s">
        <v>28</v>
      </c>
      <c r="D89">
        <f t="shared" ref="D89:N89" si="6">(D87+D88)-(D85+D86)</f>
        <v>-6.4680000000000009</v>
      </c>
      <c r="E89">
        <f t="shared" si="6"/>
        <v>-1.8749999999999996</v>
      </c>
      <c r="F89">
        <f t="shared" si="6"/>
        <v>-5.1999999999999602E-2</v>
      </c>
      <c r="G89">
        <f t="shared" si="6"/>
        <v>0.23600000000000021</v>
      </c>
      <c r="H89">
        <f t="shared" si="6"/>
        <v>-4.17</v>
      </c>
      <c r="I89">
        <f t="shared" si="6"/>
        <v>-3.4209999999999994</v>
      </c>
      <c r="J89">
        <f t="shared" si="6"/>
        <v>-8.9920000000000009</v>
      </c>
      <c r="K89">
        <f t="shared" si="6"/>
        <v>2.8380000000000005</v>
      </c>
      <c r="L89">
        <f t="shared" si="6"/>
        <v>-1.0589999999999997</v>
      </c>
      <c r="M89">
        <f t="shared" si="6"/>
        <v>1.0289999999999995</v>
      </c>
      <c r="N89">
        <f t="shared" si="6"/>
        <v>-2.1934000000000005</v>
      </c>
      <c r="O89">
        <f>ROUND(STDEV(D89:M89)/SQRT(10),2)</f>
        <v>1.1399999999999999</v>
      </c>
      <c r="R89" t="s">
        <v>41</v>
      </c>
      <c r="S89" t="s">
        <v>42</v>
      </c>
      <c r="T89" t="s">
        <v>19</v>
      </c>
      <c r="U89" t="s">
        <v>51</v>
      </c>
      <c r="V89" t="s">
        <v>43</v>
      </c>
    </row>
    <row r="90" spans="1:22" ht="15" thickBot="1" x14ac:dyDescent="0.4">
      <c r="R90">
        <f>AVERAGE(N89,N97)</f>
        <v>-4.5320753968253973</v>
      </c>
      <c r="S90">
        <f>S95*N97+S87*N89</f>
        <v>-4.9896423222912354</v>
      </c>
      <c r="T90">
        <v>-5.52</v>
      </c>
      <c r="U90">
        <f>R90-T90</f>
        <v>0.98792460317460229</v>
      </c>
      <c r="V90" s="12">
        <f>S90-T90</f>
        <v>0.53035767770876419</v>
      </c>
    </row>
    <row r="91" spans="1:22" x14ac:dyDescent="0.35">
      <c r="A91" t="s">
        <v>52</v>
      </c>
    </row>
    <row r="92" spans="1:22" x14ac:dyDescent="0.35">
      <c r="A92" t="s">
        <v>15</v>
      </c>
      <c r="B92" t="s">
        <v>16</v>
      </c>
      <c r="D92">
        <v>1</v>
      </c>
      <c r="E92">
        <v>2</v>
      </c>
      <c r="F92">
        <v>3</v>
      </c>
      <c r="G92">
        <v>4</v>
      </c>
      <c r="H92">
        <v>5</v>
      </c>
      <c r="I92">
        <v>6</v>
      </c>
      <c r="J92">
        <v>7</v>
      </c>
      <c r="K92">
        <v>8</v>
      </c>
      <c r="L92">
        <v>9</v>
      </c>
      <c r="M92">
        <v>10</v>
      </c>
      <c r="N92" t="s">
        <v>17</v>
      </c>
      <c r="O92" t="s">
        <v>18</v>
      </c>
      <c r="R92" t="s">
        <v>38</v>
      </c>
    </row>
    <row r="93" spans="1:22" x14ac:dyDescent="0.35">
      <c r="A93" t="s">
        <v>21</v>
      </c>
      <c r="B93">
        <v>67</v>
      </c>
      <c r="C93" t="s">
        <v>22</v>
      </c>
      <c r="D93" t="s">
        <v>29</v>
      </c>
      <c r="E93">
        <v>1.3819999999999999</v>
      </c>
      <c r="F93">
        <v>1.411</v>
      </c>
      <c r="G93">
        <v>1.341</v>
      </c>
      <c r="H93">
        <v>0.75</v>
      </c>
      <c r="I93" t="s">
        <v>23</v>
      </c>
      <c r="J93">
        <v>1.127</v>
      </c>
      <c r="K93" t="s">
        <v>23</v>
      </c>
      <c r="L93">
        <v>1.526</v>
      </c>
      <c r="M93">
        <v>1.6359999999999999</v>
      </c>
      <c r="N93">
        <f>AVERAGE(D93:M93)</f>
        <v>1.3104285714285715</v>
      </c>
      <c r="O93">
        <f>ROUND(STDEV(D93:M93)/SQRT(10),2)</f>
        <v>0.09</v>
      </c>
      <c r="R93">
        <f>1/(0.55+0.37)</f>
        <v>1.0869565217391304</v>
      </c>
    </row>
    <row r="94" spans="1:22" x14ac:dyDescent="0.35">
      <c r="A94" t="s">
        <v>24</v>
      </c>
      <c r="B94">
        <v>50</v>
      </c>
      <c r="C94" t="s">
        <v>25</v>
      </c>
      <c r="D94">
        <v>1.9079999999999999</v>
      </c>
      <c r="E94">
        <v>1.97</v>
      </c>
      <c r="F94">
        <v>1.881</v>
      </c>
      <c r="G94">
        <v>1.982</v>
      </c>
      <c r="H94">
        <v>1.99</v>
      </c>
      <c r="I94">
        <v>1.9550000000000001</v>
      </c>
      <c r="J94">
        <v>1.9710000000000001</v>
      </c>
      <c r="K94">
        <v>1.962</v>
      </c>
      <c r="L94">
        <v>2.0249999999999999</v>
      </c>
      <c r="M94">
        <v>1.9930000000000001</v>
      </c>
      <c r="N94">
        <f>AVERAGE(D94:M94)</f>
        <v>1.9636999999999998</v>
      </c>
      <c r="O94">
        <f>ROUND(STDEV(D94:M94)/SQRT(10),2)</f>
        <v>0.01</v>
      </c>
      <c r="R94" s="15" t="s">
        <v>53</v>
      </c>
    </row>
    <row r="95" spans="1:22" x14ac:dyDescent="0.35">
      <c r="A95" t="s">
        <v>21</v>
      </c>
      <c r="B95">
        <v>67</v>
      </c>
      <c r="C95" t="s">
        <v>26</v>
      </c>
      <c r="D95" t="s">
        <v>29</v>
      </c>
      <c r="E95">
        <v>-7.7489999999999997</v>
      </c>
      <c r="F95">
        <v>-10.691000000000001</v>
      </c>
      <c r="G95">
        <v>-7.9349999999999996</v>
      </c>
      <c r="H95">
        <v>-7.8650000000000002</v>
      </c>
      <c r="I95">
        <v>-8.1470000000000002</v>
      </c>
      <c r="J95">
        <v>-6.9589999999999996</v>
      </c>
      <c r="K95">
        <v>-5.4560000000000004</v>
      </c>
      <c r="L95">
        <v>-6.4530000000000003</v>
      </c>
      <c r="M95">
        <v>-7.7770000000000001</v>
      </c>
      <c r="N95">
        <f>AVERAGE(D95:M95)</f>
        <v>-7.6702222222222236</v>
      </c>
      <c r="O95">
        <f>ROUND(STDEV(D95:M95)/SQRT(10),2)</f>
        <v>0.45</v>
      </c>
      <c r="R95" t="s">
        <v>40</v>
      </c>
      <c r="S95">
        <f>0.55*R93</f>
        <v>0.59782608695652173</v>
      </c>
    </row>
    <row r="96" spans="1:22" x14ac:dyDescent="0.35">
      <c r="A96" t="s">
        <v>24</v>
      </c>
      <c r="B96">
        <v>50</v>
      </c>
      <c r="C96" t="s">
        <v>27</v>
      </c>
      <c r="D96">
        <v>4.335</v>
      </c>
      <c r="E96">
        <v>3.891</v>
      </c>
      <c r="F96">
        <v>4.12</v>
      </c>
      <c r="G96">
        <v>3.9860000000000002</v>
      </c>
      <c r="H96">
        <v>4.2939999999999996</v>
      </c>
      <c r="I96">
        <v>3.6890000000000001</v>
      </c>
      <c r="J96">
        <v>3.9529999999999998</v>
      </c>
      <c r="K96">
        <v>4.2249999999999996</v>
      </c>
      <c r="L96">
        <v>3.9239999999999999</v>
      </c>
      <c r="M96">
        <v>4.319</v>
      </c>
      <c r="N96">
        <f>AVERAGE(D96:M96)</f>
        <v>4.0736000000000008</v>
      </c>
      <c r="O96">
        <f>ROUND(STDEV(D96:M96)/SQRT(10),2)</f>
        <v>7.0000000000000007E-2</v>
      </c>
    </row>
    <row r="97" spans="1:18" x14ac:dyDescent="0.35">
      <c r="C97" t="s">
        <v>28</v>
      </c>
      <c r="D97" t="e">
        <f t="shared" ref="D97:N97" si="7">(D95+D96)-(D93+D94)</f>
        <v>#VALUE!</v>
      </c>
      <c r="E97">
        <f t="shared" si="7"/>
        <v>-7.2099999999999991</v>
      </c>
      <c r="F97">
        <f t="shared" si="7"/>
        <v>-9.8629999999999995</v>
      </c>
      <c r="G97">
        <f t="shared" si="7"/>
        <v>-7.2719999999999994</v>
      </c>
      <c r="H97">
        <f t="shared" si="7"/>
        <v>-6.3110000000000008</v>
      </c>
      <c r="I97" t="e">
        <f t="shared" si="7"/>
        <v>#VALUE!</v>
      </c>
      <c r="J97">
        <f t="shared" si="7"/>
        <v>-6.1039999999999992</v>
      </c>
      <c r="K97" t="e">
        <f t="shared" si="7"/>
        <v>#VALUE!</v>
      </c>
      <c r="L97">
        <f t="shared" si="7"/>
        <v>-6.08</v>
      </c>
      <c r="M97">
        <f t="shared" si="7"/>
        <v>-7.0869999999999997</v>
      </c>
      <c r="N97">
        <f t="shared" si="7"/>
        <v>-6.8707507936507941</v>
      </c>
      <c r="O97" t="e">
        <f>ROUND(STDEV(D97:M97)/SQRT(10),2)</f>
        <v>#VALUE!</v>
      </c>
    </row>
    <row r="99" spans="1:18" x14ac:dyDescent="0.35">
      <c r="A99" t="s">
        <v>54</v>
      </c>
    </row>
    <row r="100" spans="1:18" x14ac:dyDescent="0.35">
      <c r="A100" t="s">
        <v>15</v>
      </c>
      <c r="B100" t="s">
        <v>16</v>
      </c>
      <c r="D100">
        <v>1</v>
      </c>
      <c r="E100">
        <v>2</v>
      </c>
      <c r="F100">
        <v>3</v>
      </c>
      <c r="G100">
        <v>4</v>
      </c>
      <c r="H100">
        <v>5</v>
      </c>
      <c r="I100">
        <v>6</v>
      </c>
      <c r="J100">
        <v>7</v>
      </c>
      <c r="K100">
        <v>8</v>
      </c>
      <c r="L100">
        <v>9</v>
      </c>
      <c r="M100">
        <v>10</v>
      </c>
      <c r="N100" t="s">
        <v>17</v>
      </c>
      <c r="O100" t="s">
        <v>18</v>
      </c>
      <c r="Q100" t="s">
        <v>20</v>
      </c>
    </row>
    <row r="101" spans="1:18" x14ac:dyDescent="0.35">
      <c r="A101" t="s">
        <v>21</v>
      </c>
      <c r="B101">
        <v>67</v>
      </c>
      <c r="C101" t="s">
        <v>22</v>
      </c>
      <c r="D101">
        <v>0.57899999999999996</v>
      </c>
      <c r="E101">
        <v>1.514</v>
      </c>
      <c r="F101">
        <v>1.077</v>
      </c>
      <c r="G101">
        <v>-0.109</v>
      </c>
      <c r="H101" t="s">
        <v>23</v>
      </c>
      <c r="I101">
        <v>0.69899999999999995</v>
      </c>
      <c r="J101">
        <v>1.0289999999999999</v>
      </c>
      <c r="K101">
        <v>0.94199999999999995</v>
      </c>
      <c r="L101" t="s">
        <v>23</v>
      </c>
      <c r="M101">
        <v>0.751</v>
      </c>
      <c r="N101">
        <f>AVERAGE(D101:M101)</f>
        <v>0.81025000000000003</v>
      </c>
      <c r="O101">
        <f>ROUND(STDEV(D101:M101)/SQRT(10),2)</f>
        <v>0.15</v>
      </c>
    </row>
    <row r="102" spans="1:18" x14ac:dyDescent="0.35">
      <c r="A102" t="s">
        <v>24</v>
      </c>
      <c r="B102">
        <v>50</v>
      </c>
      <c r="C102" t="s">
        <v>25</v>
      </c>
      <c r="D102">
        <v>5.85</v>
      </c>
      <c r="E102">
        <v>5.7919999999999998</v>
      </c>
      <c r="F102">
        <v>5.7590000000000003</v>
      </c>
      <c r="G102">
        <v>5.7789999999999999</v>
      </c>
      <c r="H102">
        <v>5.7279999999999998</v>
      </c>
      <c r="I102">
        <v>5.7969999999999997</v>
      </c>
      <c r="J102">
        <v>5.7069999999999999</v>
      </c>
      <c r="K102">
        <v>5.8380000000000001</v>
      </c>
      <c r="L102">
        <v>5.8029999999999999</v>
      </c>
      <c r="M102">
        <v>5.8310000000000004</v>
      </c>
      <c r="N102">
        <f>AVERAGE(D102:M102)</f>
        <v>5.7884000000000002</v>
      </c>
      <c r="O102">
        <f>ROUND(STDEV(D102:M102)/SQRT(10),2)</f>
        <v>0.01</v>
      </c>
    </row>
    <row r="103" spans="1:18" x14ac:dyDescent="0.35">
      <c r="A103" t="s">
        <v>21</v>
      </c>
      <c r="B103">
        <v>67</v>
      </c>
      <c r="C103" t="s">
        <v>26</v>
      </c>
      <c r="D103">
        <v>-4.0570000000000004</v>
      </c>
      <c r="E103">
        <v>-5.3319999999999999</v>
      </c>
      <c r="F103">
        <v>-0.96899999999999997</v>
      </c>
      <c r="G103">
        <v>-3.577</v>
      </c>
      <c r="H103" t="s">
        <v>23</v>
      </c>
      <c r="I103">
        <v>-3.1019999999999999</v>
      </c>
      <c r="J103">
        <v>-4.6849999999999996</v>
      </c>
      <c r="K103">
        <v>-3.4049999999999998</v>
      </c>
      <c r="L103">
        <v>-7.5670000000000002</v>
      </c>
      <c r="M103">
        <v>-2.7690000000000001</v>
      </c>
      <c r="N103">
        <f>AVERAGE(D103:M103)</f>
        <v>-3.9403333333333332</v>
      </c>
      <c r="O103">
        <f>ROUND(STDEV(D103:M103)/SQRT(10),2)</f>
        <v>0.57999999999999996</v>
      </c>
    </row>
    <row r="104" spans="1:18" ht="15" thickBot="1" x14ac:dyDescent="0.4">
      <c r="A104" t="s">
        <v>24</v>
      </c>
      <c r="B104">
        <v>50</v>
      </c>
      <c r="C104" t="s">
        <v>27</v>
      </c>
      <c r="D104">
        <v>9.0749999999999993</v>
      </c>
      <c r="E104">
        <v>8.7149999999999999</v>
      </c>
      <c r="F104">
        <v>9.3369999999999997</v>
      </c>
      <c r="G104">
        <v>9.17</v>
      </c>
      <c r="H104">
        <v>9.0239999999999991</v>
      </c>
      <c r="I104">
        <v>8.7530000000000001</v>
      </c>
      <c r="J104">
        <v>8.9770000000000003</v>
      </c>
      <c r="K104">
        <v>8.0879999999999992</v>
      </c>
      <c r="L104">
        <v>9.1210000000000004</v>
      </c>
      <c r="M104">
        <v>8.8719999999999999</v>
      </c>
      <c r="N104">
        <f>AVERAGE(D104:M104)</f>
        <v>8.9131999999999998</v>
      </c>
      <c r="O104">
        <f>ROUND(STDEV(D104:M104)/SQRT(10),2)</f>
        <v>0.11</v>
      </c>
    </row>
    <row r="105" spans="1:18" ht="15" thickBot="1" x14ac:dyDescent="0.4">
      <c r="C105" t="s">
        <v>28</v>
      </c>
      <c r="D105">
        <f>(D103+D104)-(D101+D102)</f>
        <v>-1.4110000000000005</v>
      </c>
      <c r="E105">
        <f>(E103+E104)-(E101+E102)</f>
        <v>-3.923</v>
      </c>
      <c r="F105">
        <f t="shared" ref="F105:M105" si="8">(F103+F104)-(F101+F102)</f>
        <v>1.532</v>
      </c>
      <c r="G105">
        <f t="shared" si="8"/>
        <v>-7.6999999999999957E-2</v>
      </c>
      <c r="H105" t="e">
        <f t="shared" si="8"/>
        <v>#VALUE!</v>
      </c>
      <c r="I105">
        <f t="shared" si="8"/>
        <v>-0.84499999999999975</v>
      </c>
      <c r="J105">
        <f t="shared" si="8"/>
        <v>-2.4439999999999991</v>
      </c>
      <c r="K105">
        <f t="shared" si="8"/>
        <v>-2.0970000000000004</v>
      </c>
      <c r="L105" t="e">
        <f t="shared" si="8"/>
        <v>#VALUE!</v>
      </c>
      <c r="M105">
        <f t="shared" si="8"/>
        <v>-0.47900000000000098</v>
      </c>
      <c r="N105">
        <f>(N103+N104)-(N101+N102)</f>
        <v>-1.6257833333333336</v>
      </c>
      <c r="O105" t="e">
        <f>ROUND(STDEV(D105:M105)/SQRT(10),2)</f>
        <v>#VALUE!</v>
      </c>
      <c r="P105">
        <v>-6.7</v>
      </c>
      <c r="Q105" s="12">
        <f>P105-N105</f>
        <v>-5.0742166666666666</v>
      </c>
    </row>
    <row r="107" spans="1:18" x14ac:dyDescent="0.35">
      <c r="A107" t="s">
        <v>55</v>
      </c>
    </row>
    <row r="108" spans="1:18" x14ac:dyDescent="0.35">
      <c r="A108" t="s">
        <v>15</v>
      </c>
      <c r="B108" t="s">
        <v>16</v>
      </c>
      <c r="D108">
        <v>1</v>
      </c>
      <c r="E108">
        <v>2</v>
      </c>
      <c r="F108">
        <v>3</v>
      </c>
      <c r="G108">
        <v>4</v>
      </c>
      <c r="H108">
        <v>5</v>
      </c>
      <c r="I108">
        <v>6</v>
      </c>
      <c r="J108">
        <v>7</v>
      </c>
      <c r="K108">
        <v>8</v>
      </c>
      <c r="L108">
        <v>9</v>
      </c>
      <c r="M108">
        <v>10</v>
      </c>
      <c r="N108" t="s">
        <v>17</v>
      </c>
      <c r="O108" t="s">
        <v>18</v>
      </c>
      <c r="Q108" t="s">
        <v>20</v>
      </c>
    </row>
    <row r="109" spans="1:18" x14ac:dyDescent="0.35">
      <c r="A109" t="s">
        <v>21</v>
      </c>
      <c r="B109">
        <v>67</v>
      </c>
      <c r="C109" t="s">
        <v>22</v>
      </c>
      <c r="D109" t="s">
        <v>29</v>
      </c>
      <c r="E109">
        <v>1.0369999999999999</v>
      </c>
      <c r="F109">
        <v>1.4430000000000001</v>
      </c>
      <c r="G109">
        <v>0.95099999999999996</v>
      </c>
      <c r="H109">
        <v>0.78200000000000003</v>
      </c>
      <c r="I109">
        <v>1.4570000000000001</v>
      </c>
      <c r="J109">
        <v>1.51</v>
      </c>
      <c r="K109">
        <v>1.004</v>
      </c>
      <c r="L109">
        <v>0.251</v>
      </c>
      <c r="M109">
        <v>-8.5999999999999993E-2</v>
      </c>
      <c r="N109">
        <f>AVERAGE(D109:M109)</f>
        <v>0.92766666666666653</v>
      </c>
      <c r="O109">
        <f>ROUND(STDEV(D109:M109)/SQRT(10),2)</f>
        <v>0.17</v>
      </c>
      <c r="R109" t="s">
        <v>56</v>
      </c>
    </row>
    <row r="110" spans="1:18" x14ac:dyDescent="0.35">
      <c r="A110" t="s">
        <v>24</v>
      </c>
      <c r="B110">
        <v>50</v>
      </c>
      <c r="C110" t="s">
        <v>25</v>
      </c>
      <c r="D110">
        <v>4.7789999999999999</v>
      </c>
      <c r="E110">
        <v>4.6790000000000003</v>
      </c>
      <c r="F110">
        <v>4.665</v>
      </c>
      <c r="G110">
        <v>4.851</v>
      </c>
      <c r="H110">
        <v>4.7510000000000003</v>
      </c>
      <c r="I110">
        <v>4.7089999999999996</v>
      </c>
      <c r="J110">
        <v>4.7679999999999998</v>
      </c>
      <c r="K110">
        <v>4.7619999999999996</v>
      </c>
      <c r="L110">
        <v>4.7560000000000002</v>
      </c>
      <c r="M110">
        <v>4.8360000000000003</v>
      </c>
      <c r="N110">
        <f>AVERAGE(D110:M110)</f>
        <v>4.7555999999999994</v>
      </c>
      <c r="O110">
        <f>ROUND(STDEV(D110:M110)/SQRT(10),2)</f>
        <v>0.02</v>
      </c>
    </row>
    <row r="111" spans="1:18" x14ac:dyDescent="0.35">
      <c r="A111" t="s">
        <v>21</v>
      </c>
      <c r="B111">
        <v>67</v>
      </c>
      <c r="C111" t="s">
        <v>26</v>
      </c>
      <c r="D111">
        <v>-9.6929999999999996</v>
      </c>
      <c r="E111">
        <v>-2.8620000000000001</v>
      </c>
      <c r="F111" t="s">
        <v>23</v>
      </c>
      <c r="G111">
        <v>-8.0239999999999991</v>
      </c>
      <c r="H111" t="s">
        <v>23</v>
      </c>
      <c r="I111">
        <v>-6.1580000000000004</v>
      </c>
      <c r="J111">
        <v>-7.3540000000000001</v>
      </c>
      <c r="K111">
        <v>-8.3000000000000007</v>
      </c>
      <c r="L111" t="s">
        <v>23</v>
      </c>
      <c r="M111" t="s">
        <v>23</v>
      </c>
      <c r="N111">
        <f>AVERAGE(D111:M111)</f>
        <v>-7.0651666666666673</v>
      </c>
      <c r="O111">
        <f>ROUND(STDEV(D111:M111)/SQRT(10),2)</f>
        <v>0.75</v>
      </c>
    </row>
    <row r="112" spans="1:18" ht="15" thickBot="1" x14ac:dyDescent="0.4">
      <c r="A112" t="s">
        <v>24</v>
      </c>
      <c r="B112">
        <v>50</v>
      </c>
      <c r="C112" t="s">
        <v>27</v>
      </c>
      <c r="D112">
        <v>7.9269999999999996</v>
      </c>
      <c r="E112">
        <v>8.0039999999999996</v>
      </c>
      <c r="F112">
        <v>8.3140000000000001</v>
      </c>
      <c r="G112">
        <v>8.2189999999999994</v>
      </c>
      <c r="H112">
        <v>8.1750000000000007</v>
      </c>
      <c r="I112">
        <v>8.2189999999999994</v>
      </c>
      <c r="J112">
        <v>7.9610000000000003</v>
      </c>
      <c r="K112">
        <v>8.1959999999999997</v>
      </c>
      <c r="L112">
        <v>8.1010000000000009</v>
      </c>
      <c r="M112">
        <v>8.1769999999999996</v>
      </c>
      <c r="N112">
        <f>AVERAGE(D112:M112)</f>
        <v>8.1293000000000006</v>
      </c>
      <c r="O112">
        <f>ROUND(STDEV(D112:M112)/SQRT(10),2)</f>
        <v>0.04</v>
      </c>
    </row>
    <row r="113" spans="1:18" ht="15" thickBot="1" x14ac:dyDescent="0.4">
      <c r="C113" t="s">
        <v>28</v>
      </c>
      <c r="D113" t="e">
        <f>(D111+D112)-(D109+D110)</f>
        <v>#VALUE!</v>
      </c>
      <c r="E113">
        <f>(E111+E112)-(E109+E110)</f>
        <v>-0.57400000000000073</v>
      </c>
      <c r="F113" t="e">
        <f t="shared" ref="F113:M113" si="9">(F111+F112)-(F109+F110)</f>
        <v>#VALUE!</v>
      </c>
      <c r="G113">
        <f t="shared" si="9"/>
        <v>-5.6069999999999993</v>
      </c>
      <c r="H113" t="e">
        <f t="shared" si="9"/>
        <v>#VALUE!</v>
      </c>
      <c r="I113">
        <f t="shared" si="9"/>
        <v>-4.1050000000000004</v>
      </c>
      <c r="J113">
        <f t="shared" si="9"/>
        <v>-5.6709999999999994</v>
      </c>
      <c r="K113">
        <f t="shared" si="9"/>
        <v>-5.870000000000001</v>
      </c>
      <c r="L113" t="e">
        <f t="shared" si="9"/>
        <v>#VALUE!</v>
      </c>
      <c r="M113" t="e">
        <f t="shared" si="9"/>
        <v>#VALUE!</v>
      </c>
      <c r="N113">
        <f>(N111+N112)-(N109+N110)</f>
        <v>-4.6191333333333322</v>
      </c>
      <c r="O113" t="e">
        <f>ROUND(STDEV(D113:M113)/SQRT(10),2)</f>
        <v>#VALUE!</v>
      </c>
      <c r="P113">
        <v>-6.51</v>
      </c>
      <c r="Q113" s="12">
        <f>P113-N113</f>
        <v>-1.8908666666666676</v>
      </c>
    </row>
    <row r="115" spans="1:18" x14ac:dyDescent="0.35">
      <c r="A115" t="s">
        <v>57</v>
      </c>
    </row>
    <row r="116" spans="1:18" x14ac:dyDescent="0.35">
      <c r="A116" t="s">
        <v>15</v>
      </c>
      <c r="B116" t="s">
        <v>16</v>
      </c>
      <c r="D116">
        <v>1</v>
      </c>
      <c r="E116">
        <v>2</v>
      </c>
      <c r="F116">
        <v>3</v>
      </c>
      <c r="G116">
        <v>4</v>
      </c>
      <c r="H116">
        <v>5</v>
      </c>
      <c r="I116">
        <v>6</v>
      </c>
      <c r="J116">
        <v>7</v>
      </c>
      <c r="K116">
        <v>8</v>
      </c>
      <c r="L116">
        <v>9</v>
      </c>
      <c r="M116">
        <v>10</v>
      </c>
      <c r="N116" t="s">
        <v>17</v>
      </c>
      <c r="O116" t="s">
        <v>18</v>
      </c>
      <c r="Q116" t="s">
        <v>20</v>
      </c>
    </row>
    <row r="117" spans="1:18" x14ac:dyDescent="0.35">
      <c r="A117" t="s">
        <v>21</v>
      </c>
      <c r="B117">
        <v>67</v>
      </c>
      <c r="C117" t="s">
        <v>22</v>
      </c>
      <c r="D117">
        <v>-0.26</v>
      </c>
      <c r="E117">
        <v>0.495</v>
      </c>
      <c r="F117">
        <v>0.52</v>
      </c>
      <c r="G117" t="s">
        <v>23</v>
      </c>
      <c r="H117">
        <v>0.14699999999999999</v>
      </c>
      <c r="I117">
        <v>-0.38300000000000001</v>
      </c>
      <c r="J117">
        <v>-5.0000000000000001E-3</v>
      </c>
      <c r="K117">
        <v>-0.311</v>
      </c>
      <c r="L117">
        <v>0.42699999999999999</v>
      </c>
      <c r="M117">
        <v>0.40400000000000003</v>
      </c>
      <c r="N117">
        <f>AVERAGE(D117:M117)</f>
        <v>0.11488888888888889</v>
      </c>
      <c r="O117">
        <f>ROUND(STDEV(D117:M117)/SQRT(10),2)</f>
        <v>0.12</v>
      </c>
    </row>
    <row r="118" spans="1:18" x14ac:dyDescent="0.35">
      <c r="A118" t="s">
        <v>24</v>
      </c>
      <c r="B118">
        <v>50</v>
      </c>
      <c r="C118" t="s">
        <v>25</v>
      </c>
      <c r="D118">
        <v>7.5759999999999996</v>
      </c>
      <c r="E118">
        <v>7.5510000000000002</v>
      </c>
      <c r="F118">
        <v>7.54</v>
      </c>
      <c r="G118">
        <v>7.5880000000000001</v>
      </c>
      <c r="H118">
        <v>7.5819999999999999</v>
      </c>
      <c r="I118">
        <v>7.5570000000000004</v>
      </c>
      <c r="J118">
        <v>7.53</v>
      </c>
      <c r="K118">
        <v>7.5670000000000002</v>
      </c>
      <c r="L118">
        <v>7.5</v>
      </c>
      <c r="M118">
        <v>7.49</v>
      </c>
      <c r="N118">
        <f>AVERAGE(D118:M118)</f>
        <v>7.5480999999999998</v>
      </c>
      <c r="O118">
        <f>ROUND(STDEV(D118:M118)/SQRT(10),2)</f>
        <v>0.01</v>
      </c>
      <c r="R118">
        <v>50</v>
      </c>
    </row>
    <row r="119" spans="1:18" x14ac:dyDescent="0.35">
      <c r="A119" t="s">
        <v>21</v>
      </c>
      <c r="B119">
        <v>67</v>
      </c>
      <c r="C119" t="s">
        <v>26</v>
      </c>
      <c r="D119">
        <v>-3.8420000000000001</v>
      </c>
      <c r="E119">
        <v>-4.4640000000000004</v>
      </c>
      <c r="F119">
        <v>-4.5670000000000002</v>
      </c>
      <c r="G119">
        <v>-3.7759999999999998</v>
      </c>
      <c r="H119">
        <v>-2.7170000000000001</v>
      </c>
      <c r="I119">
        <v>-1.4239999999999999</v>
      </c>
      <c r="J119" t="s">
        <v>23</v>
      </c>
      <c r="K119">
        <v>-5.8860000000000001</v>
      </c>
      <c r="L119">
        <v>-3.637</v>
      </c>
      <c r="M119">
        <v>-3.9830000000000001</v>
      </c>
      <c r="N119">
        <f>AVERAGE(D119:M119)</f>
        <v>-3.8106666666666666</v>
      </c>
      <c r="O119">
        <f>ROUND(STDEV(D119:M119)/SQRT(10),2)</f>
        <v>0.39</v>
      </c>
    </row>
    <row r="120" spans="1:18" ht="15" thickBot="1" x14ac:dyDescent="0.4">
      <c r="A120" t="s">
        <v>24</v>
      </c>
      <c r="B120">
        <v>50</v>
      </c>
      <c r="C120" t="s">
        <v>27</v>
      </c>
      <c r="D120">
        <v>9.4329999999999998</v>
      </c>
      <c r="E120">
        <v>9.2789999999999999</v>
      </c>
      <c r="F120">
        <v>9.35</v>
      </c>
      <c r="G120">
        <v>9.1839999999999993</v>
      </c>
      <c r="H120">
        <v>8.8849999999999998</v>
      </c>
      <c r="I120">
        <v>9.3190000000000008</v>
      </c>
      <c r="J120">
        <v>9.5079999999999991</v>
      </c>
      <c r="K120">
        <v>9.3409999999999993</v>
      </c>
      <c r="L120">
        <v>9.42</v>
      </c>
      <c r="M120">
        <v>8.7129999999999992</v>
      </c>
      <c r="N120">
        <f>AVERAGE(D120:M120)</f>
        <v>9.2431999999999981</v>
      </c>
      <c r="O120">
        <f>ROUND(STDEV(D120:M120)/SQRT(10),2)</f>
        <v>0.08</v>
      </c>
    </row>
    <row r="121" spans="1:18" ht="15" thickBot="1" x14ac:dyDescent="0.4">
      <c r="C121" t="s">
        <v>28</v>
      </c>
      <c r="D121">
        <f>(D119+D120)-(D117+D118)</f>
        <v>-1.7250000000000005</v>
      </c>
      <c r="E121">
        <f>(E119+E120)-(E117+E118)</f>
        <v>-3.2309999999999999</v>
      </c>
      <c r="F121">
        <f t="shared" ref="F121:M121" si="10">(F119+F120)-(F117+F118)</f>
        <v>-3.277000000000001</v>
      </c>
      <c r="G121" t="e">
        <f t="shared" si="10"/>
        <v>#VALUE!</v>
      </c>
      <c r="H121">
        <f t="shared" si="10"/>
        <v>-1.5610000000000008</v>
      </c>
      <c r="I121">
        <f t="shared" si="10"/>
        <v>0.72100000000000097</v>
      </c>
      <c r="J121" t="e">
        <f t="shared" si="10"/>
        <v>#VALUE!</v>
      </c>
      <c r="K121">
        <f t="shared" si="10"/>
        <v>-3.801000000000001</v>
      </c>
      <c r="L121">
        <f t="shared" si="10"/>
        <v>-2.1440000000000001</v>
      </c>
      <c r="M121">
        <f t="shared" si="10"/>
        <v>-3.1640000000000015</v>
      </c>
      <c r="N121">
        <f>(N119+N120)-(N117+N118)</f>
        <v>-2.2304555555555572</v>
      </c>
      <c r="O121" t="e">
        <f>ROUND(STDEV(D121:M121)/SQRT(10),2)</f>
        <v>#VALUE!</v>
      </c>
      <c r="P121">
        <v>-6.37</v>
      </c>
      <c r="Q121" s="12">
        <f>P121-N121</f>
        <v>-4.1395444444444429</v>
      </c>
    </row>
    <row r="123" spans="1:18" x14ac:dyDescent="0.35">
      <c r="A123" t="s">
        <v>58</v>
      </c>
    </row>
    <row r="124" spans="1:18" x14ac:dyDescent="0.35">
      <c r="A124" t="s">
        <v>15</v>
      </c>
      <c r="B124" t="s">
        <v>16</v>
      </c>
      <c r="D124">
        <v>1</v>
      </c>
      <c r="E124">
        <v>2</v>
      </c>
      <c r="F124">
        <v>3</v>
      </c>
      <c r="G124">
        <v>4</v>
      </c>
      <c r="H124">
        <v>5</v>
      </c>
      <c r="I124">
        <v>6</v>
      </c>
      <c r="J124">
        <v>7</v>
      </c>
      <c r="K124">
        <v>8</v>
      </c>
      <c r="L124">
        <v>9</v>
      </c>
      <c r="M124">
        <v>10</v>
      </c>
      <c r="N124" t="s">
        <v>17</v>
      </c>
      <c r="O124" t="s">
        <v>18</v>
      </c>
      <c r="Q124" t="s">
        <v>20</v>
      </c>
    </row>
    <row r="125" spans="1:18" x14ac:dyDescent="0.35">
      <c r="A125" t="s">
        <v>21</v>
      </c>
      <c r="B125">
        <v>67</v>
      </c>
      <c r="C125" t="s">
        <v>22</v>
      </c>
      <c r="D125">
        <v>4.4999999999999998E-2</v>
      </c>
      <c r="E125">
        <v>-0.127</v>
      </c>
      <c r="F125">
        <v>0.152</v>
      </c>
      <c r="G125">
        <v>5.1999999999999998E-2</v>
      </c>
      <c r="H125">
        <v>0.13100000000000001</v>
      </c>
      <c r="I125">
        <v>-0.13500000000000001</v>
      </c>
      <c r="J125">
        <v>0.58599999999999997</v>
      </c>
      <c r="K125">
        <v>-0.27900000000000003</v>
      </c>
      <c r="L125">
        <v>0.19400000000000001</v>
      </c>
      <c r="M125">
        <v>-0.48899999999999999</v>
      </c>
      <c r="N125">
        <f>AVERAGE(D125:M125)</f>
        <v>1.3000000000000001E-2</v>
      </c>
      <c r="O125">
        <f>ROUND(STDEV(D125:M125)/SQRT(10),2)</f>
        <v>0.09</v>
      </c>
    </row>
    <row r="126" spans="1:18" x14ac:dyDescent="0.35">
      <c r="A126" t="s">
        <v>24</v>
      </c>
      <c r="B126">
        <v>50</v>
      </c>
      <c r="C126" t="s">
        <v>25</v>
      </c>
      <c r="D126">
        <v>7.5460000000000003</v>
      </c>
      <c r="E126">
        <v>7.548</v>
      </c>
      <c r="F126">
        <v>7.4930000000000003</v>
      </c>
      <c r="G126">
        <v>7.5830000000000002</v>
      </c>
      <c r="H126">
        <v>7.5339999999999998</v>
      </c>
      <c r="I126">
        <v>7.516</v>
      </c>
      <c r="J126">
        <v>7.5380000000000003</v>
      </c>
      <c r="K126">
        <v>7.5659999999999998</v>
      </c>
      <c r="L126">
        <v>7.5529999999999999</v>
      </c>
      <c r="M126">
        <v>7.5419999999999998</v>
      </c>
      <c r="N126">
        <f>AVERAGE(D126:M126)</f>
        <v>7.5419</v>
      </c>
      <c r="O126">
        <f>ROUND(STDEV(D126:M126)/SQRT(10),2)</f>
        <v>0.01</v>
      </c>
    </row>
    <row r="127" spans="1:18" x14ac:dyDescent="0.35">
      <c r="A127" t="s">
        <v>21</v>
      </c>
      <c r="B127">
        <v>67</v>
      </c>
      <c r="C127" t="s">
        <v>26</v>
      </c>
      <c r="D127" t="s">
        <v>29</v>
      </c>
      <c r="E127" t="s">
        <v>23</v>
      </c>
      <c r="F127">
        <v>-7.9489999999999998</v>
      </c>
      <c r="G127">
        <v>-4.8410000000000002</v>
      </c>
      <c r="H127">
        <v>-5.71</v>
      </c>
      <c r="I127">
        <v>-4.8410000000000002</v>
      </c>
      <c r="J127">
        <v>-8.1890000000000001</v>
      </c>
      <c r="K127">
        <v>-7.83</v>
      </c>
      <c r="L127">
        <v>-10.042</v>
      </c>
      <c r="M127">
        <v>-6.5170000000000003</v>
      </c>
      <c r="N127">
        <f>AVERAGE(D127:M127)</f>
        <v>-6.9898750000000005</v>
      </c>
      <c r="O127">
        <f>ROUND(STDEV(D127:M127)/SQRT(10),2)</f>
        <v>0.57999999999999996</v>
      </c>
      <c r="R127">
        <v>50</v>
      </c>
    </row>
    <row r="128" spans="1:18" ht="15" thickBot="1" x14ac:dyDescent="0.4">
      <c r="A128" t="s">
        <v>24</v>
      </c>
      <c r="B128">
        <v>50</v>
      </c>
      <c r="C128" t="s">
        <v>27</v>
      </c>
      <c r="D128">
        <v>9.3670000000000009</v>
      </c>
      <c r="E128">
        <v>9.3559999999999999</v>
      </c>
      <c r="F128">
        <v>9.3369999999999997</v>
      </c>
      <c r="G128">
        <v>8.6560000000000006</v>
      </c>
      <c r="H128">
        <v>9.0220000000000002</v>
      </c>
      <c r="I128">
        <v>8.5280000000000005</v>
      </c>
      <c r="J128">
        <v>8.94</v>
      </c>
      <c r="K128">
        <v>9.3819999999999997</v>
      </c>
      <c r="L128">
        <v>9.3190000000000008</v>
      </c>
      <c r="M128">
        <v>9.1549999999999994</v>
      </c>
      <c r="N128">
        <f>AVERAGE(D128:M128)</f>
        <v>9.1061999999999994</v>
      </c>
      <c r="O128">
        <f>ROUND(STDEV(D128:M128)/SQRT(10),2)</f>
        <v>0.1</v>
      </c>
    </row>
    <row r="129" spans="1:17" ht="15" thickBot="1" x14ac:dyDescent="0.4">
      <c r="C129" t="s">
        <v>28</v>
      </c>
      <c r="D129" t="e">
        <f>(D127+D128)-(D125+D126)</f>
        <v>#VALUE!</v>
      </c>
      <c r="E129" t="e">
        <f>(E127+E128)-(E125+E126)</f>
        <v>#VALUE!</v>
      </c>
      <c r="F129">
        <f t="shared" ref="F129:M129" si="11">(F127+F128)-(F125+F126)</f>
        <v>-6.2570000000000006</v>
      </c>
      <c r="G129">
        <f t="shared" si="11"/>
        <v>-3.8199999999999994</v>
      </c>
      <c r="H129">
        <f t="shared" si="11"/>
        <v>-4.3529999999999998</v>
      </c>
      <c r="I129">
        <f t="shared" si="11"/>
        <v>-3.694</v>
      </c>
      <c r="J129">
        <f t="shared" si="11"/>
        <v>-7.3730000000000011</v>
      </c>
      <c r="K129">
        <f t="shared" si="11"/>
        <v>-5.7350000000000003</v>
      </c>
      <c r="L129">
        <f t="shared" si="11"/>
        <v>-8.4699999999999989</v>
      </c>
      <c r="M129">
        <f t="shared" si="11"/>
        <v>-4.4150000000000009</v>
      </c>
      <c r="N129">
        <f>(N127+N128)-(N125+N126)</f>
        <v>-5.438575000000001</v>
      </c>
      <c r="O129" t="e">
        <f>ROUND(STDEV(D129:M129)/SQRT(10),2)</f>
        <v>#VALUE!</v>
      </c>
      <c r="P129">
        <v>-6.37</v>
      </c>
      <c r="Q129" s="12">
        <f>P129-N129</f>
        <v>-0.93142499999999906</v>
      </c>
    </row>
    <row r="131" spans="1:17" x14ac:dyDescent="0.35">
      <c r="A131" t="s">
        <v>59</v>
      </c>
    </row>
    <row r="132" spans="1:17" x14ac:dyDescent="0.35">
      <c r="A132" t="s">
        <v>15</v>
      </c>
      <c r="B132" t="s">
        <v>16</v>
      </c>
      <c r="D132">
        <v>1</v>
      </c>
      <c r="E132">
        <v>2</v>
      </c>
      <c r="F132">
        <v>3</v>
      </c>
      <c r="G132">
        <v>4</v>
      </c>
      <c r="H132">
        <v>5</v>
      </c>
      <c r="I132">
        <v>6</v>
      </c>
      <c r="J132">
        <v>7</v>
      </c>
      <c r="K132">
        <v>8</v>
      </c>
      <c r="L132">
        <v>9</v>
      </c>
      <c r="M132">
        <v>10</v>
      </c>
      <c r="N132" t="s">
        <v>17</v>
      </c>
      <c r="O132" t="s">
        <v>18</v>
      </c>
      <c r="Q132" t="s">
        <v>20</v>
      </c>
    </row>
    <row r="133" spans="1:17" x14ac:dyDescent="0.35">
      <c r="A133" t="s">
        <v>21</v>
      </c>
      <c r="B133">
        <v>67</v>
      </c>
      <c r="C133" t="s">
        <v>22</v>
      </c>
      <c r="D133">
        <v>2.9660000000000002</v>
      </c>
      <c r="E133">
        <v>2.5059999999999998</v>
      </c>
      <c r="F133">
        <v>3.0249999999999999</v>
      </c>
      <c r="G133">
        <v>3.391</v>
      </c>
      <c r="H133">
        <v>2.593</v>
      </c>
      <c r="I133">
        <v>2.8620000000000001</v>
      </c>
      <c r="J133" t="s">
        <v>23</v>
      </c>
      <c r="K133">
        <v>1.9870000000000001</v>
      </c>
      <c r="L133">
        <v>2.524</v>
      </c>
      <c r="M133">
        <v>2.742</v>
      </c>
      <c r="N133">
        <f>AVERAGE(D133:M133)</f>
        <v>2.7328888888888887</v>
      </c>
      <c r="O133">
        <f>ROUND(STDEV(D133:M133)/SQRT(10),2)</f>
        <v>0.13</v>
      </c>
    </row>
    <row r="134" spans="1:17" x14ac:dyDescent="0.35">
      <c r="A134" t="s">
        <v>24</v>
      </c>
      <c r="B134">
        <v>50</v>
      </c>
      <c r="C134" t="s">
        <v>25</v>
      </c>
      <c r="D134">
        <v>-0.52600000000000002</v>
      </c>
      <c r="E134">
        <v>-0.45400000000000001</v>
      </c>
      <c r="F134">
        <v>-0.40100000000000002</v>
      </c>
      <c r="G134">
        <v>-0.48599999999999999</v>
      </c>
      <c r="H134">
        <v>-0.434</v>
      </c>
      <c r="I134">
        <v>-0.29399999999999998</v>
      </c>
      <c r="J134">
        <v>-0.38400000000000001</v>
      </c>
      <c r="K134">
        <v>-0.34399999999999997</v>
      </c>
      <c r="L134">
        <v>-0.52100000000000002</v>
      </c>
      <c r="M134">
        <v>-0.38200000000000001</v>
      </c>
      <c r="N134">
        <f>AVERAGE(D134:M134)</f>
        <v>-0.42259999999999998</v>
      </c>
      <c r="O134">
        <f>ROUND(STDEV(D134:M134)/SQRT(10),2)</f>
        <v>0.02</v>
      </c>
    </row>
    <row r="135" spans="1:17" x14ac:dyDescent="0.35">
      <c r="A135" t="s">
        <v>21</v>
      </c>
      <c r="B135">
        <v>67</v>
      </c>
      <c r="C135" t="s">
        <v>26</v>
      </c>
      <c r="D135">
        <v>-7.8140000000000001</v>
      </c>
      <c r="E135">
        <v>-8.8960000000000008</v>
      </c>
      <c r="F135">
        <v>-8.1620000000000008</v>
      </c>
      <c r="G135">
        <v>-3.94</v>
      </c>
      <c r="H135">
        <v>-3.7890000000000001</v>
      </c>
      <c r="I135">
        <v>-9.516</v>
      </c>
      <c r="J135">
        <v>-7.0919999999999996</v>
      </c>
      <c r="K135">
        <v>-8.4700000000000006</v>
      </c>
      <c r="L135">
        <v>-7.5880000000000001</v>
      </c>
      <c r="M135">
        <v>-7.7610000000000001</v>
      </c>
      <c r="N135">
        <f>AVERAGE(D135:M135)</f>
        <v>-7.3027999999999995</v>
      </c>
      <c r="O135">
        <f>ROUND(STDEV(D135:M135)/SQRT(10),2)</f>
        <v>0.61</v>
      </c>
    </row>
    <row r="136" spans="1:17" ht="15" thickBot="1" x14ac:dyDescent="0.4">
      <c r="A136" t="s">
        <v>24</v>
      </c>
      <c r="B136">
        <v>50</v>
      </c>
      <c r="C136" t="s">
        <v>27</v>
      </c>
      <c r="D136">
        <v>4.2119999999999997</v>
      </c>
      <c r="E136">
        <v>4.1829999999999998</v>
      </c>
      <c r="F136">
        <v>4.2869999999999999</v>
      </c>
      <c r="G136">
        <v>4.2320000000000002</v>
      </c>
      <c r="H136">
        <v>3.6059999999999999</v>
      </c>
      <c r="I136">
        <v>4.3970000000000002</v>
      </c>
      <c r="J136">
        <v>4.1929999999999996</v>
      </c>
      <c r="K136">
        <v>4.1280000000000001</v>
      </c>
      <c r="L136">
        <v>4.0540000000000003</v>
      </c>
      <c r="M136">
        <v>4.1310000000000002</v>
      </c>
      <c r="N136">
        <f>AVERAGE(D136:M136)</f>
        <v>4.1422999999999996</v>
      </c>
      <c r="O136">
        <f>ROUND(STDEV(D136:M136)/SQRT(10),2)</f>
        <v>7.0000000000000007E-2</v>
      </c>
    </row>
    <row r="137" spans="1:17" ht="15" thickBot="1" x14ac:dyDescent="0.4">
      <c r="C137" t="s">
        <v>28</v>
      </c>
      <c r="D137">
        <f>(D135+D136)-(D133+D134)</f>
        <v>-6.0420000000000007</v>
      </c>
      <c r="E137">
        <f>(E135+E136)-(E133+E134)</f>
        <v>-6.7650000000000006</v>
      </c>
      <c r="F137">
        <f t="shared" ref="F137:M137" si="12">(F135+F136)-(F133+F134)</f>
        <v>-6.4990000000000006</v>
      </c>
      <c r="G137">
        <f t="shared" si="12"/>
        <v>-2.613</v>
      </c>
      <c r="H137">
        <f t="shared" si="12"/>
        <v>-2.3420000000000001</v>
      </c>
      <c r="I137">
        <f t="shared" si="12"/>
        <v>-7.6869999999999994</v>
      </c>
      <c r="J137" t="e">
        <f t="shared" si="12"/>
        <v>#VALUE!</v>
      </c>
      <c r="K137">
        <f t="shared" si="12"/>
        <v>-5.9850000000000012</v>
      </c>
      <c r="L137">
        <f t="shared" si="12"/>
        <v>-5.5369999999999999</v>
      </c>
      <c r="M137">
        <f t="shared" si="12"/>
        <v>-5.99</v>
      </c>
      <c r="N137">
        <f>(N135+N136)-(N133+N134)</f>
        <v>-5.4707888888888885</v>
      </c>
      <c r="O137" t="e">
        <f>ROUND(STDEV(D137:M137)/SQRT(10),2)</f>
        <v>#VALUE!</v>
      </c>
      <c r="P137">
        <v>-4.7</v>
      </c>
      <c r="Q137" s="12">
        <f>P137-N137</f>
        <v>0.7707888888888883</v>
      </c>
    </row>
    <row r="139" spans="1:17" x14ac:dyDescent="0.35">
      <c r="A139" t="s">
        <v>60</v>
      </c>
    </row>
    <row r="140" spans="1:17" x14ac:dyDescent="0.35">
      <c r="A140" t="s">
        <v>15</v>
      </c>
      <c r="B140" t="s">
        <v>16</v>
      </c>
      <c r="D140">
        <v>1</v>
      </c>
      <c r="E140">
        <v>2</v>
      </c>
      <c r="F140">
        <v>3</v>
      </c>
      <c r="G140">
        <v>4</v>
      </c>
      <c r="H140">
        <v>5</v>
      </c>
      <c r="I140">
        <v>6</v>
      </c>
      <c r="J140">
        <v>7</v>
      </c>
      <c r="K140">
        <v>8</v>
      </c>
      <c r="L140">
        <v>9</v>
      </c>
      <c r="M140">
        <v>10</v>
      </c>
      <c r="N140" t="s">
        <v>17</v>
      </c>
      <c r="O140" t="s">
        <v>18</v>
      </c>
      <c r="Q140" t="s">
        <v>20</v>
      </c>
    </row>
    <row r="141" spans="1:17" x14ac:dyDescent="0.35">
      <c r="A141" t="s">
        <v>21</v>
      </c>
      <c r="B141">
        <v>67</v>
      </c>
      <c r="C141" t="s">
        <v>22</v>
      </c>
      <c r="D141">
        <v>-0.46</v>
      </c>
      <c r="E141">
        <v>-0.96599999999999997</v>
      </c>
      <c r="F141" t="s">
        <v>23</v>
      </c>
      <c r="G141">
        <v>-1.1359999999999999</v>
      </c>
      <c r="H141">
        <v>-0.83299999999999996</v>
      </c>
      <c r="I141">
        <v>-0.81499999999999995</v>
      </c>
      <c r="J141">
        <v>-1.214</v>
      </c>
      <c r="K141">
        <v>-1.242</v>
      </c>
      <c r="L141">
        <v>-1.099</v>
      </c>
      <c r="M141">
        <v>-0.45</v>
      </c>
      <c r="N141">
        <f>AVERAGE(D141:M141)</f>
        <v>-0.9127777777777778</v>
      </c>
      <c r="O141">
        <f>ROUND(STDEV(D141:M141)/SQRT(10),2)</f>
        <v>0.09</v>
      </c>
    </row>
    <row r="142" spans="1:17" x14ac:dyDescent="0.35">
      <c r="A142" t="s">
        <v>24</v>
      </c>
      <c r="B142">
        <v>50</v>
      </c>
      <c r="C142" t="s">
        <v>25</v>
      </c>
      <c r="D142">
        <v>-0.95899999999999996</v>
      </c>
      <c r="E142">
        <v>-1.042</v>
      </c>
      <c r="F142">
        <v>-1.0649999999999999</v>
      </c>
      <c r="G142">
        <v>-0.96499999999999997</v>
      </c>
      <c r="H142">
        <v>-0.99299999999999999</v>
      </c>
      <c r="I142">
        <v>-1.03</v>
      </c>
      <c r="J142">
        <v>-0.92200000000000004</v>
      </c>
      <c r="K142">
        <v>-0.93300000000000005</v>
      </c>
      <c r="L142">
        <v>-1.069</v>
      </c>
      <c r="M142">
        <v>-0.97599999999999998</v>
      </c>
      <c r="N142">
        <f>AVERAGE(D142:M142)</f>
        <v>-0.99540000000000006</v>
      </c>
      <c r="O142">
        <f>ROUND(STDEV(D142:M142)/SQRT(10),2)</f>
        <v>0.02</v>
      </c>
    </row>
    <row r="143" spans="1:17" x14ac:dyDescent="0.35">
      <c r="A143" t="s">
        <v>21</v>
      </c>
      <c r="B143">
        <v>67</v>
      </c>
      <c r="C143" t="s">
        <v>26</v>
      </c>
      <c r="D143" t="s">
        <v>29</v>
      </c>
      <c r="E143">
        <v>-5.0380000000000003</v>
      </c>
      <c r="F143">
        <v>-4.96</v>
      </c>
      <c r="G143">
        <v>-6.899</v>
      </c>
      <c r="H143">
        <v>-10.978</v>
      </c>
      <c r="I143">
        <v>-11.957000000000001</v>
      </c>
      <c r="J143">
        <v>-5.7960000000000003</v>
      </c>
      <c r="K143">
        <v>-7.8129999999999997</v>
      </c>
      <c r="L143">
        <v>-6.7809999999999997</v>
      </c>
      <c r="M143">
        <v>-13.044</v>
      </c>
      <c r="N143">
        <f>AVERAGE(D143:M143)</f>
        <v>-8.140666666666668</v>
      </c>
      <c r="O143">
        <f>ROUND(STDEV(D143:M143)/SQRT(10),2)</f>
        <v>0.97</v>
      </c>
    </row>
    <row r="144" spans="1:17" ht="15" thickBot="1" x14ac:dyDescent="0.4">
      <c r="A144" t="s">
        <v>24</v>
      </c>
      <c r="B144">
        <v>50</v>
      </c>
      <c r="C144" t="s">
        <v>27</v>
      </c>
      <c r="D144">
        <v>0.28799999999999998</v>
      </c>
      <c r="E144">
        <v>0.48699999999999999</v>
      </c>
      <c r="F144">
        <v>0.41499999999999998</v>
      </c>
      <c r="G144">
        <v>0.35099999999999998</v>
      </c>
      <c r="H144">
        <v>0.29499999999999998</v>
      </c>
      <c r="I144">
        <v>0.31</v>
      </c>
      <c r="J144">
        <v>0.28100000000000003</v>
      </c>
      <c r="K144">
        <v>0.32600000000000001</v>
      </c>
      <c r="L144">
        <v>0.58599999999999997</v>
      </c>
      <c r="M144">
        <v>0.376</v>
      </c>
      <c r="N144">
        <f>AVERAGE(D144:M144)</f>
        <v>0.3715</v>
      </c>
      <c r="O144">
        <f>ROUND(STDEV(D144:M144)/SQRT(10),2)</f>
        <v>0.03</v>
      </c>
    </row>
    <row r="145" spans="1:17" ht="15" thickBot="1" x14ac:dyDescent="0.4">
      <c r="C145" t="s">
        <v>28</v>
      </c>
      <c r="D145" t="e">
        <f>(D143+D144)-(D141+D142)</f>
        <v>#VALUE!</v>
      </c>
      <c r="E145">
        <f>(E143+E144)-(E141+E142)</f>
        <v>-2.5430000000000001</v>
      </c>
      <c r="F145" t="e">
        <f t="shared" ref="F145:M145" si="13">(F143+F144)-(F141+F142)</f>
        <v>#VALUE!</v>
      </c>
      <c r="G145">
        <f t="shared" si="13"/>
        <v>-4.4470000000000001</v>
      </c>
      <c r="H145">
        <f t="shared" si="13"/>
        <v>-8.8569999999999993</v>
      </c>
      <c r="I145">
        <f t="shared" si="13"/>
        <v>-9.8019999999999996</v>
      </c>
      <c r="J145">
        <f t="shared" si="13"/>
        <v>-3.3790000000000004</v>
      </c>
      <c r="K145">
        <f t="shared" si="13"/>
        <v>-5.3120000000000003</v>
      </c>
      <c r="L145">
        <f t="shared" si="13"/>
        <v>-4.0269999999999992</v>
      </c>
      <c r="M145">
        <f t="shared" si="13"/>
        <v>-11.242000000000001</v>
      </c>
      <c r="N145">
        <f>(N143+N144)-(N141+N142)</f>
        <v>-5.8609888888888904</v>
      </c>
      <c r="O145" t="e">
        <f>ROUND(STDEV(D145:M145)/SQRT(10),2)</f>
        <v>#VALUE!</v>
      </c>
      <c r="P145">
        <v>-4.4400000000000004</v>
      </c>
      <c r="Q145" s="12">
        <f>P145-N145</f>
        <v>1.42098888888889</v>
      </c>
    </row>
    <row r="147" spans="1:17" x14ac:dyDescent="0.35">
      <c r="A147" t="s">
        <v>61</v>
      </c>
    </row>
    <row r="148" spans="1:17" x14ac:dyDescent="0.35">
      <c r="A148" t="s">
        <v>15</v>
      </c>
      <c r="B148" t="s">
        <v>16</v>
      </c>
      <c r="D148">
        <v>1</v>
      </c>
      <c r="E148">
        <v>2</v>
      </c>
      <c r="F148">
        <v>3</v>
      </c>
      <c r="G148">
        <v>4</v>
      </c>
      <c r="H148">
        <v>5</v>
      </c>
      <c r="I148">
        <v>6</v>
      </c>
      <c r="J148">
        <v>7</v>
      </c>
      <c r="K148">
        <v>8</v>
      </c>
      <c r="L148">
        <v>9</v>
      </c>
      <c r="M148">
        <v>10</v>
      </c>
      <c r="N148" t="s">
        <v>17</v>
      </c>
      <c r="O148" t="s">
        <v>18</v>
      </c>
      <c r="Q148" t="s">
        <v>20</v>
      </c>
    </row>
    <row r="149" spans="1:17" x14ac:dyDescent="0.35">
      <c r="A149" t="s">
        <v>21</v>
      </c>
      <c r="B149">
        <v>67</v>
      </c>
      <c r="C149" t="s">
        <v>22</v>
      </c>
      <c r="D149">
        <v>0.98499999999999999</v>
      </c>
      <c r="E149">
        <v>0.63400000000000001</v>
      </c>
      <c r="F149">
        <v>0.84099999999999997</v>
      </c>
      <c r="G149">
        <v>1.0620000000000001</v>
      </c>
      <c r="H149">
        <v>0.68600000000000005</v>
      </c>
      <c r="I149">
        <v>1.1970000000000001</v>
      </c>
      <c r="J149">
        <v>1.341</v>
      </c>
      <c r="K149" t="s">
        <v>23</v>
      </c>
      <c r="L149">
        <v>1.22</v>
      </c>
      <c r="M149" t="s">
        <v>23</v>
      </c>
      <c r="N149">
        <f>AVERAGE(D149:M149)</f>
        <v>0.99575000000000002</v>
      </c>
      <c r="O149">
        <f>ROUND(STDEV(D149:M149)/SQRT(10),2)</f>
        <v>0.08</v>
      </c>
    </row>
    <row r="150" spans="1:17" x14ac:dyDescent="0.35">
      <c r="A150" t="s">
        <v>24</v>
      </c>
      <c r="B150">
        <v>50</v>
      </c>
      <c r="C150" t="s">
        <v>25</v>
      </c>
      <c r="D150">
        <v>-6.1219999999999999</v>
      </c>
      <c r="E150">
        <v>-6.2119999999999997</v>
      </c>
      <c r="F150">
        <v>-6.2469999999999999</v>
      </c>
      <c r="G150">
        <v>-6.07</v>
      </c>
      <c r="H150">
        <v>-6.0380000000000003</v>
      </c>
      <c r="I150">
        <v>-6.1829999999999998</v>
      </c>
      <c r="J150">
        <v>-6.1580000000000004</v>
      </c>
      <c r="K150">
        <v>-5.9820000000000002</v>
      </c>
      <c r="L150">
        <v>-6.1820000000000004</v>
      </c>
      <c r="M150">
        <v>-6.1840000000000002</v>
      </c>
      <c r="N150">
        <f>AVERAGE(D150:M150)</f>
        <v>-6.1378000000000004</v>
      </c>
      <c r="O150">
        <f>ROUND(STDEV(D150:M150)/SQRT(10),2)</f>
        <v>0.03</v>
      </c>
    </row>
    <row r="151" spans="1:17" x14ac:dyDescent="0.35">
      <c r="A151" t="s">
        <v>21</v>
      </c>
      <c r="B151">
        <v>67</v>
      </c>
      <c r="C151" t="s">
        <v>26</v>
      </c>
      <c r="D151">
        <v>-7.3289999999999997</v>
      </c>
      <c r="E151">
        <v>-1.351</v>
      </c>
      <c r="F151">
        <v>-5.2409999999999997</v>
      </c>
      <c r="G151">
        <v>-6.6449999999999996</v>
      </c>
      <c r="H151">
        <v>-2.4460000000000002</v>
      </c>
      <c r="I151">
        <v>-7.8360000000000003</v>
      </c>
      <c r="J151" t="s">
        <v>23</v>
      </c>
      <c r="K151">
        <v>-4.7930000000000001</v>
      </c>
      <c r="L151" t="s">
        <v>23</v>
      </c>
      <c r="M151">
        <v>-9.1969999999999992</v>
      </c>
      <c r="N151">
        <f>AVERAGE(D151:M151)</f>
        <v>-5.6047499999999992</v>
      </c>
      <c r="O151">
        <f>ROUND(STDEV(D151:M151)/SQRT(10),2)</f>
        <v>0.85</v>
      </c>
    </row>
    <row r="152" spans="1:17" ht="15" thickBot="1" x14ac:dyDescent="0.4">
      <c r="A152" t="s">
        <v>24</v>
      </c>
      <c r="B152">
        <v>50</v>
      </c>
      <c r="C152" t="s">
        <v>27</v>
      </c>
      <c r="D152">
        <v>-2.1469999999999998</v>
      </c>
      <c r="E152">
        <v>-3.3540000000000001</v>
      </c>
      <c r="F152">
        <v>-1.5249999999999999</v>
      </c>
      <c r="G152">
        <v>-3.137</v>
      </c>
      <c r="H152">
        <v>-2.375</v>
      </c>
      <c r="I152">
        <v>-2.5720000000000001</v>
      </c>
      <c r="J152">
        <v>-1.5940000000000001</v>
      </c>
      <c r="K152">
        <v>-2.105</v>
      </c>
      <c r="L152">
        <v>-1.7070000000000001</v>
      </c>
      <c r="M152">
        <v>-1.0589999999999999</v>
      </c>
      <c r="N152">
        <f>AVERAGE(D152:M152)</f>
        <v>-2.1575000000000002</v>
      </c>
      <c r="O152">
        <f>ROUND(STDEV(D152:M152)/SQRT(10),2)</f>
        <v>0.23</v>
      </c>
    </row>
    <row r="153" spans="1:17" ht="15" thickBot="1" x14ac:dyDescent="0.4">
      <c r="C153" t="s">
        <v>28</v>
      </c>
      <c r="D153">
        <f>(D151+D152)-(D149+D150)</f>
        <v>-4.3389999999999995</v>
      </c>
      <c r="E153">
        <f>(E151+E152)-(E149+E150)</f>
        <v>0.87299999999999933</v>
      </c>
      <c r="F153">
        <f t="shared" ref="F153:M153" si="14">(F151+F152)-(F149+F150)</f>
        <v>-1.3600000000000003</v>
      </c>
      <c r="G153">
        <f t="shared" si="14"/>
        <v>-4.774</v>
      </c>
      <c r="H153">
        <f t="shared" si="14"/>
        <v>0.53100000000000058</v>
      </c>
      <c r="I153">
        <f t="shared" si="14"/>
        <v>-5.4220000000000015</v>
      </c>
      <c r="J153" t="e">
        <f t="shared" si="14"/>
        <v>#VALUE!</v>
      </c>
      <c r="K153" t="e">
        <f t="shared" si="14"/>
        <v>#VALUE!</v>
      </c>
      <c r="L153" t="e">
        <f t="shared" si="14"/>
        <v>#VALUE!</v>
      </c>
      <c r="M153" t="e">
        <f t="shared" si="14"/>
        <v>#VALUE!</v>
      </c>
      <c r="N153">
        <f>(N151+N152)-(N149+N150)</f>
        <v>-2.6201999999999996</v>
      </c>
      <c r="O153" t="e">
        <f>ROUND(STDEV(D153:M153)/SQRT(10),2)</f>
        <v>#VALUE!</v>
      </c>
      <c r="P153">
        <v>-2.74</v>
      </c>
      <c r="Q153" s="12">
        <f>P153-N153</f>
        <v>-0.11980000000000057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C540-1A26-4986-90E3-11341A72E402}">
  <dimension ref="A2:Q34"/>
  <sheetViews>
    <sheetView workbookViewId="0">
      <selection activeCell="L5" sqref="L5"/>
    </sheetView>
  </sheetViews>
  <sheetFormatPr defaultRowHeight="14.5" x14ac:dyDescent="0.35"/>
  <sheetData>
    <row r="2" spans="1:17" x14ac:dyDescent="0.35">
      <c r="B2" t="s">
        <v>0</v>
      </c>
    </row>
    <row r="3" spans="1:17" ht="15" thickBot="1" x14ac:dyDescent="0.4"/>
    <row r="4" spans="1:17" x14ac:dyDescent="0.35">
      <c r="E4" s="1" t="s">
        <v>1</v>
      </c>
      <c r="F4" s="2"/>
      <c r="G4" s="2"/>
      <c r="H4" s="3"/>
    </row>
    <row r="5" spans="1:17" x14ac:dyDescent="0.35">
      <c r="B5" s="4"/>
      <c r="C5" t="s">
        <v>2</v>
      </c>
      <c r="E5" s="5"/>
      <c r="F5" s="17" t="s">
        <v>3</v>
      </c>
      <c r="G5" s="17" t="s">
        <v>4</v>
      </c>
      <c r="H5" s="6" t="s">
        <v>5</v>
      </c>
    </row>
    <row r="6" spans="1:17" x14ac:dyDescent="0.35">
      <c r="B6" s="7"/>
      <c r="C6" t="s">
        <v>6</v>
      </c>
      <c r="E6" s="5" t="s">
        <v>7</v>
      </c>
      <c r="F6" s="18" t="s">
        <v>8</v>
      </c>
      <c r="G6" s="16" t="s">
        <v>12</v>
      </c>
      <c r="H6" s="8" t="s">
        <v>10</v>
      </c>
    </row>
    <row r="7" spans="1:17" ht="15" thickBot="1" x14ac:dyDescent="0.4">
      <c r="E7" s="9" t="s">
        <v>11</v>
      </c>
      <c r="F7" s="10" t="s">
        <v>10</v>
      </c>
      <c r="G7" s="19" t="s">
        <v>8</v>
      </c>
      <c r="H7" s="11" t="s">
        <v>9</v>
      </c>
    </row>
    <row r="8" spans="1:17" x14ac:dyDescent="0.35">
      <c r="E8" t="s">
        <v>65</v>
      </c>
    </row>
    <row r="12" spans="1:17" x14ac:dyDescent="0.35">
      <c r="A12" t="s">
        <v>62</v>
      </c>
    </row>
    <row r="13" spans="1:17" x14ac:dyDescent="0.35">
      <c r="A13" t="s">
        <v>15</v>
      </c>
      <c r="B13" t="s">
        <v>16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 t="s">
        <v>17</v>
      </c>
      <c r="O13" t="s">
        <v>18</v>
      </c>
      <c r="P13" t="s">
        <v>19</v>
      </c>
      <c r="Q13" t="s">
        <v>20</v>
      </c>
    </row>
    <row r="14" spans="1:17" x14ac:dyDescent="0.35">
      <c r="A14" t="s">
        <v>21</v>
      </c>
      <c r="B14">
        <v>67</v>
      </c>
      <c r="C14" t="s">
        <v>22</v>
      </c>
      <c r="D14">
        <v>1.64</v>
      </c>
      <c r="E14">
        <v>1.9510000000000001</v>
      </c>
      <c r="F14">
        <v>1.3420000000000001</v>
      </c>
      <c r="G14">
        <v>1.5920000000000001</v>
      </c>
      <c r="H14">
        <v>1.4630000000000001</v>
      </c>
      <c r="I14">
        <v>0.91500000000000004</v>
      </c>
      <c r="J14">
        <v>1.381</v>
      </c>
      <c r="K14">
        <v>1.2649999999999999</v>
      </c>
      <c r="L14">
        <v>1.282</v>
      </c>
      <c r="M14">
        <v>0.875</v>
      </c>
      <c r="N14">
        <f>AVERAGE(D14:M14)</f>
        <v>1.3706</v>
      </c>
      <c r="O14">
        <f>ROUND(STDEV(D14:M14)/SQRT(10),2)</f>
        <v>0.1</v>
      </c>
    </row>
    <row r="15" spans="1:17" x14ac:dyDescent="0.35">
      <c r="A15" t="s">
        <v>24</v>
      </c>
      <c r="B15">
        <v>50</v>
      </c>
      <c r="C15" t="s">
        <v>25</v>
      </c>
      <c r="D15">
        <v>4.319</v>
      </c>
      <c r="E15">
        <v>4.3239999999999998</v>
      </c>
      <c r="F15">
        <v>4.3449999999999998</v>
      </c>
      <c r="G15">
        <v>4.2110000000000003</v>
      </c>
      <c r="H15">
        <v>4.2160000000000002</v>
      </c>
      <c r="I15">
        <v>4.2430000000000003</v>
      </c>
      <c r="J15">
        <v>4.2549999999999999</v>
      </c>
      <c r="K15">
        <v>4.2759999999999998</v>
      </c>
      <c r="L15">
        <v>4.25</v>
      </c>
      <c r="M15">
        <v>4.1360000000000001</v>
      </c>
      <c r="N15">
        <f>AVERAGE(D15:M15)</f>
        <v>4.2575000000000003</v>
      </c>
      <c r="O15">
        <f>ROUND(STDEV(D15:M15)/SQRT(10),2)</f>
        <v>0.02</v>
      </c>
    </row>
    <row r="16" spans="1:17" x14ac:dyDescent="0.35">
      <c r="A16" t="s">
        <v>21</v>
      </c>
      <c r="B16">
        <v>67</v>
      </c>
      <c r="C16" t="s">
        <v>26</v>
      </c>
      <c r="D16" t="s">
        <v>29</v>
      </c>
      <c r="E16">
        <v>-6.3849999999999998</v>
      </c>
      <c r="F16" t="s">
        <v>23</v>
      </c>
      <c r="G16" t="s">
        <v>23</v>
      </c>
      <c r="H16">
        <v>-1.3069999999999999</v>
      </c>
      <c r="I16">
        <v>-6.2619999999999996</v>
      </c>
      <c r="J16">
        <v>-4.5490000000000004</v>
      </c>
      <c r="K16">
        <v>-8.1</v>
      </c>
      <c r="L16">
        <v>-6.6829999999999998</v>
      </c>
      <c r="M16">
        <v>-4.6109999999999998</v>
      </c>
      <c r="N16">
        <f>AVERAGE(D16:M16)</f>
        <v>-5.4138571428571423</v>
      </c>
      <c r="O16">
        <f>ROUND(STDEV(D16:M16)/SQRT(10),2)</f>
        <v>0.69</v>
      </c>
    </row>
    <row r="17" spans="1:17" ht="15" thickBot="1" x14ac:dyDescent="0.4">
      <c r="A17" t="s">
        <v>24</v>
      </c>
      <c r="B17">
        <v>50</v>
      </c>
      <c r="C17" t="s">
        <v>27</v>
      </c>
      <c r="D17">
        <v>5.923</v>
      </c>
      <c r="E17">
        <v>6.133</v>
      </c>
      <c r="F17">
        <v>6.12</v>
      </c>
      <c r="G17">
        <v>5.8339999999999996</v>
      </c>
      <c r="H17">
        <v>5.891</v>
      </c>
      <c r="I17">
        <v>6.0250000000000004</v>
      </c>
      <c r="J17">
        <v>6.069</v>
      </c>
      <c r="K17">
        <v>5.7430000000000003</v>
      </c>
      <c r="L17">
        <v>6.1040000000000001</v>
      </c>
      <c r="M17">
        <v>6.1440000000000001</v>
      </c>
      <c r="N17">
        <f>AVERAGE(D17:M17)</f>
        <v>5.9986000000000006</v>
      </c>
      <c r="O17">
        <f>ROUND(STDEV(D17:M17)/SQRT(10),2)</f>
        <v>0.04</v>
      </c>
    </row>
    <row r="18" spans="1:17" ht="15" thickBot="1" x14ac:dyDescent="0.4">
      <c r="C18" t="s">
        <v>28</v>
      </c>
      <c r="D18" t="s">
        <v>29</v>
      </c>
      <c r="E18">
        <f>(E16+E17)-(E14+E15)</f>
        <v>-6.5270000000000001</v>
      </c>
      <c r="F18" t="s">
        <v>29</v>
      </c>
      <c r="G18" t="s">
        <v>29</v>
      </c>
      <c r="H18">
        <f>(H16+H17)-(H14+H15)</f>
        <v>-1.0950000000000006</v>
      </c>
      <c r="I18">
        <f>(I16+I17)-(I14+I15)</f>
        <v>-5.3949999999999996</v>
      </c>
      <c r="J18">
        <f>(J16+J17)-(J14+J15)</f>
        <v>-4.1160000000000005</v>
      </c>
      <c r="K18" t="s">
        <v>29</v>
      </c>
      <c r="L18">
        <f>(L16+L17)-(L14+L15)</f>
        <v>-6.1109999999999998</v>
      </c>
      <c r="M18" t="s">
        <v>29</v>
      </c>
      <c r="N18">
        <f>(N16+N17)-(N14+N15)</f>
        <v>-5.0433571428571415</v>
      </c>
      <c r="O18">
        <f>ROUND(STDEV(D18:M18)/SQRT(10),2)</f>
        <v>0.69</v>
      </c>
      <c r="P18">
        <v>-5.19</v>
      </c>
      <c r="Q18" s="12">
        <f>P18-N18</f>
        <v>-0.14664285714285885</v>
      </c>
    </row>
    <row r="20" spans="1:17" x14ac:dyDescent="0.35">
      <c r="A20" t="s">
        <v>63</v>
      </c>
    </row>
    <row r="21" spans="1:17" x14ac:dyDescent="0.35">
      <c r="A21" t="s">
        <v>15</v>
      </c>
      <c r="B21" t="s">
        <v>16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 t="s">
        <v>17</v>
      </c>
      <c r="O21" t="s">
        <v>18</v>
      </c>
      <c r="P21" t="s">
        <v>19</v>
      </c>
      <c r="Q21" t="s">
        <v>20</v>
      </c>
    </row>
    <row r="22" spans="1:17" x14ac:dyDescent="0.35">
      <c r="A22" t="s">
        <v>21</v>
      </c>
      <c r="B22">
        <v>67</v>
      </c>
      <c r="C22" t="s">
        <v>22</v>
      </c>
      <c r="D22">
        <v>0.128</v>
      </c>
      <c r="E22">
        <v>-0.48299999999999998</v>
      </c>
      <c r="F22">
        <v>-5.0000000000000001E-3</v>
      </c>
      <c r="G22">
        <v>-0.106</v>
      </c>
      <c r="H22">
        <v>-0.27200000000000002</v>
      </c>
      <c r="I22">
        <v>-0.17699999999999999</v>
      </c>
      <c r="J22">
        <v>-0.58399999999999996</v>
      </c>
      <c r="K22">
        <v>-0.16800000000000001</v>
      </c>
      <c r="L22">
        <v>0.11799999999999999</v>
      </c>
      <c r="M22">
        <v>-0.16800000000000001</v>
      </c>
      <c r="N22">
        <f>AVERAGE(D22:M22)</f>
        <v>-0.17169999999999999</v>
      </c>
      <c r="O22">
        <f>ROUND(STDEV(D22:M22)/SQRT(10),2)</f>
        <v>7.0000000000000007E-2</v>
      </c>
    </row>
    <row r="23" spans="1:17" x14ac:dyDescent="0.35">
      <c r="A23" t="s">
        <v>24</v>
      </c>
      <c r="B23">
        <v>50</v>
      </c>
      <c r="C23" t="s">
        <v>25</v>
      </c>
      <c r="D23">
        <v>0.77300000000000002</v>
      </c>
      <c r="E23">
        <v>0.9</v>
      </c>
      <c r="F23">
        <v>0.748</v>
      </c>
      <c r="G23">
        <v>0.86</v>
      </c>
      <c r="H23">
        <v>0.83399999999999996</v>
      </c>
      <c r="I23">
        <v>0.77900000000000003</v>
      </c>
      <c r="J23">
        <v>0.76300000000000001</v>
      </c>
      <c r="K23">
        <v>0.77900000000000003</v>
      </c>
      <c r="L23">
        <v>0.84099999999999997</v>
      </c>
      <c r="M23">
        <v>0.86199999999999999</v>
      </c>
      <c r="N23">
        <f>AVERAGE(D23:M23)</f>
        <v>0.81389999999999996</v>
      </c>
      <c r="O23">
        <f>ROUND(STDEV(D23:M23)/SQRT(10),2)</f>
        <v>0.02</v>
      </c>
    </row>
    <row r="24" spans="1:17" x14ac:dyDescent="0.35">
      <c r="A24" t="s">
        <v>21</v>
      </c>
      <c r="B24">
        <v>67</v>
      </c>
      <c r="C24" t="s">
        <v>26</v>
      </c>
      <c r="D24">
        <v>-7.5190000000000001</v>
      </c>
      <c r="E24">
        <v>-3.9159999999999999</v>
      </c>
      <c r="F24">
        <v>-11.724</v>
      </c>
      <c r="G24">
        <v>-12.074999999999999</v>
      </c>
      <c r="H24">
        <v>-9.4760000000000009</v>
      </c>
      <c r="I24">
        <v>-6.3620000000000001</v>
      </c>
      <c r="J24">
        <v>-13.375</v>
      </c>
      <c r="K24">
        <v>-6.7249999999999996</v>
      </c>
      <c r="L24">
        <v>-8.9329999999999998</v>
      </c>
      <c r="M24">
        <v>-13.256</v>
      </c>
      <c r="N24">
        <f>AVERAGE(D24:M24)</f>
        <v>-9.3360999999999983</v>
      </c>
      <c r="O24">
        <f>ROUND(STDEV(D24:M24)/SQRT(10),2)</f>
        <v>1.02</v>
      </c>
    </row>
    <row r="25" spans="1:17" ht="15" thickBot="1" x14ac:dyDescent="0.4">
      <c r="A25" t="s">
        <v>24</v>
      </c>
      <c r="B25">
        <v>50</v>
      </c>
      <c r="C25" t="s">
        <v>27</v>
      </c>
      <c r="D25">
        <v>3.77</v>
      </c>
      <c r="E25">
        <v>3.681</v>
      </c>
      <c r="F25">
        <v>3.0329999999999999</v>
      </c>
      <c r="G25">
        <v>2.8290000000000002</v>
      </c>
      <c r="H25">
        <v>3.3780000000000001</v>
      </c>
      <c r="I25">
        <v>3.4409999999999998</v>
      </c>
      <c r="J25">
        <v>3.15</v>
      </c>
      <c r="K25">
        <v>3.464</v>
      </c>
      <c r="L25">
        <v>3.6989999999999998</v>
      </c>
      <c r="M25">
        <v>2.931</v>
      </c>
      <c r="N25">
        <f>AVERAGE(D25:M25)</f>
        <v>3.3375999999999997</v>
      </c>
      <c r="O25">
        <f>ROUND(STDEV(D25:M25)/SQRT(10),2)</f>
        <v>0.11</v>
      </c>
    </row>
    <row r="26" spans="1:17" ht="15" thickBot="1" x14ac:dyDescent="0.4">
      <c r="C26" t="s">
        <v>28</v>
      </c>
      <c r="D26">
        <f t="shared" ref="D26:N26" si="0">(D24+D25)-(D22+D23)</f>
        <v>-4.6500000000000004</v>
      </c>
      <c r="E26">
        <f t="shared" si="0"/>
        <v>-0.65199999999999991</v>
      </c>
      <c r="F26">
        <f t="shared" si="0"/>
        <v>-9.4340000000000011</v>
      </c>
      <c r="G26">
        <f t="shared" si="0"/>
        <v>-9.9999999999999982</v>
      </c>
      <c r="H26">
        <f t="shared" si="0"/>
        <v>-6.660000000000001</v>
      </c>
      <c r="I26">
        <f t="shared" si="0"/>
        <v>-3.5230000000000006</v>
      </c>
      <c r="J26">
        <f t="shared" si="0"/>
        <v>-10.404</v>
      </c>
      <c r="K26">
        <f t="shared" si="0"/>
        <v>-3.8719999999999999</v>
      </c>
      <c r="L26">
        <f t="shared" si="0"/>
        <v>-6.1929999999999996</v>
      </c>
      <c r="M26">
        <f t="shared" si="0"/>
        <v>-11.018999999999998</v>
      </c>
      <c r="N26">
        <f t="shared" si="0"/>
        <v>-6.640699999999998</v>
      </c>
      <c r="O26">
        <f>ROUND(STDEV(D26:M26)/SQRT(10),2)</f>
        <v>1.1000000000000001</v>
      </c>
      <c r="P26">
        <v>-5.13</v>
      </c>
      <c r="Q26" s="12">
        <f>P26-N26</f>
        <v>1.5106999999999982</v>
      </c>
    </row>
    <row r="28" spans="1:17" x14ac:dyDescent="0.35">
      <c r="A28" t="s">
        <v>64</v>
      </c>
    </row>
    <row r="29" spans="1:17" x14ac:dyDescent="0.35">
      <c r="A29" t="s">
        <v>15</v>
      </c>
      <c r="B29" t="s">
        <v>16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 t="s">
        <v>17</v>
      </c>
      <c r="O29" t="s">
        <v>18</v>
      </c>
      <c r="P29" t="s">
        <v>19</v>
      </c>
      <c r="Q29" t="s">
        <v>20</v>
      </c>
    </row>
    <row r="30" spans="1:17" x14ac:dyDescent="0.35">
      <c r="A30" t="s">
        <v>21</v>
      </c>
      <c r="B30">
        <v>67</v>
      </c>
      <c r="C30" t="s">
        <v>22</v>
      </c>
      <c r="D30">
        <v>-0.36599999999999999</v>
      </c>
      <c r="E30" t="s">
        <v>23</v>
      </c>
      <c r="F30">
        <v>-0.379</v>
      </c>
      <c r="G30">
        <v>-0.316</v>
      </c>
      <c r="H30">
        <v>-0.45800000000000002</v>
      </c>
      <c r="I30">
        <v>-0.73899999999999999</v>
      </c>
      <c r="J30">
        <v>-0.63300000000000001</v>
      </c>
      <c r="K30">
        <v>2.9000000000000001E-2</v>
      </c>
      <c r="L30" t="s">
        <v>23</v>
      </c>
      <c r="M30">
        <v>-3.1E-2</v>
      </c>
      <c r="N30">
        <f>AVERAGE(D30:M30)</f>
        <v>-0.36162500000000003</v>
      </c>
      <c r="O30">
        <f>ROUND(STDEV(D30:M30)/SQRT(10),2)</f>
        <v>0.08</v>
      </c>
    </row>
    <row r="31" spans="1:17" x14ac:dyDescent="0.35">
      <c r="A31" t="s">
        <v>24</v>
      </c>
      <c r="B31">
        <v>50</v>
      </c>
      <c r="C31" t="s">
        <v>25</v>
      </c>
      <c r="D31">
        <v>4.2140000000000004</v>
      </c>
      <c r="E31">
        <v>4.0949999999999998</v>
      </c>
      <c r="F31">
        <v>4.1769999999999996</v>
      </c>
      <c r="G31">
        <v>4.194</v>
      </c>
      <c r="H31">
        <v>4.1189999999999998</v>
      </c>
      <c r="I31">
        <v>4.0410000000000004</v>
      </c>
      <c r="J31">
        <v>4.1360000000000001</v>
      </c>
      <c r="K31">
        <v>4.125</v>
      </c>
      <c r="L31">
        <v>4.0990000000000002</v>
      </c>
      <c r="M31">
        <v>4.1050000000000004</v>
      </c>
      <c r="N31">
        <f>AVERAGE(D31:M31)</f>
        <v>4.1305000000000005</v>
      </c>
      <c r="O31">
        <f>ROUND(STDEV(D31:M31)/SQRT(10),2)</f>
        <v>0.02</v>
      </c>
    </row>
    <row r="32" spans="1:17" x14ac:dyDescent="0.35">
      <c r="A32" t="s">
        <v>21</v>
      </c>
      <c r="B32">
        <v>67</v>
      </c>
      <c r="C32" t="s">
        <v>26</v>
      </c>
      <c r="D32">
        <v>-10.837</v>
      </c>
      <c r="E32">
        <v>-3.5619999999999998</v>
      </c>
      <c r="F32" t="s">
        <v>23</v>
      </c>
      <c r="G32">
        <v>-6.0389999999999997</v>
      </c>
      <c r="H32">
        <v>-11.515000000000001</v>
      </c>
      <c r="I32">
        <v>-7.742</v>
      </c>
      <c r="J32" t="s">
        <v>23</v>
      </c>
      <c r="K32">
        <v>-7.0490000000000004</v>
      </c>
      <c r="L32">
        <v>-5.8869999999999996</v>
      </c>
      <c r="M32">
        <v>-8.6509999999999998</v>
      </c>
      <c r="N32">
        <f>AVERAGE(D32:M32)</f>
        <v>-7.6602499999999996</v>
      </c>
      <c r="O32">
        <f>ROUND(STDEV(D32:M32)/SQRT(10),2)</f>
        <v>0.84</v>
      </c>
    </row>
    <row r="33" spans="1:17" ht="15" thickBot="1" x14ac:dyDescent="0.4">
      <c r="A33" t="s">
        <v>24</v>
      </c>
      <c r="B33">
        <v>50</v>
      </c>
      <c r="C33" t="s">
        <v>27</v>
      </c>
      <c r="D33">
        <v>6.7859999999999996</v>
      </c>
      <c r="E33">
        <v>6.9790000000000001</v>
      </c>
      <c r="F33">
        <v>6.806</v>
      </c>
      <c r="G33">
        <v>6.8280000000000003</v>
      </c>
      <c r="H33">
        <v>6.702</v>
      </c>
      <c r="I33">
        <v>6.7249999999999996</v>
      </c>
      <c r="J33">
        <v>6.6079999999999997</v>
      </c>
      <c r="K33">
        <v>6.7460000000000004</v>
      </c>
      <c r="L33">
        <v>6.5190000000000001</v>
      </c>
      <c r="M33">
        <v>6.8630000000000004</v>
      </c>
      <c r="N33">
        <f>AVERAGE(D33:M33)</f>
        <v>6.7561999999999998</v>
      </c>
      <c r="O33">
        <f>ROUND(STDEV(D33:M33)/SQRT(10),2)</f>
        <v>0.04</v>
      </c>
    </row>
    <row r="34" spans="1:17" ht="15" thickBot="1" x14ac:dyDescent="0.4">
      <c r="C34" t="s">
        <v>28</v>
      </c>
      <c r="D34">
        <f t="shared" ref="D34:K34" si="1">(D32+D33)-(D30+D31)</f>
        <v>-7.8990000000000009</v>
      </c>
      <c r="E34" t="s">
        <v>29</v>
      </c>
      <c r="F34" t="s">
        <v>29</v>
      </c>
      <c r="G34">
        <f t="shared" si="1"/>
        <v>-3.0889999999999995</v>
      </c>
      <c r="H34">
        <f t="shared" si="1"/>
        <v>-8.4740000000000002</v>
      </c>
      <c r="I34">
        <f t="shared" si="1"/>
        <v>-4.3190000000000008</v>
      </c>
      <c r="J34" t="s">
        <v>29</v>
      </c>
      <c r="K34">
        <f t="shared" si="1"/>
        <v>-4.4569999999999999</v>
      </c>
      <c r="L34" t="s">
        <v>29</v>
      </c>
      <c r="M34">
        <f>(M32+M33)-(M30+M31)</f>
        <v>-5.8620000000000001</v>
      </c>
      <c r="N34">
        <f>(N32+N33)-(N30+N31)</f>
        <v>-4.6729250000000002</v>
      </c>
      <c r="O34">
        <f>ROUND(STDEV(D34:M34)/SQRT(10),2)</f>
        <v>0.68</v>
      </c>
      <c r="P34">
        <v>-5.46</v>
      </c>
      <c r="Q34" s="12">
        <f>P34-N34</f>
        <v>-0.78707499999999975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68F7-51EF-4A3C-A144-C0A2B726A805}">
  <dimension ref="A1:S88"/>
  <sheetViews>
    <sheetView tabSelected="1" workbookViewId="0">
      <selection activeCell="V16" sqref="V16"/>
    </sheetView>
  </sheetViews>
  <sheetFormatPr defaultRowHeight="14.5" x14ac:dyDescent="0.35"/>
  <sheetData>
    <row r="1" spans="1:19" x14ac:dyDescent="0.35">
      <c r="A1" t="s">
        <v>0</v>
      </c>
    </row>
    <row r="2" spans="1:19" ht="15" thickBot="1" x14ac:dyDescent="0.4"/>
    <row r="3" spans="1:19" x14ac:dyDescent="0.35">
      <c r="D3" s="1" t="s">
        <v>1</v>
      </c>
      <c r="E3" s="2"/>
      <c r="F3" s="2"/>
      <c r="G3" s="3"/>
    </row>
    <row r="4" spans="1:19" x14ac:dyDescent="0.35">
      <c r="A4" s="4"/>
      <c r="B4" t="s">
        <v>2</v>
      </c>
      <c r="D4" s="5"/>
      <c r="E4" t="s">
        <v>3</v>
      </c>
      <c r="F4" t="s">
        <v>4</v>
      </c>
      <c r="G4" s="6" t="s">
        <v>5</v>
      </c>
    </row>
    <row r="5" spans="1:19" x14ac:dyDescent="0.35">
      <c r="A5" s="7"/>
      <c r="B5" t="s">
        <v>6</v>
      </c>
      <c r="D5" s="5" t="s">
        <v>7</v>
      </c>
      <c r="E5" s="7" t="s">
        <v>8</v>
      </c>
      <c r="F5" s="7" t="s">
        <v>8</v>
      </c>
      <c r="G5" s="8" t="s">
        <v>10</v>
      </c>
    </row>
    <row r="6" spans="1:19" ht="15" thickBot="1" x14ac:dyDescent="0.4">
      <c r="D6" s="9" t="s">
        <v>11</v>
      </c>
      <c r="E6" s="10" t="s">
        <v>10</v>
      </c>
      <c r="F6" s="19" t="s">
        <v>8</v>
      </c>
      <c r="G6" s="11" t="s">
        <v>9</v>
      </c>
    </row>
    <row r="7" spans="1:19" x14ac:dyDescent="0.35">
      <c r="D7" t="s">
        <v>66</v>
      </c>
    </row>
    <row r="10" spans="1:19" x14ac:dyDescent="0.35">
      <c r="A10" t="s">
        <v>67</v>
      </c>
    </row>
    <row r="11" spans="1:19" x14ac:dyDescent="0.35">
      <c r="A11" t="s">
        <v>14</v>
      </c>
    </row>
    <row r="12" spans="1:19" x14ac:dyDescent="0.35">
      <c r="A12" t="s">
        <v>15</v>
      </c>
      <c r="B12" t="s">
        <v>16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 t="s">
        <v>17</v>
      </c>
      <c r="O12" t="s">
        <v>18</v>
      </c>
      <c r="P12" t="s">
        <v>19</v>
      </c>
      <c r="Q12" t="s">
        <v>20</v>
      </c>
      <c r="S12" t="s">
        <v>68</v>
      </c>
    </row>
    <row r="13" spans="1:19" x14ac:dyDescent="0.35">
      <c r="A13" t="s">
        <v>21</v>
      </c>
      <c r="B13">
        <v>67</v>
      </c>
      <c r="C13" t="s">
        <v>22</v>
      </c>
      <c r="D13">
        <v>1.1469999999999994</v>
      </c>
      <c r="E13">
        <v>1.5449999999999999</v>
      </c>
      <c r="F13">
        <v>1.1739999999999995</v>
      </c>
      <c r="G13">
        <v>1.274</v>
      </c>
      <c r="N13">
        <f>AVERAGE(D13:M13)</f>
        <v>1.2849999999999997</v>
      </c>
      <c r="O13">
        <f>ROUND(STDEV(D13:M13)/SQRT(10),2)</f>
        <v>0.06</v>
      </c>
      <c r="R13">
        <f>ROUND(STDEV(D13:M13),2)</f>
        <v>0.18</v>
      </c>
    </row>
    <row r="14" spans="1:19" x14ac:dyDescent="0.35">
      <c r="A14" t="s">
        <v>24</v>
      </c>
      <c r="B14">
        <v>50</v>
      </c>
      <c r="C14" t="s">
        <v>25</v>
      </c>
      <c r="D14">
        <v>0.14699999999999999</v>
      </c>
      <c r="E14">
        <v>9.9000000000000005E-2</v>
      </c>
      <c r="F14">
        <v>0.16900000000000001</v>
      </c>
      <c r="G14">
        <v>0.11899999999999999</v>
      </c>
      <c r="H14">
        <v>3.6999999999999998E-2</v>
      </c>
      <c r="I14">
        <v>-0.03</v>
      </c>
      <c r="J14">
        <v>2.8000000000000001E-2</v>
      </c>
      <c r="K14">
        <v>0.105</v>
      </c>
      <c r="L14">
        <v>0.123</v>
      </c>
      <c r="M14">
        <v>7.9000000000000001E-2</v>
      </c>
      <c r="N14">
        <f>AVERAGE(D14:M14)</f>
        <v>8.7599999999999997E-2</v>
      </c>
      <c r="O14">
        <f>ROUND(STDEV(D14:M14)/SQRT(10),2)</f>
        <v>0.02</v>
      </c>
      <c r="R14">
        <f>ROUND(STDEV(D14:M14),2)</f>
        <v>0.06</v>
      </c>
    </row>
    <row r="15" spans="1:19" x14ac:dyDescent="0.35">
      <c r="A15" t="s">
        <v>21</v>
      </c>
      <c r="B15">
        <v>67</v>
      </c>
      <c r="C15" t="s">
        <v>26</v>
      </c>
      <c r="D15">
        <v>-5.3019999999999996</v>
      </c>
      <c r="E15">
        <v>-4.8600000000000003</v>
      </c>
      <c r="F15">
        <v>-5.093</v>
      </c>
      <c r="G15" t="s">
        <v>29</v>
      </c>
      <c r="H15" t="s">
        <v>29</v>
      </c>
      <c r="I15">
        <v>-4.3239999999999998</v>
      </c>
      <c r="J15">
        <v>-5.1050000000000004</v>
      </c>
      <c r="K15">
        <v>-5.6740000000000004</v>
      </c>
      <c r="L15" t="s">
        <v>29</v>
      </c>
      <c r="M15" t="s">
        <v>29</v>
      </c>
      <c r="N15">
        <f>AVERAGE(D15:M15)</f>
        <v>-5.0596666666666668</v>
      </c>
      <c r="O15">
        <f>ROUND(STDEV(D15:M15)/SQRT(6),2)</f>
        <v>0.18</v>
      </c>
      <c r="R15">
        <f>ROUND(STDEV(D15:M15),2)</f>
        <v>0.45</v>
      </c>
    </row>
    <row r="16" spans="1:19" ht="15" thickBot="1" x14ac:dyDescent="0.4">
      <c r="A16" t="s">
        <v>24</v>
      </c>
      <c r="B16">
        <v>50</v>
      </c>
      <c r="C16" t="s">
        <v>27</v>
      </c>
      <c r="D16">
        <v>0.52400000000000002</v>
      </c>
      <c r="E16">
        <v>0.54800000000000004</v>
      </c>
      <c r="F16">
        <v>0.36599999999999999</v>
      </c>
      <c r="G16" t="s">
        <v>29</v>
      </c>
      <c r="H16">
        <v>0.498</v>
      </c>
      <c r="I16">
        <v>0.58299999999999996</v>
      </c>
      <c r="J16">
        <v>0.496</v>
      </c>
      <c r="K16">
        <v>0.52100000000000002</v>
      </c>
      <c r="L16">
        <v>0.57699999999999996</v>
      </c>
      <c r="M16">
        <v>0.55100000000000005</v>
      </c>
      <c r="N16">
        <f>AVERAGE(D16:M16)</f>
        <v>0.51822222222222214</v>
      </c>
      <c r="O16">
        <f>ROUND(STDEV(D16:M16)/SQRT(10),2)</f>
        <v>0.02</v>
      </c>
      <c r="R16">
        <f>ROUND(STDEV(D16:M16),2)</f>
        <v>0.06</v>
      </c>
    </row>
    <row r="17" spans="1:19" ht="15" thickBot="1" x14ac:dyDescent="0.4">
      <c r="N17">
        <f>(N15+N16)-(N13+N14)</f>
        <v>-5.9140444444444435</v>
      </c>
      <c r="P17">
        <v>-5.19</v>
      </c>
      <c r="Q17" s="12">
        <f>P17-N17</f>
        <v>0.72404444444444316</v>
      </c>
    </row>
    <row r="18" spans="1:19" x14ac:dyDescent="0.35">
      <c r="R18">
        <f>SQRT(POWER(R13,2)+POWER(R14,2)+POWER(R15,2)+POWER(R16,2))/SQRT(10)</f>
        <v>0.15559562975867927</v>
      </c>
      <c r="S18">
        <f>(R13+R14+R15+R16)/SQRT(10)</f>
        <v>0.23717082451262844</v>
      </c>
    </row>
    <row r="19" spans="1:19" x14ac:dyDescent="0.35">
      <c r="A19" t="s">
        <v>30</v>
      </c>
    </row>
    <row r="20" spans="1:19" x14ac:dyDescent="0.35">
      <c r="A20" t="s">
        <v>15</v>
      </c>
      <c r="B20" t="s">
        <v>16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 t="s">
        <v>17</v>
      </c>
      <c r="O20" t="s">
        <v>18</v>
      </c>
      <c r="P20" t="s">
        <v>19</v>
      </c>
      <c r="Q20" t="s">
        <v>20</v>
      </c>
      <c r="S20" t="s">
        <v>68</v>
      </c>
    </row>
    <row r="21" spans="1:19" x14ac:dyDescent="0.35">
      <c r="A21" t="s">
        <v>21</v>
      </c>
      <c r="B21">
        <v>67</v>
      </c>
      <c r="C21" t="s">
        <v>22</v>
      </c>
      <c r="D21">
        <v>-1.772</v>
      </c>
      <c r="E21">
        <v>-1.69</v>
      </c>
      <c r="F21">
        <v>-2.028</v>
      </c>
      <c r="G21">
        <v>-1.73</v>
      </c>
      <c r="H21">
        <v>-1.819</v>
      </c>
      <c r="I21">
        <v>-1.944</v>
      </c>
      <c r="J21">
        <v>-2.113</v>
      </c>
      <c r="K21">
        <v>-1.8240000000000001</v>
      </c>
      <c r="L21">
        <v>-1.919</v>
      </c>
      <c r="N21">
        <f>AVERAGE(D21:M21)</f>
        <v>-1.8709999999999998</v>
      </c>
      <c r="O21">
        <f>ROUND(STDEV(D21:M21)/SQRT(10),2)</f>
        <v>0.04</v>
      </c>
      <c r="R21">
        <f>ROUND(STDEV(D21:M21),2)</f>
        <v>0.14000000000000001</v>
      </c>
    </row>
    <row r="22" spans="1:19" x14ac:dyDescent="0.35">
      <c r="A22" t="s">
        <v>24</v>
      </c>
      <c r="B22">
        <v>50</v>
      </c>
      <c r="C22" t="s">
        <v>25</v>
      </c>
      <c r="D22">
        <v>-3.8</v>
      </c>
      <c r="E22">
        <v>-3.7749999999999999</v>
      </c>
      <c r="F22">
        <v>-3.8029999999999999</v>
      </c>
      <c r="G22">
        <v>-3.778</v>
      </c>
      <c r="H22">
        <v>-3.8359999999999999</v>
      </c>
      <c r="I22">
        <v>-3.8450000000000002</v>
      </c>
      <c r="J22">
        <v>-3.6869999999999998</v>
      </c>
      <c r="K22">
        <v>-3.8380000000000001</v>
      </c>
      <c r="L22">
        <v>-3.7639999999999998</v>
      </c>
      <c r="M22">
        <v>-3.7050000000000001</v>
      </c>
      <c r="N22">
        <f>AVERAGE(D22:M22)</f>
        <v>-3.7831000000000001</v>
      </c>
      <c r="O22">
        <f>ROUND(STDEV(D22:M22)/SQRT(10),2)</f>
        <v>0.02</v>
      </c>
      <c r="R22">
        <f>ROUND(STDEV(D22:M22),2)</f>
        <v>0.05</v>
      </c>
    </row>
    <row r="23" spans="1:19" x14ac:dyDescent="0.35">
      <c r="A23" t="s">
        <v>21</v>
      </c>
      <c r="B23">
        <v>67</v>
      </c>
      <c r="C23" t="s">
        <v>26</v>
      </c>
      <c r="D23">
        <v>-6.0640000000000001</v>
      </c>
      <c r="E23">
        <v>-12.002000000000001</v>
      </c>
      <c r="F23">
        <v>-10.41</v>
      </c>
      <c r="G23">
        <v>-10.599</v>
      </c>
      <c r="H23">
        <v>-9.9890000000000008</v>
      </c>
      <c r="I23">
        <v>-8.234</v>
      </c>
      <c r="J23" t="s">
        <v>29</v>
      </c>
      <c r="K23">
        <v>-7.62</v>
      </c>
      <c r="L23" t="s">
        <v>29</v>
      </c>
      <c r="M23" t="s">
        <v>29</v>
      </c>
      <c r="N23">
        <f>AVERAGE(D23:M23)</f>
        <v>-9.2740000000000009</v>
      </c>
      <c r="O23">
        <f>ROUND(STDEV(D23:M23)/SQRT(7),2)</f>
        <v>0.77</v>
      </c>
      <c r="R23">
        <f>ROUND(STDEV(D23:M23),2)</f>
        <v>2.0499999999999998</v>
      </c>
    </row>
    <row r="24" spans="1:19" ht="15" thickBot="1" x14ac:dyDescent="0.4">
      <c r="A24" t="s">
        <v>24</v>
      </c>
      <c r="B24">
        <v>50</v>
      </c>
      <c r="C24" t="s">
        <v>27</v>
      </c>
      <c r="D24">
        <v>-3.028</v>
      </c>
      <c r="E24">
        <v>-2.7610000000000001</v>
      </c>
      <c r="F24">
        <v>-3.1509999999999998</v>
      </c>
      <c r="G24">
        <v>-3.1869999999999998</v>
      </c>
      <c r="H24">
        <v>-3.0819999999999999</v>
      </c>
      <c r="I24">
        <v>-3.121</v>
      </c>
      <c r="J24" t="s">
        <v>29</v>
      </c>
      <c r="K24">
        <v>-3.0129999999999999</v>
      </c>
      <c r="L24">
        <v>-2.827</v>
      </c>
      <c r="M24">
        <v>-3.01</v>
      </c>
      <c r="N24">
        <f>AVERAGE(D24:M24)</f>
        <v>-3.0199999999999991</v>
      </c>
      <c r="O24">
        <f>ROUND(STDEV(D24:M24)/SQRT(10),2)</f>
        <v>0.05</v>
      </c>
      <c r="R24">
        <f>ROUND(STDEV(D24:M24),2)</f>
        <v>0.14000000000000001</v>
      </c>
    </row>
    <row r="25" spans="1:19" ht="15" thickBot="1" x14ac:dyDescent="0.4">
      <c r="N25">
        <f>(N23+N24)-(N21+N22)</f>
        <v>-6.6399000000000008</v>
      </c>
      <c r="P25">
        <v>-5.13</v>
      </c>
      <c r="Q25" s="12">
        <f>P25-N25</f>
        <v>1.5099000000000009</v>
      </c>
    </row>
    <row r="26" spans="1:19" x14ac:dyDescent="0.35">
      <c r="R26">
        <f>SQRT(POWER(R21,2)+POWER(R22,2)+POWER(R23,2)+POWER(R24,2))/SQRT(10)</f>
        <v>0.65147524895424835</v>
      </c>
      <c r="S26">
        <f>(R21+R22+R23+R24)/SQRT(10)</f>
        <v>0.75262208312007417</v>
      </c>
    </row>
    <row r="27" spans="1:19" x14ac:dyDescent="0.35">
      <c r="A27" t="s">
        <v>31</v>
      </c>
    </row>
    <row r="28" spans="1:19" x14ac:dyDescent="0.35">
      <c r="A28" t="s">
        <v>15</v>
      </c>
      <c r="B28" t="s">
        <v>16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 t="s">
        <v>17</v>
      </c>
      <c r="O28" t="s">
        <v>18</v>
      </c>
      <c r="P28" t="s">
        <v>19</v>
      </c>
      <c r="Q28" t="s">
        <v>20</v>
      </c>
      <c r="R28" t="s">
        <v>32</v>
      </c>
      <c r="S28" t="s">
        <v>68</v>
      </c>
    </row>
    <row r="29" spans="1:19" x14ac:dyDescent="0.35">
      <c r="A29" t="s">
        <v>21</v>
      </c>
      <c r="B29">
        <v>67</v>
      </c>
      <c r="C29" t="s">
        <v>22</v>
      </c>
      <c r="D29">
        <v>-1.635</v>
      </c>
      <c r="E29">
        <v>-1.4810000000000001</v>
      </c>
      <c r="F29">
        <v>-1.784</v>
      </c>
      <c r="G29">
        <v>-1.6479999999999999</v>
      </c>
      <c r="H29">
        <v>-2.0289999999999999</v>
      </c>
      <c r="I29">
        <v>-1.857</v>
      </c>
      <c r="J29">
        <v>-1.5409999999999999</v>
      </c>
      <c r="K29">
        <v>-1.762</v>
      </c>
      <c r="N29">
        <f>AVERAGE(D29:M29)</f>
        <v>-1.717125</v>
      </c>
      <c r="O29">
        <f>ROUND(STDEV(D29:M29)/SQRT(10),2)</f>
        <v>0.06</v>
      </c>
      <c r="R29">
        <f>ROUND(STDEV(D29:M29),2)</f>
        <v>0.18</v>
      </c>
    </row>
    <row r="30" spans="1:19" x14ac:dyDescent="0.35">
      <c r="A30" t="s">
        <v>24</v>
      </c>
      <c r="B30">
        <v>50</v>
      </c>
      <c r="C30" t="s">
        <v>25</v>
      </c>
      <c r="D30">
        <v>-0.40100000000000002</v>
      </c>
      <c r="E30">
        <v>-0.32300000000000001</v>
      </c>
      <c r="F30">
        <v>-0.32300000000000001</v>
      </c>
      <c r="G30">
        <v>-0.29499999999999998</v>
      </c>
      <c r="H30">
        <v>-0.46400000000000002</v>
      </c>
      <c r="I30">
        <v>-0.40400000000000003</v>
      </c>
      <c r="J30">
        <v>-0.29399999999999998</v>
      </c>
      <c r="K30">
        <v>-0.34399999999999997</v>
      </c>
      <c r="L30">
        <v>-0.32</v>
      </c>
      <c r="M30">
        <v>-0.35599999999999998</v>
      </c>
      <c r="N30">
        <f>AVERAGE(D30:M30)</f>
        <v>-0.35239999999999994</v>
      </c>
      <c r="O30">
        <f>ROUND(STDEV(D30:M30)/SQRT(10),2)</f>
        <v>0.02</v>
      </c>
      <c r="R30">
        <f>ROUND(STDEV(D30:M30),2)</f>
        <v>0.05</v>
      </c>
    </row>
    <row r="31" spans="1:19" x14ac:dyDescent="0.35">
      <c r="A31" t="s">
        <v>21</v>
      </c>
      <c r="B31">
        <v>67</v>
      </c>
      <c r="C31" t="s">
        <v>26</v>
      </c>
      <c r="D31" t="s">
        <v>29</v>
      </c>
      <c r="E31" t="s">
        <v>23</v>
      </c>
      <c r="F31">
        <v>-6.81</v>
      </c>
      <c r="G31" t="s">
        <v>23</v>
      </c>
      <c r="H31">
        <v>-7.5590000000000002</v>
      </c>
      <c r="I31">
        <v>-7.0940000000000003</v>
      </c>
      <c r="J31">
        <v>-6.7759999999999998</v>
      </c>
      <c r="K31" t="s">
        <v>23</v>
      </c>
      <c r="L31" t="s">
        <v>23</v>
      </c>
      <c r="M31">
        <v>-7.3490000000000002</v>
      </c>
      <c r="N31">
        <f>AVERAGE(D31:M31)</f>
        <v>-7.1176000000000004</v>
      </c>
      <c r="O31">
        <f>ROUND(STDEV(D31:M31)/SQRT(5),2)</f>
        <v>0.15</v>
      </c>
      <c r="R31">
        <f>ROUND(STDEV(D31:M31),2)</f>
        <v>0.34</v>
      </c>
    </row>
    <row r="32" spans="1:19" ht="15" thickBot="1" x14ac:dyDescent="0.4">
      <c r="A32" t="s">
        <v>24</v>
      </c>
      <c r="B32">
        <v>50</v>
      </c>
      <c r="C32" t="s">
        <v>27</v>
      </c>
      <c r="D32">
        <v>0.182</v>
      </c>
      <c r="E32">
        <v>0.51400000000000001</v>
      </c>
      <c r="F32">
        <v>0.98499999999999999</v>
      </c>
      <c r="G32">
        <v>0.312</v>
      </c>
      <c r="H32">
        <v>0.35399999999999998</v>
      </c>
      <c r="I32">
        <v>0.36499999999999999</v>
      </c>
      <c r="J32">
        <v>0.45200000000000001</v>
      </c>
      <c r="K32" t="s">
        <v>23</v>
      </c>
      <c r="L32" t="s">
        <v>23</v>
      </c>
      <c r="M32">
        <v>1.2E-2</v>
      </c>
      <c r="N32">
        <f>AVERAGE(D32:M32)</f>
        <v>0.39699999999999996</v>
      </c>
      <c r="O32">
        <f>ROUND(STDEV(D32:M32)/SQRT(10),2)</f>
        <v>0.09</v>
      </c>
      <c r="R32">
        <f>ROUND(STDEV(D32:M32),2)</f>
        <v>0.28000000000000003</v>
      </c>
    </row>
    <row r="33" spans="1:19" ht="15" thickBot="1" x14ac:dyDescent="0.4">
      <c r="N33">
        <f>(N31+N32)-(N29+N30)</f>
        <v>-4.6510750000000005</v>
      </c>
      <c r="P33">
        <v>-5.46</v>
      </c>
      <c r="Q33" s="12">
        <f>P33-N33</f>
        <v>-0.80892499999999945</v>
      </c>
    </row>
    <row r="34" spans="1:19" x14ac:dyDescent="0.35">
      <c r="R34">
        <f>SQRT(POWER(R29,2)+POWER(R30,2)+POWER(R31,2)+POWER(R32,2))/SQRT(10)</f>
        <v>0.1512944149663166</v>
      </c>
      <c r="S34">
        <f>(R29+R30+R31+R32)/SQRT(10)</f>
        <v>0.26879360111431227</v>
      </c>
    </row>
    <row r="35" spans="1:19" x14ac:dyDescent="0.35">
      <c r="A35" t="s">
        <v>36</v>
      </c>
    </row>
    <row r="36" spans="1:19" x14ac:dyDescent="0.35">
      <c r="A36" t="s">
        <v>15</v>
      </c>
      <c r="B36" t="s">
        <v>16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 t="s">
        <v>17</v>
      </c>
      <c r="O36" t="s">
        <v>18</v>
      </c>
      <c r="P36" t="s">
        <v>19</v>
      </c>
      <c r="Q36" t="s">
        <v>20</v>
      </c>
    </row>
    <row r="37" spans="1:19" x14ac:dyDescent="0.35">
      <c r="A37" t="s">
        <v>21</v>
      </c>
      <c r="B37">
        <v>67</v>
      </c>
      <c r="C37" t="s">
        <v>22</v>
      </c>
      <c r="D37">
        <v>-1.958</v>
      </c>
      <c r="E37">
        <v>-1.893</v>
      </c>
      <c r="F37">
        <v>-1.659</v>
      </c>
      <c r="G37">
        <v>-2.016</v>
      </c>
      <c r="H37">
        <v>-1.7430000000000001</v>
      </c>
      <c r="N37">
        <f>AVERAGE(D37:M37)</f>
        <v>-1.8538000000000001</v>
      </c>
      <c r="O37">
        <f>ROUND(STDEV(D37:M37)/SQRT(5),2)</f>
        <v>7.0000000000000007E-2</v>
      </c>
      <c r="R37">
        <f>ROUND(STDEV(D37:M37),2)</f>
        <v>0.15</v>
      </c>
    </row>
    <row r="38" spans="1:19" x14ac:dyDescent="0.35">
      <c r="A38" t="s">
        <v>24</v>
      </c>
      <c r="B38">
        <v>50</v>
      </c>
      <c r="C38" t="s">
        <v>25</v>
      </c>
      <c r="D38">
        <v>-5.4640000000000004</v>
      </c>
      <c r="E38">
        <v>-5.5789999999999997</v>
      </c>
      <c r="F38">
        <v>-5.5119999999999996</v>
      </c>
      <c r="N38">
        <f>AVERAGE(D38:M38)</f>
        <v>-5.5183333333333335</v>
      </c>
      <c r="O38">
        <f>ROUND(STDEV(D38:M38)/SQRT(10),2)</f>
        <v>0.02</v>
      </c>
      <c r="R38">
        <f>ROUND(STDEV(D38:M38),2)</f>
        <v>0.06</v>
      </c>
    </row>
    <row r="39" spans="1:19" x14ac:dyDescent="0.35">
      <c r="A39" t="s">
        <v>21</v>
      </c>
      <c r="B39">
        <v>67</v>
      </c>
      <c r="C39" t="s">
        <v>26</v>
      </c>
      <c r="D39">
        <v>-6.2290000000000001</v>
      </c>
      <c r="E39" t="s">
        <v>23</v>
      </c>
      <c r="F39">
        <v>-6.7370000000000001</v>
      </c>
      <c r="G39">
        <v>-6.9359999999999999</v>
      </c>
      <c r="H39">
        <v>-6.7320000000000002</v>
      </c>
      <c r="I39" t="s">
        <v>23</v>
      </c>
      <c r="J39">
        <v>-6.3719999999999999</v>
      </c>
      <c r="K39" t="s">
        <v>23</v>
      </c>
      <c r="L39" t="s">
        <v>23</v>
      </c>
      <c r="M39" t="s">
        <v>23</v>
      </c>
      <c r="N39">
        <f>AVERAGE(D39:M39)</f>
        <v>-6.6012000000000004</v>
      </c>
      <c r="O39">
        <f>ROUND(STDEV(D39:M39)/SQRT(10),2)</f>
        <v>0.09</v>
      </c>
      <c r="R39">
        <f>ROUND(STDEV(D39:M39),2)</f>
        <v>0.28999999999999998</v>
      </c>
    </row>
    <row r="40" spans="1:19" ht="15" thickBot="1" x14ac:dyDescent="0.4">
      <c r="A40" t="s">
        <v>24</v>
      </c>
      <c r="B40">
        <v>50</v>
      </c>
      <c r="C40" t="s">
        <v>27</v>
      </c>
      <c r="D40">
        <v>-5.4119999999999999</v>
      </c>
      <c r="E40">
        <v>-5.1779999999999999</v>
      </c>
      <c r="F40">
        <v>-5.0439999999999996</v>
      </c>
      <c r="G40">
        <v>-5.2949999999999999</v>
      </c>
      <c r="H40">
        <v>-5.12</v>
      </c>
      <c r="I40" t="s">
        <v>23</v>
      </c>
      <c r="J40">
        <v>-5.2709999999999999</v>
      </c>
      <c r="K40">
        <v>-5.0439999999999996</v>
      </c>
      <c r="L40" t="s">
        <v>23</v>
      </c>
      <c r="M40">
        <v>-5.1319999999999997</v>
      </c>
      <c r="N40">
        <f>AVERAGE(D40:M40)</f>
        <v>-5.1870000000000003</v>
      </c>
      <c r="O40">
        <f>ROUND(STDEV(D40:M40)/SQRT(10),2)</f>
        <v>0.04</v>
      </c>
      <c r="R40">
        <f>ROUND(STDEV(D40:M40),2)</f>
        <v>0.13</v>
      </c>
    </row>
    <row r="41" spans="1:19" ht="15" thickBot="1" x14ac:dyDescent="0.4">
      <c r="C41" t="s">
        <v>28</v>
      </c>
      <c r="D41">
        <f t="shared" ref="D41:M41" si="0">(D39+D40)-(D37+D38)</f>
        <v>-4.2189999999999994</v>
      </c>
      <c r="E41" t="e">
        <f t="shared" si="0"/>
        <v>#VALUE!</v>
      </c>
      <c r="F41">
        <f t="shared" si="0"/>
        <v>-4.6099999999999994</v>
      </c>
      <c r="G41">
        <f t="shared" si="0"/>
        <v>-10.215</v>
      </c>
      <c r="H41">
        <f t="shared" si="0"/>
        <v>-10.109</v>
      </c>
      <c r="I41" t="e">
        <f t="shared" si="0"/>
        <v>#VALUE!</v>
      </c>
      <c r="J41">
        <f t="shared" si="0"/>
        <v>-11.643000000000001</v>
      </c>
      <c r="K41" t="e">
        <f t="shared" si="0"/>
        <v>#VALUE!</v>
      </c>
      <c r="L41" t="e">
        <f t="shared" si="0"/>
        <v>#VALUE!</v>
      </c>
      <c r="M41" t="e">
        <f t="shared" si="0"/>
        <v>#VALUE!</v>
      </c>
      <c r="N41">
        <f>(N39+N40)-(N37+N38)</f>
        <v>-4.4160666666666657</v>
      </c>
      <c r="O41" t="e">
        <f>ROUND(STDEV(D41:M41)/SQRT(10),2)</f>
        <v>#VALUE!</v>
      </c>
      <c r="P41">
        <v>-4.8899999999999997</v>
      </c>
      <c r="Q41" s="12">
        <f>P41-N41</f>
        <v>-0.47393333333333398</v>
      </c>
    </row>
    <row r="42" spans="1:19" x14ac:dyDescent="0.35">
      <c r="R42">
        <f>SQRT(POWER(R37,2)+POWER(R38,2)+POWER(R39,2)+POWER(R40,2))/SQRT(10)</f>
        <v>0.11273863579093016</v>
      </c>
      <c r="S42">
        <f>(R37+R38+R39+R40)/SQRT(10)</f>
        <v>0.1992234925906079</v>
      </c>
    </row>
    <row r="43" spans="1:19" x14ac:dyDescent="0.35">
      <c r="A43" t="s">
        <v>69</v>
      </c>
    </row>
    <row r="44" spans="1:19" x14ac:dyDescent="0.35">
      <c r="A44" t="s">
        <v>33</v>
      </c>
    </row>
    <row r="45" spans="1:19" x14ac:dyDescent="0.35">
      <c r="A45" t="s">
        <v>15</v>
      </c>
      <c r="B45" t="s">
        <v>16</v>
      </c>
      <c r="D45">
        <v>1</v>
      </c>
      <c r="E45">
        <v>2</v>
      </c>
      <c r="F45">
        <v>3</v>
      </c>
      <c r="G45">
        <v>4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 t="s">
        <v>17</v>
      </c>
      <c r="O45" t="s">
        <v>18</v>
      </c>
      <c r="P45" t="s">
        <v>19</v>
      </c>
      <c r="Q45" t="s">
        <v>20</v>
      </c>
    </row>
    <row r="46" spans="1:19" x14ac:dyDescent="0.35">
      <c r="A46" t="s">
        <v>21</v>
      </c>
      <c r="B46">
        <v>67</v>
      </c>
      <c r="C46" t="s">
        <v>22</v>
      </c>
      <c r="D46">
        <v>1.2250000000000001</v>
      </c>
      <c r="E46">
        <v>1.282</v>
      </c>
      <c r="F46">
        <v>1.6220000000000001</v>
      </c>
      <c r="G46">
        <v>0.89300000000000002</v>
      </c>
      <c r="H46">
        <v>1.3640000000000001</v>
      </c>
      <c r="I46">
        <v>1.353</v>
      </c>
      <c r="J46">
        <v>1.1419999999999999</v>
      </c>
      <c r="N46">
        <f>AVERAGE(D46:M46)</f>
        <v>1.2687142857142857</v>
      </c>
      <c r="O46">
        <f>ROUND(STDEV(D46:M46)/SQRT(10),2)</f>
        <v>7.0000000000000007E-2</v>
      </c>
      <c r="R46">
        <f>ROUND(STDEV(D46:M46),2)</f>
        <v>0.22</v>
      </c>
    </row>
    <row r="47" spans="1:19" x14ac:dyDescent="0.35">
      <c r="A47" t="s">
        <v>24</v>
      </c>
      <c r="B47">
        <v>50</v>
      </c>
      <c r="C47" t="s">
        <v>25</v>
      </c>
      <c r="D47">
        <v>-7.1150000000000002</v>
      </c>
      <c r="E47">
        <v>-7.0380000000000003</v>
      </c>
      <c r="F47">
        <v>-6.976</v>
      </c>
      <c r="G47">
        <v>-7.1050000000000004</v>
      </c>
      <c r="H47">
        <v>-7.0529999999999999</v>
      </c>
      <c r="I47">
        <v>-7.1139999999999999</v>
      </c>
      <c r="J47">
        <v>-7.1280000000000001</v>
      </c>
      <c r="K47">
        <v>-7.032</v>
      </c>
      <c r="L47">
        <v>-7.1159999999999997</v>
      </c>
      <c r="M47">
        <v>-7.1040000000000001</v>
      </c>
      <c r="N47">
        <f>AVERAGE(D47:M47)</f>
        <v>-7.0780999999999992</v>
      </c>
      <c r="O47">
        <f>ROUND(STDEV(D47:M47)/SQRT(10),2)</f>
        <v>0.02</v>
      </c>
      <c r="R47">
        <f>ROUND(STDEV(D47:M47),2)</f>
        <v>0.05</v>
      </c>
    </row>
    <row r="48" spans="1:19" x14ac:dyDescent="0.35">
      <c r="A48" t="s">
        <v>21</v>
      </c>
      <c r="B48">
        <v>67</v>
      </c>
      <c r="C48" t="s">
        <v>26</v>
      </c>
      <c r="D48" s="20">
        <v>-3.544</v>
      </c>
      <c r="E48" s="14">
        <v>-7.14</v>
      </c>
      <c r="F48" s="14">
        <v>-4.7080000000000002</v>
      </c>
      <c r="H48" s="14">
        <v>-5.6459999999999999</v>
      </c>
      <c r="I48" s="14">
        <v>-6.1079999999999997</v>
      </c>
      <c r="J48" s="14">
        <v>-7.66</v>
      </c>
      <c r="K48" s="14">
        <v>-5.5640000000000001</v>
      </c>
      <c r="L48" s="14">
        <v>-6.0629999999999997</v>
      </c>
      <c r="M48" s="14">
        <v>-6.165</v>
      </c>
      <c r="N48">
        <f>AVERAGE(D48:M48)</f>
        <v>-5.8442222222222222</v>
      </c>
      <c r="O48">
        <f>ROUND(STDEV(D48:M48)/SQRT(9),2)</f>
        <v>0.41</v>
      </c>
      <c r="R48">
        <f>ROUND(STDEV(D48:M48),2)</f>
        <v>1.22</v>
      </c>
    </row>
    <row r="49" spans="1:19" ht="15" thickBot="1" x14ac:dyDescent="0.4">
      <c r="A49" t="s">
        <v>24</v>
      </c>
      <c r="B49">
        <v>50</v>
      </c>
      <c r="C49" t="s">
        <v>27</v>
      </c>
      <c r="D49">
        <v>-5.8479999999999999</v>
      </c>
      <c r="E49">
        <v>-5.827</v>
      </c>
      <c r="F49">
        <v>-5.734</v>
      </c>
      <c r="G49">
        <v>-5.8019999999999996</v>
      </c>
      <c r="H49">
        <v>-5.7249999999999996</v>
      </c>
      <c r="I49">
        <v>-5.87</v>
      </c>
      <c r="J49">
        <v>-5.6639999999999997</v>
      </c>
      <c r="K49">
        <v>-5.4829999999999997</v>
      </c>
      <c r="L49">
        <v>-5.641</v>
      </c>
      <c r="M49">
        <v>-5.7290000000000001</v>
      </c>
      <c r="N49">
        <f>AVERAGE(D49:M49)</f>
        <v>-5.7322999999999995</v>
      </c>
      <c r="O49">
        <f>ROUND(STDEV(D49:M49)/SQRT(10),2)</f>
        <v>0.04</v>
      </c>
      <c r="R49">
        <f>ROUND(STDEV(D49:M49),2)</f>
        <v>0.12</v>
      </c>
    </row>
    <row r="50" spans="1:19" ht="15" thickBot="1" x14ac:dyDescent="0.4">
      <c r="N50">
        <f>(N48+N49)-(N46+N47)</f>
        <v>-5.7671365079365078</v>
      </c>
      <c r="P50">
        <v>-4.5999999999999996</v>
      </c>
      <c r="Q50" s="12">
        <f>P50-N50</f>
        <v>1.1671365079365081</v>
      </c>
    </row>
    <row r="51" spans="1:19" x14ac:dyDescent="0.35">
      <c r="A51" s="20"/>
      <c r="B51" t="s">
        <v>70</v>
      </c>
      <c r="R51">
        <f>SQRT(POWER(R46,2)+POWER(R47,2)+POWER(R48,2)+POWER(R49,2))/SQRT(10)</f>
        <v>0.3941700140802189</v>
      </c>
      <c r="S51">
        <f>(R46+R47+R48+R49)/SQRT(10)</f>
        <v>0.50912670328710896</v>
      </c>
    </row>
    <row r="52" spans="1:19" x14ac:dyDescent="0.35">
      <c r="A52" s="14"/>
      <c r="B52" t="s">
        <v>71</v>
      </c>
    </row>
    <row r="56" spans="1:19" x14ac:dyDescent="0.35">
      <c r="A56" t="s">
        <v>72</v>
      </c>
    </row>
    <row r="57" spans="1:19" x14ac:dyDescent="0.35">
      <c r="A57" t="s">
        <v>14</v>
      </c>
      <c r="B57" t="s">
        <v>66</v>
      </c>
    </row>
    <row r="58" spans="1:19" x14ac:dyDescent="0.35">
      <c r="A58" t="s">
        <v>15</v>
      </c>
      <c r="B58" t="s">
        <v>16</v>
      </c>
      <c r="D58">
        <v>1</v>
      </c>
      <c r="E58">
        <v>2</v>
      </c>
      <c r="F58">
        <v>3</v>
      </c>
      <c r="G58">
        <v>4</v>
      </c>
      <c r="H58">
        <v>5</v>
      </c>
      <c r="I58">
        <v>6</v>
      </c>
      <c r="J58">
        <v>7</v>
      </c>
      <c r="K58">
        <v>8</v>
      </c>
      <c r="L58">
        <v>9</v>
      </c>
      <c r="M58">
        <v>10</v>
      </c>
      <c r="N58" t="s">
        <v>17</v>
      </c>
      <c r="O58" t="s">
        <v>18</v>
      </c>
      <c r="P58" t="s">
        <v>19</v>
      </c>
      <c r="Q58" t="s">
        <v>20</v>
      </c>
    </row>
    <row r="59" spans="1:19" x14ac:dyDescent="0.35">
      <c r="A59" t="s">
        <v>21</v>
      </c>
      <c r="B59">
        <v>67</v>
      </c>
      <c r="C59" t="s">
        <v>22</v>
      </c>
      <c r="D59">
        <v>0.63300000000000001</v>
      </c>
      <c r="E59">
        <v>0.85799999999999998</v>
      </c>
      <c r="F59">
        <v>0.504</v>
      </c>
      <c r="G59">
        <v>0.64200000000000002</v>
      </c>
      <c r="N59">
        <f>AVERAGE(D59:M59)</f>
        <v>0.65925</v>
      </c>
      <c r="O59">
        <f>ROUND(STDEV(D59:M59)/SQRT(10),2)</f>
        <v>0.05</v>
      </c>
      <c r="R59">
        <f>ROUND(STDEV(D59:M59),2)</f>
        <v>0.15</v>
      </c>
    </row>
    <row r="60" spans="1:19" x14ac:dyDescent="0.35">
      <c r="A60" t="s">
        <v>24</v>
      </c>
      <c r="B60">
        <v>50</v>
      </c>
      <c r="C60" t="s">
        <v>25</v>
      </c>
      <c r="D60">
        <v>0.14699999999999999</v>
      </c>
      <c r="E60">
        <v>9.9000000000000005E-2</v>
      </c>
      <c r="F60">
        <v>0.16900000000000001</v>
      </c>
      <c r="G60">
        <v>0.11899999999999999</v>
      </c>
      <c r="H60">
        <v>3.6999999999999998E-2</v>
      </c>
      <c r="I60">
        <v>-0.03</v>
      </c>
      <c r="J60">
        <v>2.8000000000000001E-2</v>
      </c>
      <c r="K60">
        <v>0.105</v>
      </c>
      <c r="L60">
        <v>0.123</v>
      </c>
      <c r="M60">
        <v>7.9000000000000001E-2</v>
      </c>
      <c r="N60">
        <f>AVERAGE(D60:M60)</f>
        <v>8.7599999999999997E-2</v>
      </c>
      <c r="O60">
        <f>ROUND(STDEV(D60:M60)/SQRT(10),2)</f>
        <v>0.02</v>
      </c>
      <c r="R60">
        <f>ROUND(STDEV(D60:M60),2)</f>
        <v>0.06</v>
      </c>
    </row>
    <row r="61" spans="1:19" x14ac:dyDescent="0.35">
      <c r="A61" t="s">
        <v>21</v>
      </c>
      <c r="B61">
        <v>67</v>
      </c>
      <c r="C61" t="s">
        <v>26</v>
      </c>
      <c r="D61">
        <v>-5.5250000000000004</v>
      </c>
      <c r="E61">
        <v>-5.3419999999999996</v>
      </c>
      <c r="F61">
        <v>-5.7850000000000001</v>
      </c>
      <c r="G61" t="s">
        <v>29</v>
      </c>
      <c r="H61" t="s">
        <v>29</v>
      </c>
      <c r="I61">
        <v>-4.8849999999999998</v>
      </c>
      <c r="J61">
        <v>-5.7439999999999998</v>
      </c>
      <c r="K61">
        <v>-6.15</v>
      </c>
      <c r="L61" t="s">
        <v>29</v>
      </c>
      <c r="M61" t="s">
        <v>29</v>
      </c>
      <c r="N61">
        <f>AVERAGE(D61:M61)</f>
        <v>-5.5718333333333332</v>
      </c>
      <c r="O61">
        <f>ROUND(STDEV(D61:M61)/SQRT(6),2)</f>
        <v>0.18</v>
      </c>
      <c r="R61">
        <f>ROUND(STDEV(D61:M61),2)</f>
        <v>0.43</v>
      </c>
    </row>
    <row r="62" spans="1:19" ht="15" thickBot="1" x14ac:dyDescent="0.4">
      <c r="A62" t="s">
        <v>24</v>
      </c>
      <c r="B62">
        <v>50</v>
      </c>
      <c r="C62" t="s">
        <v>27</v>
      </c>
      <c r="D62">
        <v>0.52400000000000002</v>
      </c>
      <c r="E62">
        <v>0.54800000000000004</v>
      </c>
      <c r="F62">
        <v>0.36599999999999999</v>
      </c>
      <c r="G62" t="s">
        <v>29</v>
      </c>
      <c r="H62">
        <v>0.498</v>
      </c>
      <c r="I62">
        <v>0.58299999999999996</v>
      </c>
      <c r="J62">
        <v>0.496</v>
      </c>
      <c r="K62">
        <v>0.52100000000000002</v>
      </c>
      <c r="L62">
        <v>0.57699999999999996</v>
      </c>
      <c r="M62">
        <v>0.55100000000000005</v>
      </c>
      <c r="N62">
        <f>AVERAGE(D62:M62)</f>
        <v>0.51822222222222214</v>
      </c>
      <c r="O62">
        <f>ROUND(STDEV(D62:M62)/SQRT(10),2)</f>
        <v>0.02</v>
      </c>
      <c r="R62">
        <f>ROUND(STDEV(D62:M62),2)</f>
        <v>0.06</v>
      </c>
    </row>
    <row r="63" spans="1:19" ht="15" thickBot="1" x14ac:dyDescent="0.4">
      <c r="N63">
        <f t="shared" ref="N63" si="1">(N61+N62)-(N59+N60)</f>
        <v>-5.8004611111111117</v>
      </c>
      <c r="P63">
        <v>-5.19</v>
      </c>
      <c r="Q63" s="21">
        <f>P63-N63</f>
        <v>0.61046111111111134</v>
      </c>
    </row>
    <row r="64" spans="1:19" x14ac:dyDescent="0.35">
      <c r="R64">
        <f>SQRT(POWER(R59,2)+POWER(R60,2)+POWER(R61,2)+POWER(R62,2))/SQRT(10)</f>
        <v>0.14649232061783987</v>
      </c>
      <c r="S64" s="20">
        <f>(R59+R60+R61+R62)/SQRT(10)</f>
        <v>0.22135943621178653</v>
      </c>
    </row>
    <row r="65" spans="1:19" x14ac:dyDescent="0.35">
      <c r="A65" t="s">
        <v>30</v>
      </c>
    </row>
    <row r="66" spans="1:19" x14ac:dyDescent="0.35">
      <c r="A66" t="s">
        <v>15</v>
      </c>
      <c r="B66" t="s">
        <v>16</v>
      </c>
      <c r="D66">
        <v>1</v>
      </c>
      <c r="E66">
        <v>2</v>
      </c>
      <c r="F66">
        <v>3</v>
      </c>
      <c r="G66">
        <v>4</v>
      </c>
      <c r="H66">
        <v>5</v>
      </c>
      <c r="I66">
        <v>6</v>
      </c>
      <c r="J66">
        <v>7</v>
      </c>
      <c r="K66">
        <v>8</v>
      </c>
      <c r="L66">
        <v>9</v>
      </c>
      <c r="M66">
        <v>10</v>
      </c>
      <c r="N66" t="s">
        <v>17</v>
      </c>
      <c r="O66" t="s">
        <v>18</v>
      </c>
      <c r="P66" t="s">
        <v>19</v>
      </c>
      <c r="Q66" t="s">
        <v>20</v>
      </c>
    </row>
    <row r="67" spans="1:19" x14ac:dyDescent="0.35">
      <c r="A67" t="s">
        <v>21</v>
      </c>
      <c r="B67">
        <v>67</v>
      </c>
      <c r="C67" t="s">
        <v>22</v>
      </c>
      <c r="D67">
        <v>-2.5609999999999999</v>
      </c>
      <c r="E67">
        <v>-2.4489999999999998</v>
      </c>
      <c r="F67">
        <v>-2.7109999999999999</v>
      </c>
      <c r="G67">
        <v>-2.556</v>
      </c>
      <c r="H67">
        <v>-2.5339999999999998</v>
      </c>
      <c r="I67">
        <v>-2.7189999999999999</v>
      </c>
      <c r="J67">
        <v>-2.7890000000000001</v>
      </c>
      <c r="K67">
        <v>-2.5870000000000002</v>
      </c>
      <c r="L67">
        <v>-2.61</v>
      </c>
      <c r="N67">
        <f>AVERAGE(D67:M67)</f>
        <v>-2.6128888888888886</v>
      </c>
      <c r="O67">
        <f>ROUND(STDEV(D67:M67)/SQRT(10),2)</f>
        <v>0.03</v>
      </c>
      <c r="R67">
        <f>ROUND(STDEV(D67:M67),2)</f>
        <v>0.11</v>
      </c>
    </row>
    <row r="68" spans="1:19" x14ac:dyDescent="0.35">
      <c r="A68" t="s">
        <v>24</v>
      </c>
      <c r="B68">
        <v>50</v>
      </c>
      <c r="C68" t="s">
        <v>25</v>
      </c>
      <c r="D68">
        <v>-3.8</v>
      </c>
      <c r="E68">
        <v>-3.7749999999999999</v>
      </c>
      <c r="F68">
        <v>-3.8029999999999999</v>
      </c>
      <c r="G68">
        <v>-3.778</v>
      </c>
      <c r="H68">
        <v>-3.8359999999999999</v>
      </c>
      <c r="I68">
        <v>-3.8450000000000002</v>
      </c>
      <c r="J68">
        <v>-3.6869999999999998</v>
      </c>
      <c r="K68">
        <v>-3.8380000000000001</v>
      </c>
      <c r="L68">
        <v>-3.7639999999999998</v>
      </c>
      <c r="M68">
        <v>-3.7050000000000001</v>
      </c>
      <c r="N68">
        <f>AVERAGE(D68:M68)</f>
        <v>-3.7831000000000001</v>
      </c>
      <c r="O68">
        <f>ROUND(STDEV(D68:M68)/SQRT(10),2)</f>
        <v>0.02</v>
      </c>
      <c r="R68">
        <f>ROUND(STDEV(D68:M68),2)</f>
        <v>0.05</v>
      </c>
    </row>
    <row r="69" spans="1:19" x14ac:dyDescent="0.35">
      <c r="A69" t="s">
        <v>21</v>
      </c>
      <c r="B69">
        <v>67</v>
      </c>
      <c r="C69" t="s">
        <v>26</v>
      </c>
      <c r="D69">
        <v>-7.5090000000000003</v>
      </c>
      <c r="E69">
        <v>-12.401</v>
      </c>
      <c r="F69">
        <v>-10.863</v>
      </c>
      <c r="G69">
        <v>-10.904999999999999</v>
      </c>
      <c r="H69">
        <v>-10.507999999999999</v>
      </c>
      <c r="I69">
        <v>-10.606</v>
      </c>
      <c r="J69" t="s">
        <v>29</v>
      </c>
      <c r="K69">
        <v>-9.3859999999999992</v>
      </c>
      <c r="L69" t="s">
        <v>29</v>
      </c>
      <c r="M69" t="s">
        <v>29</v>
      </c>
      <c r="N69">
        <f>AVERAGE(D69:M69)</f>
        <v>-10.311142857142856</v>
      </c>
      <c r="O69">
        <f>ROUND(STDEV(D69:M69)/SQRT(7),2)</f>
        <v>0.56999999999999995</v>
      </c>
      <c r="R69">
        <f>ROUND(STDEV(D69:M69),2)</f>
        <v>1.52</v>
      </c>
    </row>
    <row r="70" spans="1:19" ht="15" thickBot="1" x14ac:dyDescent="0.4">
      <c r="A70" t="s">
        <v>24</v>
      </c>
      <c r="B70">
        <v>50</v>
      </c>
      <c r="C70" t="s">
        <v>27</v>
      </c>
      <c r="D70">
        <v>-3.028</v>
      </c>
      <c r="E70">
        <v>-2.7610000000000001</v>
      </c>
      <c r="F70">
        <v>-3.1509999999999998</v>
      </c>
      <c r="G70">
        <v>-3.1869999999999998</v>
      </c>
      <c r="H70">
        <v>-3.0819999999999999</v>
      </c>
      <c r="I70">
        <v>-3.121</v>
      </c>
      <c r="J70" t="s">
        <v>29</v>
      </c>
      <c r="K70">
        <v>-3.0129999999999999</v>
      </c>
      <c r="L70">
        <v>-2.827</v>
      </c>
      <c r="M70">
        <v>-3.01</v>
      </c>
      <c r="N70">
        <f>AVERAGE(D70:M70)</f>
        <v>-3.0199999999999991</v>
      </c>
      <c r="O70">
        <f>ROUND(STDEV(D70:M70)/SQRT(10),2)</f>
        <v>0.05</v>
      </c>
      <c r="R70">
        <f>ROUND(STDEV(D70:M70),2)</f>
        <v>0.14000000000000001</v>
      </c>
    </row>
    <row r="71" spans="1:19" ht="15" thickBot="1" x14ac:dyDescent="0.4">
      <c r="N71">
        <f>(N69+N70)-(N67+N68)</f>
        <v>-6.9351539682539673</v>
      </c>
      <c r="P71">
        <v>-5.13</v>
      </c>
      <c r="Q71" s="22">
        <f>P71-N71</f>
        <v>1.8051539682539675</v>
      </c>
    </row>
    <row r="72" spans="1:19" x14ac:dyDescent="0.35">
      <c r="R72">
        <f>SQRT(POWER(R67,2)+POWER(R68,2)+POWER(R69,2)+POWER(R70,2))/SQRT(10)</f>
        <v>0.484210697940473</v>
      </c>
      <c r="S72" s="20">
        <f>(R67+R68+R69+R70)/SQRT(10)</f>
        <v>0.57553453415064493</v>
      </c>
    </row>
    <row r="73" spans="1:19" x14ac:dyDescent="0.35">
      <c r="A73" t="s">
        <v>31</v>
      </c>
    </row>
    <row r="74" spans="1:19" x14ac:dyDescent="0.35">
      <c r="A74" t="s">
        <v>15</v>
      </c>
      <c r="B74" t="s">
        <v>16</v>
      </c>
      <c r="D74">
        <v>1</v>
      </c>
      <c r="E74">
        <v>2</v>
      </c>
      <c r="F74">
        <v>3</v>
      </c>
      <c r="G74">
        <v>4</v>
      </c>
      <c r="H74">
        <v>5</v>
      </c>
      <c r="I74">
        <v>6</v>
      </c>
      <c r="J74">
        <v>7</v>
      </c>
      <c r="K74">
        <v>8</v>
      </c>
      <c r="L74">
        <v>9</v>
      </c>
      <c r="M74">
        <v>10</v>
      </c>
      <c r="N74" t="s">
        <v>17</v>
      </c>
      <c r="O74" t="s">
        <v>18</v>
      </c>
      <c r="P74" t="s">
        <v>19</v>
      </c>
      <c r="Q74" t="s">
        <v>20</v>
      </c>
      <c r="R74" t="s">
        <v>32</v>
      </c>
    </row>
    <row r="75" spans="1:19" x14ac:dyDescent="0.35">
      <c r="A75" t="s">
        <v>21</v>
      </c>
      <c r="B75">
        <v>67</v>
      </c>
      <c r="C75" t="s">
        <v>22</v>
      </c>
      <c r="D75">
        <v>-2.3039999999999998</v>
      </c>
      <c r="E75">
        <v>-2.2389999999999999</v>
      </c>
      <c r="F75">
        <v>-2.6789999999999998</v>
      </c>
      <c r="G75">
        <v>-2.573</v>
      </c>
      <c r="H75">
        <v>-2.3570000000000002</v>
      </c>
      <c r="I75">
        <v>-2.5529999999999999</v>
      </c>
      <c r="J75">
        <v>-2.2949999999999999</v>
      </c>
      <c r="K75">
        <v>-2.3559999999999999</v>
      </c>
      <c r="L75">
        <v>-2.4500000000000002</v>
      </c>
      <c r="M75">
        <v>-2.2599999999999998</v>
      </c>
      <c r="N75">
        <f>AVERAGE(D75:M75)</f>
        <v>-2.4066000000000001</v>
      </c>
      <c r="O75">
        <f>ROUND(STDEV(D75:M75)/SQRT(10),2)</f>
        <v>0.05</v>
      </c>
      <c r="R75">
        <f>ROUND(STDEV(D75:M75),2)</f>
        <v>0.15</v>
      </c>
    </row>
    <row r="76" spans="1:19" x14ac:dyDescent="0.35">
      <c r="A76" t="s">
        <v>24</v>
      </c>
      <c r="B76">
        <v>50</v>
      </c>
      <c r="C76" t="s">
        <v>25</v>
      </c>
      <c r="D76">
        <v>-0.40100000000000002</v>
      </c>
      <c r="E76">
        <v>-0.32300000000000001</v>
      </c>
      <c r="F76">
        <v>-0.32300000000000001</v>
      </c>
      <c r="G76">
        <v>-0.29499999999999998</v>
      </c>
      <c r="H76">
        <v>-0.46400000000000002</v>
      </c>
      <c r="I76">
        <v>-0.40400000000000003</v>
      </c>
      <c r="J76">
        <v>-0.29399999999999998</v>
      </c>
      <c r="K76">
        <v>-0.34399999999999997</v>
      </c>
      <c r="L76">
        <v>-0.32</v>
      </c>
      <c r="M76">
        <v>-0.35599999999999998</v>
      </c>
      <c r="N76">
        <f>AVERAGE(D76:M76)</f>
        <v>-0.35239999999999994</v>
      </c>
      <c r="O76">
        <f>ROUND(STDEV(D76:M76)/SQRT(10),2)</f>
        <v>0.02</v>
      </c>
      <c r="R76">
        <f>ROUND(STDEV(D76:M76),2)</f>
        <v>0.05</v>
      </c>
    </row>
    <row r="77" spans="1:19" x14ac:dyDescent="0.35">
      <c r="A77" t="s">
        <v>21</v>
      </c>
      <c r="B77">
        <v>67</v>
      </c>
      <c r="C77" t="s">
        <v>26</v>
      </c>
      <c r="D77" t="s">
        <v>29</v>
      </c>
      <c r="E77" t="s">
        <v>23</v>
      </c>
      <c r="F77">
        <v>-7.87</v>
      </c>
      <c r="G77" t="s">
        <v>23</v>
      </c>
      <c r="H77">
        <v>-7.9889999999999999</v>
      </c>
      <c r="I77">
        <v>-7.6079999999999997</v>
      </c>
      <c r="J77">
        <v>-7.7329999999999997</v>
      </c>
      <c r="K77" t="s">
        <v>23</v>
      </c>
      <c r="L77" t="s">
        <v>23</v>
      </c>
      <c r="M77">
        <v>-7.9359999999999999</v>
      </c>
      <c r="N77">
        <f>AVERAGE(D77:M77)</f>
        <v>-7.8271999999999995</v>
      </c>
      <c r="O77">
        <f>ROUND(STDEV(D77:M77)/SQRT(5),2)</f>
        <v>7.0000000000000007E-2</v>
      </c>
      <c r="R77">
        <f>ROUND(STDEV(D77:M77),2)</f>
        <v>0.16</v>
      </c>
    </row>
    <row r="78" spans="1:19" ht="15" thickBot="1" x14ac:dyDescent="0.4">
      <c r="A78" t="s">
        <v>24</v>
      </c>
      <c r="B78">
        <v>50</v>
      </c>
      <c r="C78" t="s">
        <v>27</v>
      </c>
      <c r="D78">
        <v>0.182</v>
      </c>
      <c r="E78">
        <v>0.51400000000000001</v>
      </c>
      <c r="F78">
        <v>0.98499999999999999</v>
      </c>
      <c r="G78">
        <v>0.312</v>
      </c>
      <c r="H78">
        <v>0.35399999999999998</v>
      </c>
      <c r="I78">
        <v>0.36499999999999999</v>
      </c>
      <c r="J78">
        <v>0.45200000000000001</v>
      </c>
      <c r="K78" t="s">
        <v>23</v>
      </c>
      <c r="L78" t="s">
        <v>23</v>
      </c>
      <c r="M78">
        <v>1.2E-2</v>
      </c>
      <c r="N78">
        <f>AVERAGE(D78:M78)</f>
        <v>0.39699999999999996</v>
      </c>
      <c r="O78">
        <f>ROUND(STDEV(D78:M78)/SQRT(10),2)</f>
        <v>0.09</v>
      </c>
      <c r="R78">
        <f>ROUND(STDEV(D78:M78),2)</f>
        <v>0.28000000000000003</v>
      </c>
    </row>
    <row r="79" spans="1:19" ht="15" thickBot="1" x14ac:dyDescent="0.4">
      <c r="N79">
        <f>(N77+N78)-(N75+N76)</f>
        <v>-4.6711999999999989</v>
      </c>
      <c r="P79">
        <v>-5.46</v>
      </c>
      <c r="Q79" s="23">
        <f>P79-N79</f>
        <v>-0.78880000000000106</v>
      </c>
    </row>
    <row r="80" spans="1:19" x14ac:dyDescent="0.35">
      <c r="R80">
        <f>SQRT(POWER(R75,2)+POWER(R76,2)+POWER(R77,2)+POWER(R78,2))/SQRT(10)</f>
        <v>0.11357816691600547</v>
      </c>
      <c r="S80" s="20">
        <f>(R75+R76+R77+R78)/SQRT(10)</f>
        <v>0.20238577025077628</v>
      </c>
    </row>
    <row r="81" spans="1:19" x14ac:dyDescent="0.35">
      <c r="A81" t="s">
        <v>36</v>
      </c>
    </row>
    <row r="82" spans="1:19" x14ac:dyDescent="0.35">
      <c r="A82" t="s">
        <v>15</v>
      </c>
      <c r="B82" t="s">
        <v>16</v>
      </c>
      <c r="D82">
        <v>1</v>
      </c>
      <c r="E82">
        <v>2</v>
      </c>
      <c r="F82">
        <v>3</v>
      </c>
      <c r="G82">
        <v>4</v>
      </c>
      <c r="H82">
        <v>5</v>
      </c>
      <c r="I82">
        <v>6</v>
      </c>
      <c r="J82">
        <v>7</v>
      </c>
      <c r="K82">
        <v>8</v>
      </c>
      <c r="L82">
        <v>9</v>
      </c>
      <c r="M82">
        <v>10</v>
      </c>
      <c r="N82" t="s">
        <v>17</v>
      </c>
      <c r="O82" t="s">
        <v>18</v>
      </c>
      <c r="P82" t="s">
        <v>19</v>
      </c>
      <c r="Q82" t="s">
        <v>20</v>
      </c>
      <c r="R82" t="s">
        <v>32</v>
      </c>
    </row>
    <row r="83" spans="1:19" x14ac:dyDescent="0.35">
      <c r="A83" t="s">
        <v>21</v>
      </c>
      <c r="B83">
        <v>67</v>
      </c>
      <c r="C83" t="s">
        <v>22</v>
      </c>
      <c r="D83">
        <v>-2.6619999999999999</v>
      </c>
      <c r="E83">
        <v>-2.7069999999999999</v>
      </c>
      <c r="F83">
        <v>-2.4710000000000001</v>
      </c>
      <c r="G83">
        <v>-2.754</v>
      </c>
      <c r="H83">
        <v>-2.48</v>
      </c>
      <c r="I83">
        <v>-2.7829999999999999</v>
      </c>
      <c r="N83">
        <f>AVERAGE(D83:M83)</f>
        <v>-2.6428333333333334</v>
      </c>
      <c r="O83">
        <f>ROUND(STDEV(D83:M83)/SQRT(5),2)</f>
        <v>0.06</v>
      </c>
      <c r="R83">
        <f>ROUND(STDEV(D83:M83),2)</f>
        <v>0.14000000000000001</v>
      </c>
    </row>
    <row r="84" spans="1:19" x14ac:dyDescent="0.35">
      <c r="A84" t="s">
        <v>24</v>
      </c>
      <c r="B84">
        <v>50</v>
      </c>
      <c r="C84" t="s">
        <v>25</v>
      </c>
      <c r="D84">
        <v>-5.4640000000000004</v>
      </c>
      <c r="E84">
        <v>-5.5789999999999997</v>
      </c>
      <c r="F84">
        <v>-5.5119999999999996</v>
      </c>
      <c r="N84">
        <f>AVERAGE(D84:M84)</f>
        <v>-5.5183333333333335</v>
      </c>
      <c r="O84">
        <f>ROUND(STDEV(D84:M84)/SQRT(10),2)</f>
        <v>0.02</v>
      </c>
      <c r="R84">
        <f>ROUND(STDEV(D84:M84),2)</f>
        <v>0.06</v>
      </c>
    </row>
    <row r="85" spans="1:19" x14ac:dyDescent="0.35">
      <c r="A85" t="s">
        <v>21</v>
      </c>
      <c r="B85">
        <v>67</v>
      </c>
      <c r="C85" t="s">
        <v>26</v>
      </c>
      <c r="D85">
        <v>-7.0359999999999996</v>
      </c>
      <c r="E85" t="s">
        <v>23</v>
      </c>
      <c r="F85">
        <v>-7.0250000000000004</v>
      </c>
      <c r="G85">
        <v>-7.2670000000000003</v>
      </c>
      <c r="H85">
        <v>-7.1459999999999999</v>
      </c>
      <c r="I85" t="s">
        <v>23</v>
      </c>
      <c r="J85">
        <v>-6.7009999999999996</v>
      </c>
      <c r="K85" t="s">
        <v>23</v>
      </c>
      <c r="L85" t="s">
        <v>23</v>
      </c>
      <c r="M85" t="s">
        <v>23</v>
      </c>
      <c r="N85">
        <f>AVERAGE(D85:M85)</f>
        <v>-7.0349999999999993</v>
      </c>
      <c r="O85">
        <f>ROUND(STDEV(D85:M85)/SQRT(5),2)</f>
        <v>0.09</v>
      </c>
      <c r="R85">
        <f>ROUND(STDEV(D85:M85),2)</f>
        <v>0.21</v>
      </c>
    </row>
    <row r="86" spans="1:19" ht="15" thickBot="1" x14ac:dyDescent="0.4">
      <c r="A86" t="s">
        <v>24</v>
      </c>
      <c r="B86">
        <v>50</v>
      </c>
      <c r="C86" t="s">
        <v>27</v>
      </c>
      <c r="D86">
        <v>-5.4119999999999999</v>
      </c>
      <c r="E86">
        <v>-5.1779999999999999</v>
      </c>
      <c r="F86">
        <v>-5.0439999999999996</v>
      </c>
      <c r="G86">
        <v>-5.2949999999999999</v>
      </c>
      <c r="H86">
        <v>-5.12</v>
      </c>
      <c r="I86" t="s">
        <v>23</v>
      </c>
      <c r="J86">
        <v>-5.2709999999999999</v>
      </c>
      <c r="K86">
        <v>-5.0439999999999996</v>
      </c>
      <c r="L86" t="s">
        <v>23</v>
      </c>
      <c r="M86">
        <v>-5.1319999999999997</v>
      </c>
      <c r="N86">
        <f>AVERAGE(D86:M86)</f>
        <v>-5.1870000000000003</v>
      </c>
      <c r="O86">
        <f>ROUND(STDEV(D86:M86)/SQRT(10),2)</f>
        <v>0.04</v>
      </c>
      <c r="R86">
        <f>ROUND(STDEV(D86:M86),2)</f>
        <v>0.13</v>
      </c>
    </row>
    <row r="87" spans="1:19" ht="15" thickBot="1" x14ac:dyDescent="0.4">
      <c r="N87">
        <f>(N85+N86)-(N83+N84)</f>
        <v>-4.0608333333333331</v>
      </c>
      <c r="P87">
        <v>-4.8899999999999997</v>
      </c>
      <c r="Q87" s="22">
        <f>P87-N87</f>
        <v>-0.82916666666666661</v>
      </c>
    </row>
    <row r="88" spans="1:19" x14ac:dyDescent="0.35">
      <c r="R88">
        <f>SQRT(POWER(R83,2)+POWER(R84,2)+POWER(R85,2)+POWER(R86,2))/SQRT(10)</f>
        <v>9.176055797563569E-2</v>
      </c>
      <c r="S88" s="20">
        <f>(R83+R84+R85+R86)/SQRT(10)</f>
        <v>0.17076299364909248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softcore is on and remains on</vt:lpstr>
      <vt:lpstr>softcore turned off at lamda 1</vt:lpstr>
      <vt:lpstr>no softcore is used at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</dc:creator>
  <cp:lastModifiedBy>Yannick</cp:lastModifiedBy>
  <dcterms:created xsi:type="dcterms:W3CDTF">2023-11-03T16:23:42Z</dcterms:created>
  <dcterms:modified xsi:type="dcterms:W3CDTF">2023-11-03T16:32:25Z</dcterms:modified>
</cp:coreProperties>
</file>