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KiCAD\Robots101_2023_PCB\5.BOM\"/>
    </mc:Choice>
  </mc:AlternateContent>
  <xr:revisionPtr revIDLastSave="0" documentId="8_{96391B93-7322-461D-8C3F-8A725070A0EE}" xr6:coauthVersionLast="47" xr6:coauthVersionMax="47" xr10:uidLastSave="{00000000-0000-0000-0000-000000000000}"/>
  <bookViews>
    <workbookView xWindow="-28920" yWindow="-120" windowWidth="29040" windowHeight="17640" xr2:uid="{FE785210-5FF1-4017-A44D-082DC59D8DB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8" i="1" l="1"/>
  <c r="G43" i="1"/>
  <c r="G45" i="1"/>
  <c r="G36" i="1"/>
  <c r="G29" i="1"/>
  <c r="E17" i="1" l="1" a="1"/>
  <c r="E17" i="1" s="1"/>
  <c r="E31" i="1" a="1"/>
  <c r="E31" i="1" s="1"/>
  <c r="G31" i="1" s="1"/>
  <c r="E10" i="1" a="1"/>
  <c r="E10" i="1" s="1"/>
  <c r="E22" i="1"/>
  <c r="E20" i="1"/>
  <c r="G20" i="1" s="1"/>
  <c r="G21" i="1"/>
  <c r="G28" i="1"/>
  <c r="G27" i="1"/>
  <c r="G15" i="1"/>
  <c r="G14" i="1"/>
  <c r="G13" i="1"/>
  <c r="G8" i="1"/>
  <c r="G7" i="1"/>
  <c r="E24" i="1" l="1" a="1"/>
  <c r="E24" i="1" s="1"/>
  <c r="G24" i="1" s="1"/>
  <c r="G10" i="1"/>
  <c r="G17" i="1"/>
  <c r="G39" i="1" l="1"/>
  <c r="E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<sst xmlns="http://schemas.openxmlformats.org/spreadsheetml/2006/main" count="91" uniqueCount="75">
  <si>
    <t>ROBOTS101 PCB V2 BOM</t>
  </si>
  <si>
    <t xml:space="preserve">Order Qty </t>
  </si>
  <si>
    <t>ITEM</t>
  </si>
  <si>
    <t>TYPE</t>
  </si>
  <si>
    <t>have / NOT needed?</t>
  </si>
  <si>
    <t>QTY</t>
  </si>
  <si>
    <t>INDIVIDUAL COST</t>
  </si>
  <si>
    <t>order cost</t>
  </si>
  <si>
    <t>LINK</t>
  </si>
  <si>
    <t>https://www.altronics.com.au/p/z6334-dc-dc-buck-module-3-40v-input/</t>
  </si>
  <si>
    <t xml:space="preserve">BACK POWER MODULE </t>
  </si>
  <si>
    <t>for 1</t>
  </si>
  <si>
    <t>DMG2305UX-7</t>
  </si>
  <si>
    <t>BACKPOWER PNP MOSFET</t>
  </si>
  <si>
    <t>https://au.mouser.com/ProductDetail/Diodes-Incorporated/DMG2305UX-7?qs=L1DZKBg7t5F%2FNBHrjfxC%252Bg%3D%3D</t>
  </si>
  <si>
    <t>https://www.digikey.com.au/en/products/detail/diodes-incorporated/DMG2305UX-7/4340667?s=N4IgTCBcDaICIFkDiYDMAGArAVQBoFoB2EAXQF8g</t>
  </si>
  <si>
    <t>DMMT5401-7-F</t>
  </si>
  <si>
    <t>BACKPOWER PAIRED TRANSISTORS</t>
  </si>
  <si>
    <t>x</t>
  </si>
  <si>
    <t>https://au.mouser.com/ProductDetail/Diodes-Incorporated/DMMT5401-7-F?qs=hiZRsJxw0h3f7LzTPwvEFQ%3D%3D</t>
  </si>
  <si>
    <t>Total cost for order</t>
  </si>
  <si>
    <t>BUCK REG</t>
  </si>
  <si>
    <t>SRR1260-330M</t>
  </si>
  <si>
    <t>FIXED IND 33UH 3A 60 MOHM SMD</t>
  </si>
  <si>
    <t>https://www.digikey.com.au/en/products/detail/bourns-inc/SRR1260-330M/1969960</t>
  </si>
  <si>
    <t>LM2596DSADJG</t>
  </si>
  <si>
    <t>DC-DC Switching Buck (Step Down) Regulator, Adj., 4.5V-40Vin, 1.23V-37V/3A out, 150 kHz, TO-263-5</t>
  </si>
  <si>
    <t>https://au.element14.com/on-semiconductor/lm2596dsadjg/dc-dc-conv-buck-3a-150khz-to-263/dp/2534162?st=lm2596</t>
  </si>
  <si>
    <t>ALTERNATIVLY</t>
  </si>
  <si>
    <t>https://au.mouser.com/ProductDetail/Texas-Instruments/TPS62933PDRLR?qs=vvQtp7zwQdPCuPvhGs%2FYxA%3D%3D</t>
  </si>
  <si>
    <t>SK34A</t>
  </si>
  <si>
    <t>DIODE SCHOTTKY 40V 3A SMA</t>
  </si>
  <si>
    <t>https://www.digikey.com.au/en/products/detail/smc-diode-solutions/SK34A/6022681</t>
  </si>
  <si>
    <t>NEOPIXEL CIRCUIT</t>
  </si>
  <si>
    <t>ADDRESS LED DISC SERIAL RGB 1=10</t>
  </si>
  <si>
    <t>https://www.digikey.com.au/en/products/detail/1655/1528-1104-ND/5154679?curr=usd&amp;utm_campaign=buynow&amp;utm_medium=aggregator&amp;utm_source=octopart</t>
  </si>
  <si>
    <t xml:space="preserve">750-SS8050-G </t>
  </si>
  <si>
    <t xml:space="preserve">Bipolar Transistors - BJT NPN TRANSISTOR 1.5A 40V </t>
  </si>
  <si>
    <t>https://au.mouser.com/ProductDetail/Comchip-Technology/SS8050-G?qs=LLUE9lz1YbcHg%252BWLMAtcrQ%3D%3D</t>
  </si>
  <si>
    <t>WS2812B v5</t>
  </si>
  <si>
    <t>GlowBit LED 20 Pack - Black (WS2812B v5) NeoPixel Compatible</t>
  </si>
  <si>
    <t>https://core-electronics.com.au/glowbit-led-20-pack-black-ws2812b-v5-neopixel-compatible.html</t>
  </si>
  <si>
    <t>BATTERY INDICATOR</t>
  </si>
  <si>
    <t>AZ431AN-ATRE1</t>
  </si>
  <si>
    <t xml:space="preserve">Voltage References Adj Prec Shunt Reg 2.5V to 36V 4.5mV </t>
  </si>
  <si>
    <t>https://au.mouser.com/ProductDetail/Diodes-Incorporated/AZ431AN-ATRE1?qs=eSfX1CQlHqrfix60%252BW9M8g%3D%3D</t>
  </si>
  <si>
    <t xml:space="preserve">for 1 </t>
  </si>
  <si>
    <t>caps</t>
  </si>
  <si>
    <t>https://www.digikey.com.au/en/products/detail/tai-tech-advanced-electronics-co-ltd/TMPC-1004H-470MG-D/17835596</t>
  </si>
  <si>
    <t>240PCS/M2.5(Black)</t>
  </si>
  <si>
    <t>HVAZI 240pcs M2.5 Nylon Hex Spacer Standoffs Screws Nuts Assortment Kit;Male-Female(Black)</t>
  </si>
  <si>
    <t>https://www.amazon.com.au/HVAZI-240pcs-Standoffs-Assortment-Male-Female/dp/B07JYSFMRY/ref=sr_1_86?crid=BHMSZ31LNYFC&amp;keywords=m2.5%2B22mm%2Bstandoff&amp;qid=1691121066&amp;sprefix=m2.5%2B22mm%2Bstandoff%2Caps%2C204&amp;sr=8-86&amp;th=1</t>
  </si>
  <si>
    <t>ALL TOGETHER circuit components</t>
  </si>
  <si>
    <t>All Together PO</t>
  </si>
  <si>
    <t>ADD ON TO BOCHRA ORDER</t>
  </si>
  <si>
    <t>PCB Fabrication</t>
  </si>
  <si>
    <t>https://www.digikey.com.au/en/products/detail/CRGCQ0805F180K/A129776CT-ND/8577608?curr=usd&amp;utm_campaign=buynow&amp;utm_medium=aggregator&amp;utm_source=octopart</t>
  </si>
  <si>
    <t>PO Qty</t>
  </si>
  <si>
    <t>CRGCQ0805F180K</t>
  </si>
  <si>
    <t>RES 180K OHM 1% 1/8W 0805</t>
  </si>
  <si>
    <t>ULTRASONIC</t>
  </si>
  <si>
    <t>330 Ohm</t>
  </si>
  <si>
    <t>470 Ohm</t>
  </si>
  <si>
    <t>CRG0805F2K0</t>
  </si>
  <si>
    <t>RES SMD 2K OHM 1% 1/8W 0805</t>
  </si>
  <si>
    <t>https://www.digikey.com.au/en/products/detail/CRG0805F2K0/A126358CT-ND/7603413?curr=usd&amp;utm_campaign=buynow&amp;utm_medium=aggregator&amp;utm_source=octopart</t>
  </si>
  <si>
    <t>https://www.altronics.com.au/p/p5387-oupiin-2-x-20-pin-11mm-stackable-header-socket/</t>
  </si>
  <si>
    <t>P5387</t>
  </si>
  <si>
    <t>2 x 20 Pin 11mm Stackable Header Socket</t>
  </si>
  <si>
    <t>PO cost</t>
  </si>
  <si>
    <t>Individual Cost</t>
  </si>
  <si>
    <t>for 30</t>
  </si>
  <si>
    <t>https://www.officeworks.com.au/shop/officeworks/p/tp-link-ac2600-wifi-range-extender-re650-tpexre650</t>
  </si>
  <si>
    <t>TPEXRE650</t>
  </si>
  <si>
    <t>TP-LINK AC2600 WiFi Range Extender RE650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</si>
</sst>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25">
    <xf numFmtId="0" fontId="0" fillId="0" borderId="0" xfId="0"/>
    <xf numFmtId="8" fontId="0" fillId="0" borderId="0" xfId="0" applyNumberFormat="1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64" fontId="0" fillId="0" borderId="0" xfId="0" applyNumberFormat="1"/>
    <xf numFmtId="0" fontId="3" fillId="0" borderId="0" xfId="2"/>
    <xf numFmtId="0" fontId="1" fillId="3" borderId="0" xfId="0" applyFont="1" applyFill="1"/>
    <xf numFmtId="0" fontId="0" fillId="3" borderId="0" xfId="0" applyFill="1"/>
    <xf numFmtId="0" fontId="2" fillId="2" borderId="1" xfId="1"/>
    <xf numFmtId="0" fontId="2" fillId="2" borderId="1" xfId="1" applyAlignment="1">
      <alignment wrapText="1"/>
    </xf>
    <xf numFmtId="0" fontId="4" fillId="4" borderId="0" xfId="3" applyAlignment="1">
      <alignment horizontal="left"/>
    </xf>
    <xf numFmtId="0" fontId="4" fillId="4" borderId="0" xfId="3"/>
    <xf numFmtId="164" fontId="4" fillId="4" borderId="0" xfId="3" applyNumberFormat="1"/>
    <xf numFmtId="8" fontId="4" fillId="4" borderId="0" xfId="3" applyNumberFormat="1" applyAlignment="1">
      <alignment vertical="center" wrapText="1"/>
    </xf>
    <xf numFmtId="8" fontId="4" fillId="4" borderId="0" xfId="3" applyNumberFormat="1"/>
    <xf numFmtId="0" fontId="0" fillId="0" borderId="0" xfId="0" applyAlignment="1">
      <alignment horizontal="center"/>
    </xf>
    <xf numFmtId="0" fontId="2" fillId="2" borderId="1" xfId="1" applyAlignment="1">
      <alignment horizontal="center" wrapText="1"/>
    </xf>
    <xf numFmtId="0" fontId="0" fillId="3" borderId="0" xfId="0" applyFill="1" applyAlignment="1">
      <alignment horizontal="center"/>
    </xf>
    <xf numFmtId="0" fontId="4" fillId="4" borderId="0" xfId="3" applyAlignment="1">
      <alignment horizontal="center"/>
    </xf>
    <xf numFmtId="0" fontId="5" fillId="0" borderId="2" xfId="0" applyFont="1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Protection="1">
      <protection locked="0"/>
    </xf>
    <xf numFmtId="0" fontId="0" fillId="5" borderId="0" xfId="0" applyFill="1" applyAlignment="1">
      <alignment wrapText="1"/>
    </xf>
  </cellXfs>
  <cellStyles count="4">
    <cellStyle name="Bad" xfId="3" builtinId="27"/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.mouser.com/ProductDetail/Texas-Instruments/TPS62933PDRLR?qs=vvQtp7zwQdPCuPvhGs%2FYxA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.au/en/products/detail/bourns-inc/SRR1260-330M/1969960" TargetMode="External"/><Relationship Id="rId1" Type="http://schemas.openxmlformats.org/officeDocument/2006/relationships/hyperlink" Target="https://au.element14.com/on-semiconductor/lm2596dsadjg/dc-dc-conv-buck-3a-150khz-to-263/dp/2534162?st=lm2596" TargetMode="External"/><Relationship Id="rId6" Type="http://schemas.openxmlformats.org/officeDocument/2006/relationships/hyperlink" Target="https://www.amazon.com.au/HVAZI-240pcs-Standoffs-Assortment-Male-Female/dp/B07JYSFMRY/ref=sr_1_86?crid=BHMSZ31LNYFC&amp;keywords=m2.5%2B22mm%2Bstandoff&amp;qid=1691121066&amp;sprefix=m2.5%2B22mm%2Bstandoff%2Caps%2C204&amp;sr=8-86&amp;th=1" TargetMode="External"/><Relationship Id="rId5" Type="http://schemas.openxmlformats.org/officeDocument/2006/relationships/hyperlink" Target="https://core-electronics.com.au/glowbit-led-20-pack-black-ws2812b-v5-neopixel-compatible.html" TargetMode="External"/><Relationship Id="rId4" Type="http://schemas.openxmlformats.org/officeDocument/2006/relationships/hyperlink" Target="https://www.digikey.com.au/en/products/detail/tai-tech-advanced-electronics-co-ltd/TMPC-1004H-470MG-D/17835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A752-4D04-49B8-B975-C266EAFEB583}">
  <dimension ref="A2:X48"/>
  <sheetViews>
    <sheetView tabSelected="1" workbookViewId="0">
      <selection activeCell="H50" sqref="H50"/>
    </sheetView>
  </sheetViews>
  <sheetFormatPr defaultRowHeight="15" x14ac:dyDescent="0.25"/>
  <cols>
    <col min="1" max="1" width="23.28515625" customWidth="1"/>
    <col min="2" max="2" width="50.85546875" customWidth="1"/>
    <col min="3" max="3" width="9.140625" style="15" customWidth="1"/>
    <col min="5" max="6" width="12.85546875" customWidth="1"/>
    <col min="8" max="8" width="108.42578125" customWidth="1"/>
    <col min="9" max="9" width="11.7109375" customWidth="1"/>
  </cols>
  <sheetData>
    <row r="2" spans="1:24" x14ac:dyDescent="0.25">
      <c r="A2" t="s">
        <v>0</v>
      </c>
      <c r="B2" t="s">
        <v>1</v>
      </c>
      <c r="D2">
        <v>30</v>
      </c>
    </row>
    <row r="4" spans="1:24" ht="45" x14ac:dyDescent="0.25">
      <c r="A4" s="8" t="s">
        <v>2</v>
      </c>
      <c r="B4" s="8" t="s">
        <v>3</v>
      </c>
      <c r="C4" s="16" t="s">
        <v>4</v>
      </c>
      <c r="D4" s="8" t="s">
        <v>5</v>
      </c>
      <c r="E4" s="9" t="s">
        <v>6</v>
      </c>
      <c r="F4" s="9" t="s">
        <v>57</v>
      </c>
      <c r="G4" s="9" t="s">
        <v>7</v>
      </c>
      <c r="H4" s="8" t="s">
        <v>8</v>
      </c>
      <c r="I4" s="8"/>
      <c r="W4">
        <v>127</v>
      </c>
      <c r="X4" t="s">
        <v>9</v>
      </c>
    </row>
    <row r="6" spans="1:24" x14ac:dyDescent="0.25">
      <c r="A6" s="6" t="s">
        <v>10</v>
      </c>
      <c r="B6" s="7"/>
      <c r="C6" s="17"/>
      <c r="D6" s="7"/>
      <c r="E6" s="6" t="s">
        <v>11</v>
      </c>
      <c r="F6" s="6"/>
      <c r="G6" s="6" t="s">
        <v>71</v>
      </c>
      <c r="H6" s="7"/>
      <c r="I6" s="7"/>
    </row>
    <row r="7" spans="1:24" x14ac:dyDescent="0.25">
      <c r="A7" t="s">
        <v>12</v>
      </c>
      <c r="B7" t="s">
        <v>13</v>
      </c>
      <c r="D7">
        <v>1</v>
      </c>
      <c r="E7">
        <v>0.42799999999999999</v>
      </c>
      <c r="G7">
        <f>E7*$D$2</f>
        <v>12.84</v>
      </c>
      <c r="H7" t="s">
        <v>14</v>
      </c>
      <c r="I7" s="2"/>
      <c r="K7" s="3">
        <v>0.49299999999999999</v>
      </c>
      <c r="L7" t="s">
        <v>15</v>
      </c>
    </row>
    <row r="8" spans="1:24" x14ac:dyDescent="0.25">
      <c r="A8" t="s">
        <v>16</v>
      </c>
      <c r="B8" t="s">
        <v>17</v>
      </c>
      <c r="C8" s="15" t="s">
        <v>18</v>
      </c>
      <c r="D8">
        <v>1</v>
      </c>
      <c r="E8">
        <v>0.66200000000000003</v>
      </c>
      <c r="G8">
        <f>E8*$D$2</f>
        <v>19.86</v>
      </c>
      <c r="H8" t="s">
        <v>19</v>
      </c>
    </row>
    <row r="10" spans="1:24" x14ac:dyDescent="0.25">
      <c r="A10" t="s">
        <v>20</v>
      </c>
      <c r="E10" s="4" cm="1">
        <f t="array" ref="E10">SUM(IF(C7:C8="",E7:E8,"x"))</f>
        <v>0.42799999999999999</v>
      </c>
      <c r="F10" s="4"/>
      <c r="G10" s="4">
        <f>E10*$D$2</f>
        <v>12.84</v>
      </c>
    </row>
    <row r="12" spans="1:24" x14ac:dyDescent="0.25">
      <c r="A12" s="6" t="s">
        <v>21</v>
      </c>
      <c r="B12" s="7"/>
      <c r="C12" s="17"/>
      <c r="D12" s="7"/>
      <c r="E12" s="6" t="s">
        <v>11</v>
      </c>
      <c r="F12" s="6"/>
      <c r="G12" s="6" t="s">
        <v>71</v>
      </c>
      <c r="H12" s="7"/>
      <c r="I12" s="7"/>
    </row>
    <row r="13" spans="1:24" x14ac:dyDescent="0.25">
      <c r="A13" t="s">
        <v>22</v>
      </c>
      <c r="B13" t="s">
        <v>23</v>
      </c>
      <c r="D13">
        <v>1</v>
      </c>
      <c r="E13" s="4">
        <v>1.67</v>
      </c>
      <c r="F13" s="4"/>
      <c r="G13" s="1">
        <f>E13*$D$2</f>
        <v>50.099999999999994</v>
      </c>
      <c r="H13" s="5" t="s">
        <v>24</v>
      </c>
      <c r="I13" s="1">
        <v>0.93100000000000005</v>
      </c>
      <c r="J13" s="5" t="s">
        <v>48</v>
      </c>
    </row>
    <row r="14" spans="1:24" x14ac:dyDescent="0.25">
      <c r="A14" t="s">
        <v>25</v>
      </c>
      <c r="B14" t="s">
        <v>26</v>
      </c>
      <c r="D14">
        <v>1</v>
      </c>
      <c r="E14" s="4">
        <v>3.79</v>
      </c>
      <c r="F14" s="4"/>
      <c r="G14" s="1">
        <f>E14*$D$2</f>
        <v>113.7</v>
      </c>
      <c r="H14" s="5" t="s">
        <v>27</v>
      </c>
      <c r="T14" t="s">
        <v>28</v>
      </c>
      <c r="U14" s="1">
        <v>0.94199999999999995</v>
      </c>
      <c r="V14" s="5" t="s">
        <v>29</v>
      </c>
    </row>
    <row r="15" spans="1:24" x14ac:dyDescent="0.25">
      <c r="A15" t="s">
        <v>30</v>
      </c>
      <c r="B15" t="s">
        <v>31</v>
      </c>
      <c r="D15">
        <v>1</v>
      </c>
      <c r="E15" s="4">
        <v>0.55000000000000004</v>
      </c>
      <c r="F15" s="4"/>
      <c r="G15" s="1">
        <f>E15*$D$2</f>
        <v>16.5</v>
      </c>
      <c r="H15" t="s">
        <v>32</v>
      </c>
    </row>
    <row r="16" spans="1:24" x14ac:dyDescent="0.25">
      <c r="B16" t="s">
        <v>47</v>
      </c>
      <c r="D16">
        <v>1</v>
      </c>
      <c r="E16" s="1">
        <v>0.57399999999999995</v>
      </c>
      <c r="F16" s="1"/>
    </row>
    <row r="17" spans="1:9" x14ac:dyDescent="0.25">
      <c r="A17" t="s">
        <v>20</v>
      </c>
      <c r="E17" s="4" cm="1">
        <f t="array" ref="E17">SUM(IF(C13:C16="",E13:E16,"x"))</f>
        <v>6.5839999999999996</v>
      </c>
      <c r="F17" s="4"/>
      <c r="G17" s="1">
        <f>E17*$D$2</f>
        <v>197.51999999999998</v>
      </c>
    </row>
    <row r="19" spans="1:9" x14ac:dyDescent="0.25">
      <c r="A19" s="6" t="s">
        <v>33</v>
      </c>
      <c r="B19" s="7"/>
      <c r="C19" s="17"/>
      <c r="D19" s="7"/>
      <c r="E19" s="6" t="s">
        <v>11</v>
      </c>
      <c r="F19" s="6"/>
      <c r="G19" s="6" t="s">
        <v>71</v>
      </c>
      <c r="H19" s="7"/>
      <c r="I19" s="7"/>
    </row>
    <row r="20" spans="1:9" x14ac:dyDescent="0.25">
      <c r="A20" s="10">
        <v>1655</v>
      </c>
      <c r="B20" s="11" t="s">
        <v>34</v>
      </c>
      <c r="C20" s="18" t="s">
        <v>18</v>
      </c>
      <c r="D20" s="11">
        <v>1</v>
      </c>
      <c r="E20" s="12">
        <f>6.97/10</f>
        <v>0.69699999999999995</v>
      </c>
      <c r="F20" s="12"/>
      <c r="G20" s="12">
        <f>E20*$D$2</f>
        <v>20.91</v>
      </c>
      <c r="H20" s="11" t="s">
        <v>35</v>
      </c>
    </row>
    <row r="21" spans="1:9" x14ac:dyDescent="0.25">
      <c r="A21" s="11" t="s">
        <v>36</v>
      </c>
      <c r="B21" s="11" t="s">
        <v>37</v>
      </c>
      <c r="C21" s="18" t="s">
        <v>18</v>
      </c>
      <c r="D21" s="11">
        <v>1</v>
      </c>
      <c r="E21" s="13">
        <v>0.35699999999999998</v>
      </c>
      <c r="F21" s="13"/>
      <c r="G21" s="14">
        <f>E21*$D$2</f>
        <v>10.709999999999999</v>
      </c>
      <c r="H21" s="11" t="s">
        <v>38</v>
      </c>
    </row>
    <row r="22" spans="1:9" x14ac:dyDescent="0.25">
      <c r="A22" t="s">
        <v>39</v>
      </c>
      <c r="B22" t="s">
        <v>40</v>
      </c>
      <c r="D22">
        <v>1</v>
      </c>
      <c r="E22" s="1">
        <f>10.3/20</f>
        <v>0.51500000000000001</v>
      </c>
      <c r="F22" s="1"/>
      <c r="G22" s="1">
        <v>10.3</v>
      </c>
      <c r="H22" s="5" t="s">
        <v>41</v>
      </c>
    </row>
    <row r="24" spans="1:9" x14ac:dyDescent="0.25">
      <c r="A24" t="s">
        <v>20</v>
      </c>
      <c r="E24" s="4" cm="1">
        <f t="array" ref="E24">SUM(IF(C20:C22="",E20:E22,"x"))</f>
        <v>0.51500000000000001</v>
      </c>
      <c r="F24" s="4"/>
      <c r="G24" s="1">
        <f>E24*$D$2</f>
        <v>15.450000000000001</v>
      </c>
    </row>
    <row r="26" spans="1:9" x14ac:dyDescent="0.25">
      <c r="A26" s="6" t="s">
        <v>42</v>
      </c>
      <c r="B26" s="7"/>
      <c r="C26" s="17"/>
      <c r="D26" s="7"/>
      <c r="E26" s="6" t="s">
        <v>11</v>
      </c>
      <c r="F26" s="6"/>
      <c r="G26" s="6" t="s">
        <v>71</v>
      </c>
      <c r="H26" s="7"/>
      <c r="I26" s="7"/>
    </row>
    <row r="27" spans="1:9" x14ac:dyDescent="0.25">
      <c r="A27" t="s">
        <v>36</v>
      </c>
      <c r="B27" t="s">
        <v>37</v>
      </c>
      <c r="D27">
        <v>1</v>
      </c>
      <c r="E27" s="3">
        <v>0.35699999999999998</v>
      </c>
      <c r="F27" s="3"/>
      <c r="G27" s="1">
        <f>E27*$D$2</f>
        <v>10.709999999999999</v>
      </c>
      <c r="H27" t="s">
        <v>38</v>
      </c>
    </row>
    <row r="28" spans="1:9" x14ac:dyDescent="0.25">
      <c r="A28" t="s">
        <v>43</v>
      </c>
      <c r="B28" t="s">
        <v>44</v>
      </c>
      <c r="D28">
        <v>1</v>
      </c>
      <c r="E28" s="1">
        <v>0.46700000000000003</v>
      </c>
      <c r="F28" s="1"/>
      <c r="G28" s="1">
        <f>E28*$D$2</f>
        <v>14.010000000000002</v>
      </c>
      <c r="H28" t="s">
        <v>45</v>
      </c>
    </row>
    <row r="29" spans="1:9" x14ac:dyDescent="0.25">
      <c r="A29" t="s">
        <v>58</v>
      </c>
      <c r="B29" t="s">
        <v>59</v>
      </c>
      <c r="D29">
        <v>1</v>
      </c>
      <c r="E29">
        <v>2.98E-2</v>
      </c>
      <c r="F29">
        <v>100</v>
      </c>
      <c r="G29">
        <f>E29*F29</f>
        <v>2.98</v>
      </c>
      <c r="H29" t="s">
        <v>56</v>
      </c>
    </row>
    <row r="31" spans="1:9" x14ac:dyDescent="0.25">
      <c r="A31" t="s">
        <v>20</v>
      </c>
      <c r="E31" s="4" cm="1">
        <f t="array" ref="E31">SUM(IF(C27:C28="",E27:E28,"x"))</f>
        <v>0.82400000000000007</v>
      </c>
      <c r="F31" s="4"/>
      <c r="G31" s="1">
        <f>E31*$D$2</f>
        <v>24.720000000000002</v>
      </c>
    </row>
    <row r="33" spans="1:9" x14ac:dyDescent="0.25">
      <c r="A33" s="6" t="s">
        <v>60</v>
      </c>
      <c r="B33" s="7"/>
      <c r="C33" s="17"/>
      <c r="D33" s="7"/>
      <c r="E33" s="7"/>
      <c r="F33" s="7"/>
      <c r="G33" s="7"/>
      <c r="H33" s="7"/>
      <c r="I33" s="7"/>
    </row>
    <row r="34" spans="1:9" x14ac:dyDescent="0.25">
      <c r="B34" t="s">
        <v>62</v>
      </c>
      <c r="F34">
        <v>100</v>
      </c>
    </row>
    <row r="35" spans="1:9" x14ac:dyDescent="0.25">
      <c r="B35" t="s">
        <v>61</v>
      </c>
    </row>
    <row r="36" spans="1:9" x14ac:dyDescent="0.25">
      <c r="A36" t="s">
        <v>63</v>
      </c>
      <c r="B36" t="s">
        <v>64</v>
      </c>
      <c r="D36">
        <v>2</v>
      </c>
      <c r="E36" s="1">
        <v>2.86E-2</v>
      </c>
      <c r="F36">
        <v>200</v>
      </c>
      <c r="G36" s="1">
        <f>E36*F36</f>
        <v>5.72</v>
      </c>
      <c r="H36" s="1" t="s">
        <v>65</v>
      </c>
    </row>
    <row r="38" spans="1:9" x14ac:dyDescent="0.25">
      <c r="A38" s="7"/>
      <c r="B38" s="7"/>
      <c r="C38" s="17"/>
      <c r="D38" s="7"/>
      <c r="E38" s="6" t="s">
        <v>46</v>
      </c>
      <c r="F38" s="6"/>
      <c r="G38" s="6" t="s">
        <v>71</v>
      </c>
      <c r="H38" s="7"/>
      <c r="I38" s="7"/>
    </row>
    <row r="39" spans="1:9" x14ac:dyDescent="0.25">
      <c r="A39" t="s">
        <v>52</v>
      </c>
      <c r="E39" s="1">
        <f>E10+E17+E31+E24</f>
        <v>8.3509999999999991</v>
      </c>
      <c r="F39" s="1"/>
      <c r="G39" s="1">
        <f>G10+G17+G31+G24</f>
        <v>250.52999999999997</v>
      </c>
    </row>
    <row r="40" spans="1:9" x14ac:dyDescent="0.25">
      <c r="A40" t="s">
        <v>55</v>
      </c>
      <c r="G40" s="1">
        <v>60.43</v>
      </c>
    </row>
    <row r="41" spans="1:9" x14ac:dyDescent="0.25">
      <c r="G41" s="1"/>
    </row>
    <row r="42" spans="1:9" ht="30" x14ac:dyDescent="0.25">
      <c r="A42" s="21" t="s">
        <v>54</v>
      </c>
      <c r="B42" s="21"/>
      <c r="C42" s="22"/>
      <c r="D42" s="21"/>
      <c r="E42" s="24" t="s">
        <v>70</v>
      </c>
      <c r="F42" s="21" t="s">
        <v>57</v>
      </c>
      <c r="G42" s="21" t="s">
        <v>69</v>
      </c>
      <c r="H42" s="21"/>
    </row>
    <row r="43" spans="1:9" x14ac:dyDescent="0.25">
      <c r="A43" s="19" t="s">
        <v>49</v>
      </c>
      <c r="B43" s="20" t="s">
        <v>50</v>
      </c>
      <c r="E43">
        <v>33.47</v>
      </c>
      <c r="F43">
        <v>4</v>
      </c>
      <c r="G43">
        <f>E43*F43</f>
        <v>133.88</v>
      </c>
      <c r="H43" s="5" t="s">
        <v>51</v>
      </c>
    </row>
    <row r="45" spans="1:9" x14ac:dyDescent="0.25">
      <c r="A45" s="19" t="s">
        <v>67</v>
      </c>
      <c r="B45" s="20" t="s">
        <v>68</v>
      </c>
      <c r="E45">
        <v>3.6</v>
      </c>
      <c r="F45">
        <v>10</v>
      </c>
      <c r="G45">
        <f>E45*F45</f>
        <v>36</v>
      </c>
      <c r="H45" s="23" t="s">
        <v>66</v>
      </c>
    </row>
    <row r="46" spans="1:9" x14ac:dyDescent="0.25">
      <c r="A46" s="19" t="s">
        <v>73</v>
      </c>
      <c r="B46" s="20" t="s">
        <v>74</v>
      </c>
      <c r="E46" s="19">
        <v>167</v>
      </c>
      <c r="F46">
        <v>1</v>
      </c>
      <c r="G46" s="19">
        <v>167</v>
      </c>
      <c r="H46" s="20" t="s">
        <v>72</v>
      </c>
    </row>
    <row r="48" spans="1:9" x14ac:dyDescent="0.25">
      <c r="A48" t="s">
        <v>53</v>
      </c>
      <c r="G48" s="1">
        <f>G43+G39+G40+G45+G46</f>
        <v>647.83999999999992</v>
      </c>
    </row>
  </sheetData>
  <hyperlinks>
    <hyperlink ref="H14" r:id="rId1" xr:uid="{59AE1017-0AB9-490D-A31D-5894618B6074}"/>
    <hyperlink ref="H13" r:id="rId2" xr:uid="{F273DE78-BE7E-49FF-8849-E1EE8EAA9043}"/>
    <hyperlink ref="V14" r:id="rId3" xr:uid="{1CE5C665-F16E-4465-9D91-AE50293164E5}"/>
    <hyperlink ref="J13" r:id="rId4" xr:uid="{5E958644-4DB1-42A2-90F4-C06BD7E9352E}"/>
    <hyperlink ref="H22" r:id="rId5" xr:uid="{3593E9EE-7C43-4EB6-BB44-EDCF507D5183}"/>
    <hyperlink ref="H43" r:id="rId6" xr:uid="{392A1027-5415-486E-BFB6-A0C3FF9F4102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 seybold</dc:creator>
  <cp:keywords/>
  <dc:description/>
  <cp:lastModifiedBy>Phoenix seybold</cp:lastModifiedBy>
  <cp:revision/>
  <dcterms:created xsi:type="dcterms:W3CDTF">2023-07-21T13:07:15Z</dcterms:created>
  <dcterms:modified xsi:type="dcterms:W3CDTF">2023-08-06T01:35:40Z</dcterms:modified>
  <cp:category/>
  <cp:contentStatus/>
</cp:coreProperties>
</file>