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inn\Documents\PassPass\"/>
    </mc:Choice>
  </mc:AlternateContent>
  <xr:revisionPtr revIDLastSave="0" documentId="8_{DA8142BA-1E73-4951-B23B-2945686A6CC7}" xr6:coauthVersionLast="47" xr6:coauthVersionMax="47" xr10:uidLastSave="{00000000-0000-0000-0000-000000000000}"/>
  <bookViews>
    <workbookView xWindow="-108" yWindow="-108" windowWidth="23256" windowHeight="13896" xr2:uid="{00B56C20-7D14-41D9-8238-33E9CDFE2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2" i="1"/>
  <c r="C21" i="1"/>
  <c r="C20" i="1"/>
  <c r="C19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<sst xmlns="http://schemas.openxmlformats.org/spreadsheetml/2006/main" count="34" uniqueCount="29">
  <si>
    <t>PassPass Distributor Compensation Plan</t>
  </si>
  <si>
    <t>calculator</t>
  </si>
  <si>
    <t>Membership Type</t>
  </si>
  <si>
    <t>Pro</t>
  </si>
  <si>
    <t>Premium</t>
  </si>
  <si>
    <t>Elite</t>
  </si>
  <si>
    <t>Member type</t>
  </si>
  <si>
    <t>Starter Kit Cost*</t>
  </si>
  <si>
    <t>Monthly Membership Fee</t>
  </si>
  <si>
    <t>Distributors Signed First 30</t>
  </si>
  <si>
    <t>Kit Commission</t>
  </si>
  <si>
    <t>Tier One Commission</t>
  </si>
  <si>
    <t>Tier Two Commission</t>
  </si>
  <si>
    <t>Month 1 PSV</t>
  </si>
  <si>
    <t>Volume Amounts</t>
  </si>
  <si>
    <t>Fast Start Bonus</t>
  </si>
  <si>
    <t>Kit Points</t>
  </si>
  <si>
    <t>Membership Points</t>
  </si>
  <si>
    <t>Month 1 Payout</t>
  </si>
  <si>
    <t>Month 1 ROI</t>
  </si>
  <si>
    <t>Fast Start Bonus (Total PSV First 30 Days)</t>
  </si>
  <si>
    <t>T2 Multiplier</t>
  </si>
  <si>
    <t>Monthly QSV</t>
  </si>
  <si>
    <t>Volume Bonus %</t>
  </si>
  <si>
    <t>Tier 1 %</t>
  </si>
  <si>
    <t>Tier 2 %</t>
  </si>
  <si>
    <t>Monthly commission</t>
  </si>
  <si>
    <t>Monthly ROI</t>
  </si>
  <si>
    <t>Team (T1+T2) Volume Bonus 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</si>
</sst>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Aptos Narrow"/>
      <family val="2"/>
      <scheme val="minor"/>
    </font>
    <font>
      <b/>
      <sz val="15"/>
      <color rgb="FFEA4335"/>
      <name val="Montserrat"/>
    </font>
    <font>
      <sz val="10"/>
      <color theme="1"/>
      <name val="Arial"/>
      <family val="2"/>
    </font>
    <font>
      <b/>
      <sz val="11"/>
      <color rgb="FFFFFFFF"/>
      <name val="Montserrat"/>
    </font>
    <font>
      <sz val="11"/>
      <color theme="1"/>
      <name val="Montserrat"/>
    </font>
    <font>
      <b/>
      <sz val="11"/>
      <color theme="1"/>
      <name val="Montserrat"/>
    </font>
    <font>
      <sz val="11"/>
      <color rgb="FF11734B"/>
      <name val="JetBrains Mono"/>
    </font>
    <font>
      <b/>
      <sz val="11"/>
      <color rgb="FFFF0000"/>
      <name val="Montserrat"/>
    </font>
    <font>
      <b/>
      <sz val="11"/>
      <color rgb="FF0000FF"/>
      <name val="Montserrat"/>
    </font>
    <font>
      <b/>
      <sz val="11"/>
      <color theme="1"/>
      <name val="JetBrains Mono"/>
    </font>
    <font>
      <sz val="10"/>
      <color theme="1"/>
      <name val="Montserrat"/>
    </font>
    <font>
      <b/>
      <sz val="11"/>
      <color rgb="FF0000FF"/>
      <name val="JetBrains Mono"/>
    </font>
  </fonts>
  <fills count="8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6D7A8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3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4" fillId="0" borderId="2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6" fontId="7" fillId="0" borderId="0" xfId="0" applyNumberFormat="1" applyFont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5" fillId="0" borderId="2" xfId="0" applyFont="1" applyBorder="1" applyAlignment="1">
      <alignment vertical="center"/>
    </xf>
    <xf numFmtId="0" fontId="8" fillId="6" borderId="3" xfId="0" applyFont="1" applyFill="1" applyBorder="1" applyAlignment="1">
      <alignment horizontal="center" wrapText="1"/>
    </xf>
    <xf numFmtId="6" fontId="4" fillId="0" borderId="0" xfId="0" applyNumberFormat="1" applyFont="1" applyAlignment="1">
      <alignment horizontal="center" wrapText="1"/>
    </xf>
    <xf numFmtId="9" fontId="4" fillId="0" borderId="0" xfId="0" applyNumberFormat="1" applyFont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6" fontId="9" fillId="0" borderId="3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6" fontId="9" fillId="7" borderId="3" xfId="0" applyNumberFormat="1" applyFont="1" applyFill="1" applyBorder="1" applyAlignment="1">
      <alignment horizontal="center" wrapText="1"/>
    </xf>
    <xf numFmtId="9" fontId="9" fillId="0" borderId="3" xfId="0" applyNumberFormat="1" applyFont="1" applyBorder="1" applyAlignment="1">
      <alignment horizontal="center" wrapText="1"/>
    </xf>
    <xf numFmtId="0" fontId="5" fillId="0" borderId="0" xfId="0" applyFont="1" applyAlignment="1">
      <alignment vertical="center"/>
    </xf>
    <xf numFmtId="6" fontId="10" fillId="0" borderId="0" xfId="0" applyNumberFormat="1" applyFont="1" applyAlignment="1">
      <alignment horizontal="center" wrapText="1"/>
    </xf>
    <xf numFmtId="0" fontId="11" fillId="6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wrapText="1"/>
    </xf>
    <xf numFmtId="9" fontId="9" fillId="0" borderId="5" xfId="0" applyNumberFormat="1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3" fontId="4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  <xf numFmtId="1" fontId="9" fillId="0" borderId="3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577D-531A-4000-9E5A-E73919954B36}">
  <dimension ref="B2:J28"/>
  <sheetViews>
    <sheetView showGridLines="0" tabSelected="1" workbookViewId="0">
      <selection activeCell="E11" sqref="E11"/>
    </sheetView>
  </sheetViews>
  <sheetFormatPr defaultRowHeight="18" customHeight="1"/>
  <cols>
    <col min="1" max="1" width="7.88671875" customWidth="1"/>
    <col min="2" max="2" width="23.5546875" customWidth="1"/>
    <col min="3" max="3" width="18.77734375" customWidth="1"/>
    <col min="7" max="7" width="34.5546875" customWidth="1"/>
    <col min="9" max="9" width="14.5546875" customWidth="1"/>
    <col min="10" max="10" width="9.88671875" customWidth="1"/>
  </cols>
  <sheetData>
    <row r="2" spans="2:10" ht="18" customHeight="1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8" customHeight="1" thickBot="1">
      <c r="B3" s="3"/>
      <c r="C3" s="3"/>
      <c r="D3" s="2"/>
      <c r="E3" s="2"/>
      <c r="F3" s="2"/>
      <c r="G3" s="2"/>
      <c r="H3" s="2"/>
      <c r="I3" s="2"/>
      <c r="J3" s="2"/>
    </row>
    <row r="4" spans="2:10" ht="18" customHeight="1">
      <c r="B4" s="28" t="s">
        <v>1</v>
      </c>
      <c r="C4" s="29"/>
      <c r="D4" s="2"/>
      <c r="E4" s="2"/>
      <c r="F4" s="2"/>
      <c r="G4" s="4" t="s">
        <v>2</v>
      </c>
      <c r="H4" s="5" t="s">
        <v>3</v>
      </c>
      <c r="I4" s="6" t="s">
        <v>4</v>
      </c>
      <c r="J4" s="7" t="s">
        <v>5</v>
      </c>
    </row>
    <row r="5" spans="2:10" ht="18" customHeight="1">
      <c r="B5" s="8" t="s">
        <v>6</v>
      </c>
      <c r="C5" s="9" t="s">
        <v>5</v>
      </c>
      <c r="D5" s="2"/>
      <c r="E5" s="2"/>
      <c r="F5" s="2"/>
      <c r="G5" s="4" t="s">
        <v>7</v>
      </c>
      <c r="H5" s="10">
        <v>149</v>
      </c>
      <c r="I5" s="10">
        <v>149</v>
      </c>
      <c r="J5" s="10">
        <v>149</v>
      </c>
    </row>
    <row r="6" spans="2:10" ht="18" customHeight="1">
      <c r="B6" s="11"/>
      <c r="C6" s="12"/>
      <c r="D6" s="2"/>
      <c r="E6" s="2"/>
      <c r="F6" s="2"/>
      <c r="G6" s="4" t="s">
        <v>8</v>
      </c>
      <c r="H6" s="10">
        <v>20</v>
      </c>
      <c r="I6" s="10">
        <v>49</v>
      </c>
      <c r="J6" s="10">
        <v>99</v>
      </c>
    </row>
    <row r="7" spans="2:10" ht="18" customHeight="1">
      <c r="B7" s="13" t="s">
        <v>9</v>
      </c>
      <c r="C7" s="12"/>
      <c r="D7" s="2"/>
      <c r="E7" s="2"/>
      <c r="F7" s="2"/>
      <c r="G7" s="2"/>
      <c r="H7" s="2"/>
      <c r="I7" s="2"/>
      <c r="J7" s="2"/>
    </row>
    <row r="8" spans="2:10" ht="18" customHeight="1">
      <c r="B8" s="8" t="s">
        <v>3</v>
      </c>
      <c r="C8" s="14">
        <v>0</v>
      </c>
      <c r="D8" s="2"/>
      <c r="E8" s="2"/>
      <c r="F8" s="2"/>
      <c r="G8" s="4" t="s">
        <v>10</v>
      </c>
      <c r="H8" s="15">
        <v>50</v>
      </c>
      <c r="I8" s="15">
        <v>50</v>
      </c>
      <c r="J8" s="15">
        <v>50</v>
      </c>
    </row>
    <row r="9" spans="2:10" ht="18" customHeight="1">
      <c r="B9" s="8" t="s">
        <v>4</v>
      </c>
      <c r="C9" s="14">
        <v>0</v>
      </c>
      <c r="D9" s="2"/>
      <c r="E9" s="2"/>
      <c r="F9" s="2"/>
      <c r="G9" s="4" t="s">
        <v>11</v>
      </c>
      <c r="H9" s="16">
        <v>0.1</v>
      </c>
      <c r="I9" s="16">
        <v>0.15</v>
      </c>
      <c r="J9" s="16">
        <v>0.25</v>
      </c>
    </row>
    <row r="10" spans="2:10" ht="18" customHeight="1">
      <c r="B10" s="8" t="s">
        <v>5</v>
      </c>
      <c r="C10" s="14">
        <v>3</v>
      </c>
      <c r="D10" s="2"/>
      <c r="E10" s="2"/>
      <c r="F10" s="2"/>
      <c r="G10" s="4" t="s">
        <v>12</v>
      </c>
      <c r="H10" s="16">
        <v>0.03</v>
      </c>
      <c r="I10" s="16">
        <v>0.05</v>
      </c>
      <c r="J10" s="16">
        <v>0.1</v>
      </c>
    </row>
    <row r="11" spans="2:10" ht="18" customHeight="1">
      <c r="B11" s="11"/>
      <c r="C11" s="12"/>
      <c r="D11" s="2"/>
      <c r="E11" s="2"/>
      <c r="F11" s="2"/>
      <c r="G11" s="2"/>
      <c r="H11" s="2"/>
      <c r="I11" s="2"/>
      <c r="J11" s="2"/>
    </row>
    <row r="12" spans="2:10" ht="18" customHeight="1">
      <c r="B12" s="8" t="s">
        <v>13</v>
      </c>
      <c r="C12" s="17">
        <f>(C8+C9+C10)*H13</f>
        <v>600</v>
      </c>
      <c r="D12" s="2"/>
      <c r="E12" s="2"/>
      <c r="F12" s="2"/>
      <c r="G12" s="18" t="s">
        <v>14</v>
      </c>
      <c r="H12" s="2"/>
      <c r="I12" s="2"/>
      <c r="J12" s="2"/>
    </row>
    <row r="13" spans="2:10" ht="18" customHeight="1">
      <c r="B13" s="8" t="s">
        <v>15</v>
      </c>
      <c r="C13" s="19">
        <f>SUMIFS(H17:H23,G17:G23,"&lt;="&amp;C12)</f>
        <v>125</v>
      </c>
      <c r="D13" s="2"/>
      <c r="E13" s="2"/>
      <c r="F13" s="2"/>
      <c r="G13" s="4" t="s">
        <v>16</v>
      </c>
      <c r="H13" s="20">
        <v>200</v>
      </c>
      <c r="I13" s="20">
        <v>200</v>
      </c>
      <c r="J13" s="20">
        <v>200</v>
      </c>
    </row>
    <row r="14" spans="2:10" ht="18" customHeight="1">
      <c r="B14" s="8" t="s">
        <v>10</v>
      </c>
      <c r="C14" s="19">
        <f>SUM(C8:C10)*H8</f>
        <v>150</v>
      </c>
      <c r="D14" s="2"/>
      <c r="E14" s="2"/>
      <c r="F14" s="2"/>
      <c r="G14" s="4" t="s">
        <v>17</v>
      </c>
      <c r="H14" s="20">
        <v>25</v>
      </c>
      <c r="I14" s="20">
        <v>60</v>
      </c>
      <c r="J14" s="20">
        <v>125</v>
      </c>
    </row>
    <row r="15" spans="2:10" ht="18" customHeight="1">
      <c r="B15" s="8" t="s">
        <v>18</v>
      </c>
      <c r="C15" s="21">
        <f>C14+C13</f>
        <v>275</v>
      </c>
      <c r="D15" s="2"/>
      <c r="E15" s="2"/>
      <c r="F15" s="2"/>
      <c r="G15" s="2"/>
      <c r="H15" s="2"/>
      <c r="I15" s="2"/>
      <c r="J15" s="2"/>
    </row>
    <row r="16" spans="2:10" ht="18" customHeight="1">
      <c r="B16" s="8" t="s">
        <v>19</v>
      </c>
      <c r="C16" s="22">
        <f>C15/149</f>
        <v>1.8456375838926173</v>
      </c>
      <c r="D16" s="2"/>
      <c r="E16" s="2"/>
      <c r="F16" s="2"/>
      <c r="G16" s="23" t="s">
        <v>20</v>
      </c>
      <c r="H16" s="2"/>
      <c r="I16" s="2"/>
      <c r="J16" s="2"/>
    </row>
    <row r="17" spans="2:10" ht="18" customHeight="1">
      <c r="B17" s="11"/>
      <c r="C17" s="12"/>
      <c r="D17" s="2"/>
      <c r="E17" s="2"/>
      <c r="F17" s="2"/>
      <c r="G17" s="30">
        <v>500</v>
      </c>
      <c r="H17" s="24">
        <v>125</v>
      </c>
      <c r="I17" s="24">
        <v>125</v>
      </c>
      <c r="J17" s="24">
        <v>125</v>
      </c>
    </row>
    <row r="18" spans="2:10" ht="18" customHeight="1">
      <c r="B18" s="8" t="s">
        <v>21</v>
      </c>
      <c r="C18" s="25">
        <v>1.5</v>
      </c>
      <c r="D18" s="2"/>
      <c r="E18" s="2"/>
      <c r="F18" s="2"/>
      <c r="G18" s="31">
        <v>1000</v>
      </c>
      <c r="H18" s="24">
        <v>150</v>
      </c>
      <c r="I18" s="24">
        <v>150</v>
      </c>
      <c r="J18" s="24">
        <v>150</v>
      </c>
    </row>
    <row r="19" spans="2:10" ht="18" customHeight="1">
      <c r="B19" s="8" t="s">
        <v>22</v>
      </c>
      <c r="C19" s="34">
        <f>(C18+1)*(C8*H14+C9*I14+C10*J14)</f>
        <v>937.5</v>
      </c>
      <c r="D19" s="2"/>
      <c r="E19" s="2"/>
      <c r="F19" s="2"/>
      <c r="G19" s="31">
        <v>2000</v>
      </c>
      <c r="H19" s="24">
        <v>350</v>
      </c>
      <c r="I19" s="24">
        <v>350</v>
      </c>
      <c r="J19" s="24">
        <v>350</v>
      </c>
    </row>
    <row r="20" spans="2:10" ht="18" customHeight="1">
      <c r="B20" s="8" t="s">
        <v>23</v>
      </c>
      <c r="C20" s="22">
        <f>SUMIFS(H26:H28,G26:G28,"&lt;="&amp;C19)</f>
        <v>0</v>
      </c>
      <c r="D20" s="2"/>
      <c r="E20" s="2"/>
      <c r="F20" s="2"/>
      <c r="G20" s="31">
        <v>5000</v>
      </c>
      <c r="H20" s="24">
        <v>1200</v>
      </c>
      <c r="I20" s="24">
        <v>1200</v>
      </c>
      <c r="J20" s="24">
        <v>1200</v>
      </c>
    </row>
    <row r="21" spans="2:10" ht="18" customHeight="1">
      <c r="B21" s="8" t="s">
        <v>24</v>
      </c>
      <c r="C21" s="22">
        <f>INDEX($G$4:$J$10,MATCH(G9,$G$4:$G$10,0),MATCH(C$5,$G$4:$J$4,0))</f>
        <v>0.25</v>
      </c>
      <c r="D21" s="2"/>
      <c r="E21" s="2"/>
      <c r="F21" s="2"/>
      <c r="G21" s="31">
        <v>10000</v>
      </c>
      <c r="H21" s="24">
        <v>2125</v>
      </c>
      <c r="I21" s="24">
        <v>2125</v>
      </c>
      <c r="J21" s="24">
        <v>2125</v>
      </c>
    </row>
    <row r="22" spans="2:10" ht="18" customHeight="1">
      <c r="B22" s="8" t="s">
        <v>25</v>
      </c>
      <c r="C22" s="22">
        <f>INDEX($G$4:$J$10,MATCH(G10,$G$4:$G$10,0),MATCH(C$5,$G$4:$J$4,0))</f>
        <v>0.1</v>
      </c>
      <c r="D22" s="2"/>
      <c r="E22" s="2"/>
      <c r="F22" s="2"/>
      <c r="G22" s="31">
        <v>20000</v>
      </c>
      <c r="H22" s="24">
        <v>4500</v>
      </c>
      <c r="I22" s="24">
        <v>4500</v>
      </c>
      <c r="J22" s="24">
        <v>4500</v>
      </c>
    </row>
    <row r="23" spans="2:10" ht="18" customHeight="1">
      <c r="B23" s="11"/>
      <c r="C23" s="12"/>
      <c r="D23" s="2"/>
      <c r="E23" s="2"/>
      <c r="F23" s="2"/>
      <c r="G23" s="31">
        <v>50000</v>
      </c>
      <c r="H23" s="24">
        <v>15000</v>
      </c>
      <c r="I23" s="24">
        <v>15000</v>
      </c>
      <c r="J23" s="24">
        <v>15000</v>
      </c>
    </row>
    <row r="24" spans="2:10" ht="18" customHeight="1">
      <c r="B24" s="8" t="s">
        <v>26</v>
      </c>
      <c r="C24" s="21">
        <f>(C21+C20)*(C8*H6+C9*I6+C10*J6)+(C22+C20)*(C8*H6*C18+C9*I6*C18+C10*J6*C18)</f>
        <v>118.80000000000001</v>
      </c>
      <c r="D24" s="2"/>
      <c r="E24" s="2"/>
      <c r="F24" s="2"/>
      <c r="G24" s="32"/>
      <c r="H24" s="2"/>
      <c r="I24" s="2"/>
      <c r="J24" s="2"/>
    </row>
    <row r="25" spans="2:10" ht="18" customHeight="1" thickBot="1">
      <c r="B25" s="26" t="s">
        <v>27</v>
      </c>
      <c r="C25" s="27">
        <f>C24/ HLOOKUP(C5,H4:J6,3,FALSE)</f>
        <v>1.2000000000000002</v>
      </c>
      <c r="D25" s="2"/>
      <c r="E25" s="2"/>
      <c r="F25" s="2"/>
      <c r="G25" s="33" t="s">
        <v>28</v>
      </c>
      <c r="H25" s="2"/>
      <c r="I25" s="2"/>
      <c r="J25" s="2"/>
    </row>
    <row r="26" spans="2:10" ht="18" customHeight="1">
      <c r="B26" s="2"/>
      <c r="C26" s="2"/>
      <c r="D26" s="2"/>
      <c r="E26" s="2"/>
      <c r="F26" s="2"/>
      <c r="G26" s="31">
        <v>1000</v>
      </c>
      <c r="H26" s="16">
        <v>0.01</v>
      </c>
      <c r="I26" s="16">
        <v>0.01</v>
      </c>
      <c r="J26" s="16">
        <v>0.01</v>
      </c>
    </row>
    <row r="27" spans="2:10" ht="18" customHeight="1">
      <c r="B27" s="2"/>
      <c r="C27" s="2"/>
      <c r="D27" s="2"/>
      <c r="E27" s="2"/>
      <c r="F27" s="2"/>
      <c r="G27" s="31">
        <v>5000</v>
      </c>
      <c r="H27" s="16">
        <v>0.02</v>
      </c>
      <c r="I27" s="16">
        <v>0.02</v>
      </c>
      <c r="J27" s="16">
        <v>0.02</v>
      </c>
    </row>
    <row r="28" spans="2:10" ht="18" customHeight="1">
      <c r="B28" s="2"/>
      <c r="C28" s="2"/>
      <c r="D28" s="2"/>
      <c r="E28" s="2"/>
      <c r="F28" s="2"/>
      <c r="G28" s="31">
        <v>10000</v>
      </c>
      <c r="H28" s="16">
        <v>0.03</v>
      </c>
      <c r="I28" s="16">
        <v>0.03</v>
      </c>
      <c r="J28" s="16">
        <v>0.03</v>
      </c>
    </row>
  </sheetData>
  <mergeCells count="1">
    <mergeCell ref="B4:C4"/>
  </mergeCells>
  <dataValidations count="1">
    <dataValidation type="list" allowBlank="1" showInputMessage="1" showErrorMessage="1" sqref="C5" xr:uid="{163FFFF8-0D1D-4121-99D0-F7E5B50AC34B}">
      <formula1>$H$4:$J$4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Vollmert</dc:creator>
  <cp:lastModifiedBy>Quinn Vollmert</cp:lastModifiedBy>
  <dcterms:created xsi:type="dcterms:W3CDTF">2025-03-10T18:49:16Z</dcterms:created>
  <dcterms:modified xsi:type="dcterms:W3CDTF">2025-03-10T18:53:17Z</dcterms:modified>
</cp:coreProperties>
</file>