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eng\OneDrive\Documents\year3\מעבדה ג\Gamma correlation\"/>
    </mc:Choice>
  </mc:AlternateContent>
  <xr:revisionPtr revIDLastSave="0" documentId="13_ncr:1_{ED66906A-9BD1-4E7B-B717-07142C041F96}" xr6:coauthVersionLast="47" xr6:coauthVersionMax="47" xr10:uidLastSave="{00000000-0000-0000-0000-000000000000}"/>
  <bookViews>
    <workbookView xWindow="-110" yWindow="-110" windowWidth="19420" windowHeight="10300" activeTab="1" xr2:uid="{72B5C586-36D6-4689-BA7F-8132F4166B3F}"/>
  </bookViews>
  <sheets>
    <sheet name="Na22" sheetId="1" r:id="rId1"/>
    <sheet name="Co60 seper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2" l="1"/>
  <c r="F15" i="2" s="1"/>
  <c r="O15" i="2" s="1"/>
  <c r="D15" i="2"/>
  <c r="C14" i="2"/>
  <c r="E14" i="2" s="1"/>
  <c r="O16" i="2"/>
  <c r="O17" i="2"/>
  <c r="O18" i="2"/>
  <c r="O19" i="2"/>
  <c r="O20" i="2"/>
  <c r="O21" i="2"/>
  <c r="O22" i="2"/>
  <c r="N16" i="2"/>
  <c r="N17" i="2"/>
  <c r="N18" i="2"/>
  <c r="N19" i="2"/>
  <c r="N20" i="2"/>
  <c r="N21" i="2"/>
  <c r="N22" i="2"/>
  <c r="M15" i="2"/>
  <c r="M16" i="2"/>
  <c r="M17" i="2"/>
  <c r="M18" i="2"/>
  <c r="M19" i="2"/>
  <c r="M20" i="2"/>
  <c r="M21" i="2"/>
  <c r="M22" i="2"/>
  <c r="L15" i="2"/>
  <c r="L16" i="2"/>
  <c r="L17" i="2"/>
  <c r="L18" i="2"/>
  <c r="L19" i="2"/>
  <c r="L20" i="2"/>
  <c r="L21" i="2"/>
  <c r="L22" i="2"/>
  <c r="K15" i="2"/>
  <c r="K16" i="2"/>
  <c r="K17" i="2"/>
  <c r="K18" i="2"/>
  <c r="K19" i="2"/>
  <c r="K20" i="2"/>
  <c r="K21" i="2"/>
  <c r="K22" i="2"/>
  <c r="G16" i="2"/>
  <c r="G17" i="2"/>
  <c r="G18" i="2"/>
  <c r="G19" i="2"/>
  <c r="G20" i="2"/>
  <c r="G21" i="2"/>
  <c r="G22" i="2"/>
  <c r="F16" i="2"/>
  <c r="F17" i="2"/>
  <c r="F18" i="2"/>
  <c r="F19" i="2"/>
  <c r="F20" i="2"/>
  <c r="F21" i="2"/>
  <c r="F22" i="2"/>
  <c r="E15" i="2"/>
  <c r="N15" i="2" s="1"/>
  <c r="E16" i="2"/>
  <c r="E17" i="2"/>
  <c r="E18" i="2"/>
  <c r="E19" i="2"/>
  <c r="E20" i="2"/>
  <c r="E21" i="2"/>
  <c r="E22" i="2"/>
  <c r="C5" i="2"/>
  <c r="E5" i="2" s="1"/>
  <c r="C6" i="2"/>
  <c r="C7" i="2"/>
  <c r="C8" i="2"/>
  <c r="C9" i="2"/>
  <c r="E9" i="2" s="1"/>
  <c r="C11" i="2"/>
  <c r="E11" i="2" s="1"/>
  <c r="C13" i="2"/>
  <c r="C12" i="2"/>
  <c r="D5" i="2"/>
  <c r="D6" i="2"/>
  <c r="D7" i="2"/>
  <c r="F7" i="2" s="1"/>
  <c r="D8" i="2"/>
  <c r="D9" i="2"/>
  <c r="D10" i="2"/>
  <c r="F10" i="2" s="1"/>
  <c r="G10" i="2" s="1"/>
  <c r="D11" i="2"/>
  <c r="D12" i="2"/>
  <c r="F12" i="2" s="1"/>
  <c r="D13" i="2"/>
  <c r="F13" i="2" s="1"/>
  <c r="D14" i="2"/>
  <c r="E6" i="2"/>
  <c r="E7" i="2"/>
  <c r="E8" i="2"/>
  <c r="E10" i="2"/>
  <c r="E12" i="2"/>
  <c r="E13" i="2"/>
  <c r="F6" i="2"/>
  <c r="F8" i="2"/>
  <c r="J5" i="2"/>
  <c r="L5" i="2" s="1"/>
  <c r="M5" i="2" s="1"/>
  <c r="J6" i="2"/>
  <c r="L6" i="2" s="1"/>
  <c r="J7" i="2"/>
  <c r="J8" i="2"/>
  <c r="J9" i="2"/>
  <c r="L9" i="2" s="1"/>
  <c r="J10" i="2"/>
  <c r="L10" i="2" s="1"/>
  <c r="J11" i="2"/>
  <c r="J12" i="2"/>
  <c r="J13" i="2"/>
  <c r="J14" i="2"/>
  <c r="L14" i="2" s="1"/>
  <c r="K5" i="2"/>
  <c r="K6" i="2"/>
  <c r="K7" i="2"/>
  <c r="K8" i="2"/>
  <c r="K9" i="2"/>
  <c r="K10" i="2"/>
  <c r="K11" i="2"/>
  <c r="K12" i="2"/>
  <c r="K13" i="2"/>
  <c r="K14" i="2"/>
  <c r="O4" i="2"/>
  <c r="N4" i="2"/>
  <c r="M4" i="2"/>
  <c r="L4" i="2"/>
  <c r="L7" i="2"/>
  <c r="L8" i="2"/>
  <c r="L11" i="2"/>
  <c r="L12" i="2"/>
  <c r="L13" i="2"/>
  <c r="M13" i="2" s="1"/>
  <c r="K4" i="2"/>
  <c r="J4" i="2"/>
  <c r="G4" i="2"/>
  <c r="F4" i="2"/>
  <c r="E4" i="2"/>
  <c r="D4" i="2"/>
  <c r="C4" i="2"/>
  <c r="O3" i="2"/>
  <c r="O2" i="2"/>
  <c r="N3" i="2"/>
  <c r="N2" i="2"/>
  <c r="M3" i="2"/>
  <c r="M2" i="2"/>
  <c r="L3" i="2"/>
  <c r="L2" i="2"/>
  <c r="J3" i="2"/>
  <c r="J2" i="2"/>
  <c r="G3" i="2"/>
  <c r="F3" i="2"/>
  <c r="G2" i="2"/>
  <c r="F2" i="2"/>
  <c r="K3" i="2"/>
  <c r="E3" i="2"/>
  <c r="D3" i="2"/>
  <c r="D2" i="2"/>
  <c r="C3" i="2"/>
  <c r="K2" i="2"/>
  <c r="E2" i="2"/>
  <c r="E14" i="1"/>
  <c r="F14" i="1"/>
  <c r="G14" i="1"/>
  <c r="D14" i="1"/>
  <c r="E22" i="1"/>
  <c r="D22" i="1"/>
  <c r="F22" i="1" s="1"/>
  <c r="G22" i="1" s="1"/>
  <c r="E19" i="1"/>
  <c r="F19" i="1"/>
  <c r="G19" i="1"/>
  <c r="D19" i="1"/>
  <c r="E17" i="1"/>
  <c r="D17" i="1"/>
  <c r="F17" i="1" s="1"/>
  <c r="G17" i="1" s="1"/>
  <c r="E16" i="1"/>
  <c r="D16" i="1"/>
  <c r="F16" i="1" s="1"/>
  <c r="G16" i="1" s="1"/>
  <c r="E20" i="1"/>
  <c r="D20" i="1"/>
  <c r="F20" i="1" s="1"/>
  <c r="G20" i="1" s="1"/>
  <c r="E23" i="1"/>
  <c r="D23" i="1"/>
  <c r="F23" i="1" s="1"/>
  <c r="G23" i="1" s="1"/>
  <c r="E13" i="1"/>
  <c r="D13" i="1"/>
  <c r="F13" i="1" s="1"/>
  <c r="G13" i="1" s="1"/>
  <c r="D9" i="1"/>
  <c r="F9" i="1" s="1"/>
  <c r="D21" i="1"/>
  <c r="F21" i="1" s="1"/>
  <c r="D24" i="1"/>
  <c r="F24" i="1" s="1"/>
  <c r="D25" i="1"/>
  <c r="F25" i="1" s="1"/>
  <c r="D26" i="1"/>
  <c r="F26" i="1" s="1"/>
  <c r="D27" i="1"/>
  <c r="F27" i="1" s="1"/>
  <c r="E21" i="1"/>
  <c r="E24" i="1"/>
  <c r="E25" i="1"/>
  <c r="E26" i="1"/>
  <c r="E27" i="1"/>
  <c r="E9" i="1"/>
  <c r="E11" i="1"/>
  <c r="D11" i="1"/>
  <c r="F11" i="1" s="1"/>
  <c r="E15" i="1"/>
  <c r="D15" i="1"/>
  <c r="F15" i="1" s="1"/>
  <c r="E5" i="1"/>
  <c r="E6" i="1"/>
  <c r="E7" i="1"/>
  <c r="E10" i="1"/>
  <c r="E12" i="1"/>
  <c r="E18" i="1"/>
  <c r="D5" i="1"/>
  <c r="F5" i="1" s="1"/>
  <c r="G5" i="1" s="1"/>
  <c r="D6" i="1"/>
  <c r="F6" i="1" s="1"/>
  <c r="D7" i="1"/>
  <c r="F7" i="1" s="1"/>
  <c r="D10" i="1"/>
  <c r="F10" i="1" s="1"/>
  <c r="D12" i="1"/>
  <c r="F12" i="1" s="1"/>
  <c r="D18" i="1"/>
  <c r="F18" i="1" s="1"/>
  <c r="D3" i="1"/>
  <c r="F3" i="1" s="1"/>
  <c r="D4" i="1"/>
  <c r="F4" i="1" s="1"/>
  <c r="D2" i="1"/>
  <c r="F2" i="1" s="1"/>
  <c r="E3" i="1"/>
  <c r="E4" i="1"/>
  <c r="E2" i="1"/>
  <c r="G15" i="2" l="1"/>
  <c r="N14" i="2"/>
  <c r="F14" i="2"/>
  <c r="G14" i="2" s="1"/>
  <c r="N5" i="2"/>
  <c r="F5" i="2"/>
  <c r="G5" i="2"/>
  <c r="O5" i="2"/>
  <c r="O6" i="2"/>
  <c r="N6" i="2"/>
  <c r="O7" i="2"/>
  <c r="N7" i="2"/>
  <c r="N8" i="2"/>
  <c r="F9" i="2"/>
  <c r="G9" i="2" s="1"/>
  <c r="N9" i="2"/>
  <c r="N11" i="2"/>
  <c r="F11" i="2"/>
  <c r="G11" i="2" s="1"/>
  <c r="G13" i="2"/>
  <c r="N13" i="2"/>
  <c r="G7" i="2"/>
  <c r="O11" i="2"/>
  <c r="O10" i="2"/>
  <c r="G8" i="2"/>
  <c r="O9" i="2"/>
  <c r="G12" i="2"/>
  <c r="O8" i="2"/>
  <c r="N10" i="2"/>
  <c r="O13" i="2"/>
  <c r="G6" i="2"/>
  <c r="O12" i="2"/>
  <c r="M14" i="2"/>
  <c r="M7" i="2"/>
  <c r="M9" i="2"/>
  <c r="M8" i="2"/>
  <c r="M6" i="2"/>
  <c r="M11" i="2"/>
  <c r="M12" i="2"/>
  <c r="M10" i="2"/>
  <c r="N12" i="2"/>
  <c r="G10" i="1"/>
  <c r="G15" i="1"/>
  <c r="G3" i="1"/>
  <c r="G7" i="1"/>
  <c r="G6" i="1"/>
  <c r="G2" i="1"/>
  <c r="G4" i="1"/>
  <c r="G11" i="1"/>
  <c r="G9" i="1"/>
  <c r="G12" i="1"/>
  <c r="G25" i="1"/>
  <c r="G18" i="1"/>
  <c r="G24" i="1"/>
  <c r="G21" i="1"/>
  <c r="G27" i="1"/>
  <c r="G26" i="1"/>
  <c r="O14" i="2" l="1"/>
</calcChain>
</file>

<file path=xl/sharedStrings.xml><?xml version="1.0" encoding="utf-8"?>
<sst xmlns="http://schemas.openxmlformats.org/spreadsheetml/2006/main" count="21" uniqueCount="16">
  <si>
    <t>coincidence</t>
  </si>
  <si>
    <t>time[s]</t>
  </si>
  <si>
    <t>angle[deg]</t>
  </si>
  <si>
    <t>coin error</t>
  </si>
  <si>
    <t>ratio</t>
  </si>
  <si>
    <t>ratio error</t>
  </si>
  <si>
    <t>relative error %</t>
  </si>
  <si>
    <t>detector 1</t>
  </si>
  <si>
    <t>time 1</t>
  </si>
  <si>
    <t>rate coin</t>
  </si>
  <si>
    <t>rate error</t>
  </si>
  <si>
    <t>rate 1</t>
  </si>
  <si>
    <t>error 1</t>
  </si>
  <si>
    <t>rate 1 erroe</t>
  </si>
  <si>
    <t>total rate</t>
  </si>
  <si>
    <t>rel 1 %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</si>
</sst>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'Na22'!$A$9:$A$27</c:f>
              <c:numCache>
                <c:formatCode>General</c:formatCode>
                <c:ptCount val="19"/>
                <c:pt idx="0">
                  <c:v>30</c:v>
                </c:pt>
                <c:pt idx="1">
                  <c:v>20</c:v>
                </c:pt>
                <c:pt idx="2">
                  <c:v>15</c:v>
                </c:pt>
                <c:pt idx="3">
                  <c:v>10</c:v>
                </c:pt>
                <c:pt idx="4">
                  <c:v>8</c:v>
                </c:pt>
                <c:pt idx="5">
                  <c:v>7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-1</c:v>
                </c:pt>
                <c:pt idx="11">
                  <c:v>-3</c:v>
                </c:pt>
                <c:pt idx="12">
                  <c:v>-5</c:v>
                </c:pt>
                <c:pt idx="13">
                  <c:v>-7</c:v>
                </c:pt>
                <c:pt idx="14">
                  <c:v>-8</c:v>
                </c:pt>
                <c:pt idx="15">
                  <c:v>-10</c:v>
                </c:pt>
                <c:pt idx="16">
                  <c:v>-15</c:v>
                </c:pt>
                <c:pt idx="17">
                  <c:v>-20</c:v>
                </c:pt>
                <c:pt idx="18">
                  <c:v>-25</c:v>
                </c:pt>
              </c:numCache>
            </c:numRef>
          </c:xVal>
          <c:yVal>
            <c:numRef>
              <c:f>'Na22'!$E$9:$E$27</c:f>
              <c:numCache>
                <c:formatCode>General</c:formatCode>
                <c:ptCount val="19"/>
                <c:pt idx="0">
                  <c:v>0.14802631578947367</c:v>
                </c:pt>
                <c:pt idx="1">
                  <c:v>2.0392156862745097</c:v>
                </c:pt>
                <c:pt idx="2">
                  <c:v>6.1037037037037036</c:v>
                </c:pt>
                <c:pt idx="3">
                  <c:v>10.338983050847459</c:v>
                </c:pt>
                <c:pt idx="4">
                  <c:v>11.794871794871796</c:v>
                </c:pt>
                <c:pt idx="5">
                  <c:v>12.096774193548388</c:v>
                </c:pt>
                <c:pt idx="6">
                  <c:v>16.21875</c:v>
                </c:pt>
                <c:pt idx="7">
                  <c:v>16.119402985074625</c:v>
                </c:pt>
                <c:pt idx="8">
                  <c:v>17.050847457627118</c:v>
                </c:pt>
                <c:pt idx="9">
                  <c:v>17.684210526315791</c:v>
                </c:pt>
                <c:pt idx="10">
                  <c:v>16.75</c:v>
                </c:pt>
                <c:pt idx="11">
                  <c:v>15.967213114754099</c:v>
                </c:pt>
                <c:pt idx="12">
                  <c:v>15.7</c:v>
                </c:pt>
                <c:pt idx="13">
                  <c:v>13.793103448275861</c:v>
                </c:pt>
                <c:pt idx="14">
                  <c:v>12.372093023255815</c:v>
                </c:pt>
                <c:pt idx="15">
                  <c:v>9.9767441860465116</c:v>
                </c:pt>
                <c:pt idx="16">
                  <c:v>5.3269230769230766</c:v>
                </c:pt>
                <c:pt idx="17">
                  <c:v>1.4671052631578947</c:v>
                </c:pt>
                <c:pt idx="18">
                  <c:v>0.23312883435582821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09-4ABF-BD48-08FB2DDF0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661311"/>
        <c:axId val="1119255215"/>
      </c:scatterChart>
      <c:valAx>
        <c:axId val="122066131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19255215"/>
        <c:crosses val="autoZero"/>
        <c:crossBetween val="midCat"/>
      </c:valAx>
      <c:valAx>
        <c:axId val="111925521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2066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'Co60 seperate'!$E$1</c:f>
              <c:strCache>
                <c:ptCount val="1"/>
                <c:pt idx="0">
                  <c:v>rate coin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'Co60 seperate'!$A$2:$A$22</c:f>
              <c:numCache>
                <c:formatCode>General</c:formatCode>
                <c:ptCount val="21"/>
                <c:pt idx="0">
                  <c:v>0</c:v>
                </c:pt>
                <c:pt idx="1">
                  <c:v>-90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-10</c:v>
                </c:pt>
                <c:pt idx="13">
                  <c:v>-20</c:v>
                </c:pt>
                <c:pt idx="14">
                  <c:v>-30</c:v>
                </c:pt>
                <c:pt idx="15">
                  <c:v>-40</c:v>
                </c:pt>
                <c:pt idx="16">
                  <c:v>-50</c:v>
                </c:pt>
                <c:pt idx="17">
                  <c:v>-60</c:v>
                </c:pt>
                <c:pt idx="18">
                  <c:v>-70</c:v>
                </c:pt>
                <c:pt idx="19">
                  <c:v>-80</c:v>
                </c:pt>
                <c:pt idx="20">
                  <c:v>-90</c:v>
                </c:pt>
              </c:numCache>
            </c:numRef>
          </c:xVal>
          <c:yVal>
            <c:numRef>
              <c:f>'Co60 seperate'!$E$2:$E$22</c:f>
              <c:numCache>
                <c:formatCode>General</c:formatCode>
                <c:ptCount val="21"/>
                <c:pt idx="0">
                  <c:v>1.1275720164609053</c:v>
                </c:pt>
                <c:pt idx="1">
                  <c:v>0.94023904382470125</c:v>
                </c:pt>
                <c:pt idx="2">
                  <c:v>1.1652173913043478</c:v>
                </c:pt>
                <c:pt idx="3">
                  <c:v>1.0493506493506493</c:v>
                </c:pt>
                <c:pt idx="4">
                  <c:v>1.147982062780269</c:v>
                </c:pt>
                <c:pt idx="5">
                  <c:v>1.2365591397849462</c:v>
                </c:pt>
                <c:pt idx="6">
                  <c:v>1.188340807174888</c:v>
                </c:pt>
                <c:pt idx="7">
                  <c:v>1.055441478439425</c:v>
                </c:pt>
                <c:pt idx="8">
                  <c:v>1.0554675118858954</c:v>
                </c:pt>
                <c:pt idx="9">
                  <c:v>1.1151832460732984</c:v>
                </c:pt>
                <c:pt idx="10">
                  <c:v>1.0603674540682415</c:v>
                </c:pt>
                <c:pt idx="11">
                  <c:v>1.0125313283208019</c:v>
                </c:pt>
                <c:pt idx="12">
                  <c:v>1.1323529411764706</c:v>
                </c:pt>
                <c:pt idx="13">
                  <c:v>1.1414392059553349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5C-4BED-8926-10807EE8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1759"/>
        <c:axId val="2103925855"/>
      </c:scatterChart>
      <c:valAx>
        <c:axId val="38671759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103925855"/>
        <c:crosses val="autoZero"/>
        <c:crossBetween val="midCat"/>
      </c:valAx>
      <c:valAx>
        <c:axId val="210392585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867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3.8444444444444448E-2"/>
          <c:y val="0.19486111111111112"/>
          <c:w val="0.89706255468066487"/>
          <c:h val="0.723850612423447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'Co60 seperate'!$N$1</c:f>
              <c:strCache>
                <c:ptCount val="1"/>
                <c:pt idx="0">
                  <c:v>total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'Co60 seperate'!$A$2:$A$22</c:f>
              <c:numCache>
                <c:formatCode>General</c:formatCode>
                <c:ptCount val="21"/>
                <c:pt idx="0">
                  <c:v>0</c:v>
                </c:pt>
                <c:pt idx="1">
                  <c:v>-90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-10</c:v>
                </c:pt>
                <c:pt idx="13">
                  <c:v>-20</c:v>
                </c:pt>
                <c:pt idx="14">
                  <c:v>-30</c:v>
                </c:pt>
                <c:pt idx="15">
                  <c:v>-40</c:v>
                </c:pt>
                <c:pt idx="16">
                  <c:v>-50</c:v>
                </c:pt>
                <c:pt idx="17">
                  <c:v>-60</c:v>
                </c:pt>
                <c:pt idx="18">
                  <c:v>-70</c:v>
                </c:pt>
                <c:pt idx="19">
                  <c:v>-80</c:v>
                </c:pt>
                <c:pt idx="20">
                  <c:v>-90</c:v>
                </c:pt>
              </c:numCache>
            </c:numRef>
          </c:xVal>
          <c:yVal>
            <c:numRef>
              <c:f>'Co60 seperate'!$N$2:$N$22</c:f>
              <c:numCache>
                <c:formatCode>General</c:formatCode>
                <c:ptCount val="21"/>
                <c:pt idx="0">
                  <c:v>2.2697590669136449E-3</c:v>
                </c:pt>
                <c:pt idx="1">
                  <c:v>1.7785854348197298E-3</c:v>
                </c:pt>
                <c:pt idx="2">
                  <c:v>2.2968070461827084E-3</c:v>
                </c:pt>
                <c:pt idx="3">
                  <c:v>2.0868381361700992E-3</c:v>
                </c:pt>
                <c:pt idx="4">
                  <c:v>2.3368050843297654E-3</c:v>
                </c:pt>
                <c:pt idx="5">
                  <c:v>2.4755921046566301E-3</c:v>
                </c:pt>
                <c:pt idx="6">
                  <c:v>2.3690467716732935E-3</c:v>
                </c:pt>
                <c:pt idx="7">
                  <c:v>2.0508578491003045E-3</c:v>
                </c:pt>
                <c:pt idx="8">
                  <c:v>2.0558302942355793E-3</c:v>
                </c:pt>
                <c:pt idx="9">
                  <c:v>2.1994963676878207E-3</c:v>
                </c:pt>
                <c:pt idx="10">
                  <c:v>2.0427446569178851E-3</c:v>
                </c:pt>
                <c:pt idx="11">
                  <c:v>1.9622266797736389E-3</c:v>
                </c:pt>
                <c:pt idx="12">
                  <c:v>2.3285088126877925E-3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3-4830-8214-D01490E6B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049215"/>
        <c:axId val="2010622031"/>
      </c:scatterChart>
      <c:valAx>
        <c:axId val="2108049215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10622031"/>
        <c:crosses val="autoZero"/>
        <c:crossBetween val="midCat"/>
      </c:valAx>
      <c:valAx>
        <c:axId val="201062203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10804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3</xdr:row>
      <xdr:rowOff>120650</xdr:rowOff>
    </xdr:from>
    <xdr:to>
      <xdr:col>14</xdr:col>
      <xdr:colOff>539750</xdr:colOff>
      <xdr:row>19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3140C8-76DA-7994-C23A-56DC31436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273050</xdr:colOff>
      <xdr:row>23</xdr:row>
      <xdr:rowOff>50800</xdr:rowOff>
    </xdr:from>
    <xdr:to>
      <xdr:col>14</xdr:col>
      <xdr:colOff>222250</xdr:colOff>
      <xdr:row>38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1701BE-4019-7A24-ECEA-107A6AA63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58096</xdr:colOff>
      <xdr:row>22</xdr:row>
      <xdr:rowOff>63905</xdr:rowOff>
    </xdr:from>
    <xdr:to>
      <xdr:col>7</xdr:col>
      <xdr:colOff>252649</xdr:colOff>
      <xdr:row>37</xdr:row>
      <xdr:rowOff>172531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3BF4CA-6016-CE55-94F9-B78C5499C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39C6A-C49B-4DC4-B8AD-476C37418734}">
  <dimension ref="A1:G27"/>
  <sheetViews>
    <sheetView workbookViewId="0">
      <selection activeCell="M3" sqref="M3"/>
    </sheetView>
  </sheetViews>
  <sheetFormatPr defaultRowHeight="14" x14ac:dyDescent="0.3"/>
  <cols>
    <col min="1" max="1" width="12.33203125" customWidth="1"/>
    <col min="2" max="2" width="12.75" customWidth="1"/>
    <col min="7" max="7" width="12.58203125" customWidth="1"/>
  </cols>
  <sheetData>
    <row r="1" spans="1:7" x14ac:dyDescent="0.3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90</v>
      </c>
      <c r="B2">
        <v>12</v>
      </c>
      <c r="C2">
        <v>120</v>
      </c>
      <c r="D2">
        <f>SQRT(B2)</f>
        <v>3.4641016151377544</v>
      </c>
      <c r="E2">
        <f>B2/C2</f>
        <v>0.1</v>
      </c>
      <c r="F2">
        <f>D2/C2</f>
        <v>2.8867513459481287E-2</v>
      </c>
      <c r="G2">
        <f t="shared" ref="G2:G9" si="0">F2/E2*100</f>
        <v>28.867513459481287</v>
      </c>
    </row>
    <row r="3" spans="1:7" x14ac:dyDescent="0.3">
      <c r="A3">
        <v>80</v>
      </c>
      <c r="B3">
        <v>10</v>
      </c>
      <c r="C3">
        <v>139</v>
      </c>
      <c r="D3">
        <f t="shared" ref="D3:D9" si="1">SQRT(B3)</f>
        <v>3.1622776601683795</v>
      </c>
      <c r="E3">
        <f>B3/C3</f>
        <v>7.1942446043165464E-2</v>
      </c>
      <c r="F3">
        <f>D3/C3</f>
        <v>2.2750198994017118E-2</v>
      </c>
      <c r="G3">
        <f t="shared" si="0"/>
        <v>31.622776601683793</v>
      </c>
    </row>
    <row r="4" spans="1:7" x14ac:dyDescent="0.3">
      <c r="A4">
        <v>70</v>
      </c>
      <c r="B4">
        <v>22</v>
      </c>
      <c r="C4">
        <v>171</v>
      </c>
      <c r="D4">
        <f t="shared" si="1"/>
        <v>4.6904157598234297</v>
      </c>
      <c r="E4">
        <f>B4/C4</f>
        <v>0.12865497076023391</v>
      </c>
      <c r="F4">
        <f>D4/C4</f>
        <v>2.7429331928791986E-2</v>
      </c>
      <c r="G4">
        <f t="shared" si="0"/>
        <v>21.320071635561042</v>
      </c>
    </row>
    <row r="5" spans="1:7" x14ac:dyDescent="0.3">
      <c r="A5">
        <v>60</v>
      </c>
      <c r="B5">
        <v>8</v>
      </c>
      <c r="C5">
        <v>171</v>
      </c>
      <c r="D5">
        <f t="shared" si="1"/>
        <v>2.8284271247461903</v>
      </c>
      <c r="E5">
        <f t="shared" ref="E5:E9" si="2">B5/C5</f>
        <v>4.6783625730994149E-2</v>
      </c>
      <c r="F5">
        <f t="shared" ref="F5:F9" si="3">D5/C5</f>
        <v>1.6540509501439708E-2</v>
      </c>
      <c r="G5">
        <f t="shared" si="0"/>
        <v>35.355339059327378</v>
      </c>
    </row>
    <row r="6" spans="1:7" x14ac:dyDescent="0.3">
      <c r="A6">
        <v>50</v>
      </c>
      <c r="D6">
        <f t="shared" si="1"/>
        <v>0</v>
      </c>
      <c r="E6" t="e">
        <f t="shared" si="2"/>
        <v>#DIV/0!</v>
      </c>
      <c r="F6" t="e">
        <f t="shared" si="3"/>
        <v>#DIV/0!</v>
      </c>
      <c r="G6" t="e">
        <f t="shared" si="0"/>
        <v>#DIV/0!</v>
      </c>
    </row>
    <row r="7" spans="1:7" x14ac:dyDescent="0.3">
      <c r="A7">
        <v>40</v>
      </c>
      <c r="D7">
        <f t="shared" si="1"/>
        <v>0</v>
      </c>
      <c r="E7" t="e">
        <f t="shared" si="2"/>
        <v>#DIV/0!</v>
      </c>
      <c r="F7" t="e">
        <f t="shared" si="3"/>
        <v>#DIV/0!</v>
      </c>
      <c r="G7" t="e">
        <f t="shared" si="0"/>
        <v>#DIV/0!</v>
      </c>
    </row>
    <row r="9" spans="1:7" x14ac:dyDescent="0.3">
      <c r="A9">
        <v>30</v>
      </c>
      <c r="B9">
        <v>45</v>
      </c>
      <c r="C9">
        <v>304</v>
      </c>
      <c r="D9">
        <f t="shared" si="1"/>
        <v>6.7082039324993694</v>
      </c>
      <c r="E9">
        <f t="shared" si="2"/>
        <v>0.14802631578947367</v>
      </c>
      <c r="F9">
        <f t="shared" si="3"/>
        <v>2.2066460304274241E-2</v>
      </c>
      <c r="G9">
        <f t="shared" si="0"/>
        <v>14.907119849998599</v>
      </c>
    </row>
    <row r="10" spans="1:7" x14ac:dyDescent="0.3">
      <c r="A10">
        <v>20</v>
      </c>
      <c r="B10">
        <v>416</v>
      </c>
      <c r="C10">
        <v>204</v>
      </c>
      <c r="D10">
        <f t="shared" ref="D10:D20" si="4">SQRT(B10)</f>
        <v>20.396078054371138</v>
      </c>
      <c r="E10">
        <f t="shared" ref="E10:E20" si="5">B10/C10</f>
        <v>2.0392156862745097</v>
      </c>
      <c r="F10">
        <f t="shared" ref="F10:F20" si="6">D10/C10</f>
        <v>9.9980774776329107E-2</v>
      </c>
      <c r="G10">
        <f>F10/E10*100</f>
        <v>4.9029033784546003</v>
      </c>
    </row>
    <row r="11" spans="1:7" x14ac:dyDescent="0.3">
      <c r="A11">
        <v>15</v>
      </c>
      <c r="B11">
        <v>824</v>
      </c>
      <c r="C11">
        <v>135</v>
      </c>
      <c r="D11">
        <f t="shared" si="4"/>
        <v>28.705400188814647</v>
      </c>
      <c r="E11">
        <f t="shared" si="5"/>
        <v>6.1037037037037036</v>
      </c>
      <c r="F11">
        <f t="shared" si="6"/>
        <v>0.21263259399121962</v>
      </c>
      <c r="G11">
        <f>F11/E11*100</f>
        <v>3.4836650714580886</v>
      </c>
    </row>
    <row r="12" spans="1:7" x14ac:dyDescent="0.3">
      <c r="A12">
        <v>10</v>
      </c>
      <c r="B12">
        <v>610</v>
      </c>
      <c r="C12">
        <v>59</v>
      </c>
      <c r="D12">
        <f t="shared" si="4"/>
        <v>24.698178070456937</v>
      </c>
      <c r="E12">
        <f t="shared" si="5"/>
        <v>10.338983050847459</v>
      </c>
      <c r="F12">
        <f t="shared" si="6"/>
        <v>0.41861318763486333</v>
      </c>
      <c r="G12">
        <f>F12/E12*100</f>
        <v>4.0488816508945789</v>
      </c>
    </row>
    <row r="13" spans="1:7" x14ac:dyDescent="0.3">
      <c r="A13">
        <v>8</v>
      </c>
      <c r="B13">
        <v>920</v>
      </c>
      <c r="C13">
        <v>78</v>
      </c>
      <c r="D13">
        <f t="shared" si="4"/>
        <v>30.331501776206203</v>
      </c>
      <c r="E13">
        <f t="shared" si="5"/>
        <v>11.794871794871796</v>
      </c>
      <c r="F13">
        <f t="shared" si="6"/>
        <v>0.388865407387259</v>
      </c>
      <c r="G13">
        <f>F13/E13*100</f>
        <v>3.296902366978935</v>
      </c>
    </row>
    <row r="14" spans="1:7" x14ac:dyDescent="0.3">
      <c r="A14">
        <v>7</v>
      </c>
      <c r="B14">
        <v>750</v>
      </c>
      <c r="C14">
        <v>62</v>
      </c>
      <c r="D14">
        <f t="shared" si="4"/>
        <v>27.386127875258307</v>
      </c>
      <c r="E14">
        <f t="shared" si="5"/>
        <v>12.096774193548388</v>
      </c>
      <c r="F14">
        <f t="shared" si="6"/>
        <v>0.44171173992352109</v>
      </c>
      <c r="G14">
        <f>F14/E14*100</f>
        <v>3.6514837167011072</v>
      </c>
    </row>
    <row r="15" spans="1:7" x14ac:dyDescent="0.3">
      <c r="A15">
        <v>5</v>
      </c>
      <c r="B15">
        <v>1038</v>
      </c>
      <c r="C15">
        <v>64</v>
      </c>
      <c r="D15">
        <f t="shared" si="4"/>
        <v>32.218007387174026</v>
      </c>
      <c r="E15">
        <f t="shared" si="5"/>
        <v>16.21875</v>
      </c>
      <c r="F15">
        <f t="shared" si="6"/>
        <v>0.50340636542459416</v>
      </c>
      <c r="G15">
        <f t="shared" ref="G15:G17" si="7">F15/E15*100</f>
        <v>3.1038542762210044</v>
      </c>
    </row>
    <row r="16" spans="1:7" x14ac:dyDescent="0.3">
      <c r="A16">
        <v>3</v>
      </c>
      <c r="B16">
        <v>1080</v>
      </c>
      <c r="C16">
        <v>67</v>
      </c>
      <c r="D16">
        <f t="shared" si="4"/>
        <v>32.863353450309965</v>
      </c>
      <c r="E16">
        <f t="shared" si="5"/>
        <v>16.119402985074625</v>
      </c>
      <c r="F16">
        <f t="shared" si="6"/>
        <v>0.49049781269119352</v>
      </c>
      <c r="G16">
        <f t="shared" si="7"/>
        <v>3.0429030972509232</v>
      </c>
    </row>
    <row r="17" spans="1:7" x14ac:dyDescent="0.3">
      <c r="A17">
        <v>1</v>
      </c>
      <c r="B17">
        <v>1006</v>
      </c>
      <c r="C17">
        <v>59</v>
      </c>
      <c r="D17">
        <f t="shared" si="4"/>
        <v>31.717503054307411</v>
      </c>
      <c r="E17">
        <f t="shared" si="5"/>
        <v>17.050847457627118</v>
      </c>
      <c r="F17">
        <f t="shared" si="6"/>
        <v>0.53758479753063404</v>
      </c>
      <c r="G17">
        <f t="shared" si="7"/>
        <v>3.152833305597158</v>
      </c>
    </row>
    <row r="18" spans="1:7" x14ac:dyDescent="0.3">
      <c r="A18">
        <v>0</v>
      </c>
      <c r="B18">
        <v>1008</v>
      </c>
      <c r="C18">
        <v>57</v>
      </c>
      <c r="D18">
        <f t="shared" si="4"/>
        <v>31.749015732775089</v>
      </c>
      <c r="E18">
        <f t="shared" si="5"/>
        <v>17.684210526315791</v>
      </c>
      <c r="F18">
        <f t="shared" si="6"/>
        <v>0.55700027601359803</v>
      </c>
      <c r="G18">
        <f t="shared" ref="G18:G27" si="8">F18/E18*100</f>
        <v>3.1497039417435597</v>
      </c>
    </row>
    <row r="19" spans="1:7" x14ac:dyDescent="0.3">
      <c r="A19">
        <v>-1</v>
      </c>
      <c r="B19">
        <v>938</v>
      </c>
      <c r="C19">
        <v>56</v>
      </c>
      <c r="D19">
        <f t="shared" si="4"/>
        <v>30.62678566222711</v>
      </c>
      <c r="E19">
        <f t="shared" si="5"/>
        <v>16.75</v>
      </c>
      <c r="F19">
        <f t="shared" si="6"/>
        <v>0.54690688682548416</v>
      </c>
      <c r="G19">
        <f t="shared" si="8"/>
        <v>3.2651157422416963</v>
      </c>
    </row>
    <row r="20" spans="1:7" x14ac:dyDescent="0.3">
      <c r="A20">
        <v>-3</v>
      </c>
      <c r="B20">
        <v>974</v>
      </c>
      <c r="C20">
        <v>61</v>
      </c>
      <c r="D20">
        <f t="shared" si="4"/>
        <v>31.208973068654469</v>
      </c>
      <c r="E20">
        <f t="shared" si="5"/>
        <v>15.967213114754099</v>
      </c>
      <c r="F20">
        <f t="shared" si="6"/>
        <v>0.51162250932220443</v>
      </c>
      <c r="G20">
        <f t="shared" si="8"/>
        <v>3.2042066805600076</v>
      </c>
    </row>
    <row r="21" spans="1:7" x14ac:dyDescent="0.3">
      <c r="A21">
        <v>-5</v>
      </c>
      <c r="B21">
        <v>942</v>
      </c>
      <c r="C21">
        <v>60</v>
      </c>
      <c r="D21">
        <f t="shared" ref="D21" si="9">SQRT(B21)</f>
        <v>30.692018506445613</v>
      </c>
      <c r="E21">
        <f t="shared" ref="E21" si="10">B21/C21</f>
        <v>15.7</v>
      </c>
      <c r="F21">
        <f t="shared" ref="F21" si="11">D21/C21</f>
        <v>0.51153364177409355</v>
      </c>
      <c r="G21">
        <f t="shared" si="8"/>
        <v>3.258176062255373</v>
      </c>
    </row>
    <row r="22" spans="1:7" x14ac:dyDescent="0.3">
      <c r="A22">
        <v>-7</v>
      </c>
      <c r="B22">
        <v>800</v>
      </c>
      <c r="C22">
        <v>58</v>
      </c>
      <c r="D22">
        <f t="shared" ref="D22:D27" si="12">SQRT(B22)</f>
        <v>28.284271247461902</v>
      </c>
      <c r="E22">
        <f t="shared" ref="E22:E27" si="13">B22/C22</f>
        <v>13.793103448275861</v>
      </c>
      <c r="F22">
        <f t="shared" ref="F22:F27" si="14">D22/C22</f>
        <v>0.48765984909417071</v>
      </c>
      <c r="G22">
        <f t="shared" si="8"/>
        <v>3.5355339059327378</v>
      </c>
    </row>
    <row r="23" spans="1:7" x14ac:dyDescent="0.3">
      <c r="A23">
        <v>-8</v>
      </c>
      <c r="B23">
        <v>1064</v>
      </c>
      <c r="C23">
        <v>86</v>
      </c>
      <c r="D23">
        <f t="shared" si="12"/>
        <v>32.619012860600179</v>
      </c>
      <c r="E23">
        <f t="shared" si="13"/>
        <v>12.372093023255815</v>
      </c>
      <c r="F23">
        <f t="shared" si="14"/>
        <v>0.37929084721628115</v>
      </c>
      <c r="G23">
        <f t="shared" si="8"/>
        <v>3.0656966974248285</v>
      </c>
    </row>
    <row r="24" spans="1:7" x14ac:dyDescent="0.3">
      <c r="A24">
        <v>-10</v>
      </c>
      <c r="B24">
        <v>858</v>
      </c>
      <c r="C24">
        <v>86</v>
      </c>
      <c r="D24">
        <f t="shared" si="12"/>
        <v>29.29163703175362</v>
      </c>
      <c r="E24">
        <f t="shared" si="13"/>
        <v>9.9767441860465116</v>
      </c>
      <c r="F24">
        <f t="shared" si="14"/>
        <v>0.3406004306017863</v>
      </c>
      <c r="G24">
        <f t="shared" si="8"/>
        <v>3.4139437099945948</v>
      </c>
    </row>
    <row r="25" spans="1:7" x14ac:dyDescent="0.3">
      <c r="A25">
        <v>-15</v>
      </c>
      <c r="B25">
        <v>554</v>
      </c>
      <c r="C25">
        <v>104</v>
      </c>
      <c r="D25">
        <f t="shared" si="12"/>
        <v>23.53720459187964</v>
      </c>
      <c r="E25">
        <f t="shared" si="13"/>
        <v>5.3269230769230766</v>
      </c>
      <c r="F25">
        <f t="shared" si="14"/>
        <v>0.22631927492191961</v>
      </c>
      <c r="G25">
        <f t="shared" si="8"/>
        <v>4.248592886620874</v>
      </c>
    </row>
    <row r="26" spans="1:7" x14ac:dyDescent="0.3">
      <c r="A26">
        <v>-20</v>
      </c>
      <c r="B26">
        <v>446</v>
      </c>
      <c r="C26">
        <v>304</v>
      </c>
      <c r="D26">
        <f t="shared" si="12"/>
        <v>21.118712081942874</v>
      </c>
      <c r="E26">
        <f t="shared" si="13"/>
        <v>1.4671052631578947</v>
      </c>
      <c r="F26">
        <f t="shared" si="14"/>
        <v>6.9469447637969986E-2</v>
      </c>
      <c r="G26">
        <f t="shared" si="8"/>
        <v>4.7351372381037846</v>
      </c>
    </row>
    <row r="27" spans="1:7" x14ac:dyDescent="0.3">
      <c r="A27">
        <v>-25</v>
      </c>
      <c r="B27">
        <v>76</v>
      </c>
      <c r="C27">
        <v>326</v>
      </c>
      <c r="D27">
        <f t="shared" si="12"/>
        <v>8.717797887081348</v>
      </c>
      <c r="E27">
        <f t="shared" si="13"/>
        <v>0.23312883435582821</v>
      </c>
      <c r="F27">
        <f t="shared" si="14"/>
        <v>2.6741711310065485E-2</v>
      </c>
      <c r="G27">
        <f t="shared" si="8"/>
        <v>11.47078669352809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E586-4B5B-49FD-AB4F-989274E9A84F}">
  <dimension ref="A1:O22"/>
  <sheetViews>
    <sheetView tabSelected="1" topLeftCell="A2" zoomScale="94" workbookViewId="0">
      <selection activeCell="H9" sqref="H9"/>
    </sheetView>
  </sheetViews>
  <sheetFormatPr defaultRowHeight="14" x14ac:dyDescent="0.3"/>
  <cols>
    <col min="7" max="7" width="14" customWidth="1"/>
  </cols>
  <sheetData>
    <row r="1" spans="1:15" x14ac:dyDescent="0.3">
      <c r="A1" t="s">
        <v>2</v>
      </c>
      <c r="B1" t="s">
        <v>0</v>
      </c>
      <c r="C1" t="s">
        <v>1</v>
      </c>
      <c r="D1" t="s">
        <v>3</v>
      </c>
      <c r="E1" t="s">
        <v>9</v>
      </c>
      <c r="F1" t="s">
        <v>10</v>
      </c>
      <c r="G1" t="s">
        <v>6</v>
      </c>
      <c r="H1" t="s">
        <v>7</v>
      </c>
      <c r="I1" t="s">
        <v>8</v>
      </c>
      <c r="J1" t="s">
        <v>12</v>
      </c>
      <c r="K1" t="s">
        <v>11</v>
      </c>
      <c r="L1" t="s">
        <v>13</v>
      </c>
      <c r="M1" t="s">
        <v>15</v>
      </c>
      <c r="N1" t="s">
        <v>14</v>
      </c>
    </row>
    <row r="2" spans="1:15" x14ac:dyDescent="0.3">
      <c r="A2">
        <v>0</v>
      </c>
      <c r="B2">
        <v>274</v>
      </c>
      <c r="C2">
        <v>243</v>
      </c>
      <c r="D2">
        <f>SQRT(B2)</f>
        <v>16.552945357246848</v>
      </c>
      <c r="E2">
        <f>B2/C2</f>
        <v>1.1275720164609053</v>
      </c>
      <c r="F2">
        <f>D2/C2</f>
        <v>6.8119116696489082E-2</v>
      </c>
      <c r="G2">
        <f>F2/E2*100</f>
        <v>6.0412209333017692</v>
      </c>
      <c r="H2">
        <v>5092</v>
      </c>
      <c r="I2">
        <v>10.25</v>
      </c>
      <c r="J2">
        <f>SQRT(H2)</f>
        <v>71.358251099645088</v>
      </c>
      <c r="K2">
        <f>H2/I2</f>
        <v>496.78048780487802</v>
      </c>
      <c r="L2">
        <f>J2/I2</f>
        <v>6.9617805950873253</v>
      </c>
      <c r="M2">
        <f>L2/K2*100</f>
        <v>1.401379636678026</v>
      </c>
      <c r="N2">
        <f>E2/K2</f>
        <v>2.2697590669136449E-3</v>
      </c>
      <c r="O2">
        <f>SQRT(F2^2+L2^2)</f>
        <v>6.9621138505624813</v>
      </c>
    </row>
    <row r="3" spans="1:15" x14ac:dyDescent="0.3">
      <c r="A3">
        <v>-90</v>
      </c>
      <c r="B3">
        <v>236</v>
      </c>
      <c r="C3">
        <f>4*60+11</f>
        <v>251</v>
      </c>
      <c r="D3">
        <f>SQRT(B3)</f>
        <v>15.362291495737216</v>
      </c>
      <c r="E3">
        <f>B3/C3</f>
        <v>0.94023904382470125</v>
      </c>
      <c r="F3">
        <f>D3/C3</f>
        <v>6.1204348588594484E-2</v>
      </c>
      <c r="G3">
        <f>F3/E3*100</f>
        <v>6.5094455490411924</v>
      </c>
      <c r="H3">
        <v>19692</v>
      </c>
      <c r="I3">
        <v>37.25</v>
      </c>
      <c r="J3">
        <f>SQRT(H3)</f>
        <v>140.32818676231798</v>
      </c>
      <c r="K3">
        <f>H3/I3</f>
        <v>528.64429530201346</v>
      </c>
      <c r="L3">
        <f>J3/I3</f>
        <v>3.7671996446259861</v>
      </c>
      <c r="M3">
        <f>L3/K3*100</f>
        <v>0.71261520801502121</v>
      </c>
      <c r="N3">
        <f>E3/K3</f>
        <v>1.7785854348197298E-3</v>
      </c>
      <c r="O3">
        <f>SQRT(F3^2+L3^2)</f>
        <v>3.7676967944297628</v>
      </c>
    </row>
    <row r="4" spans="1:15" x14ac:dyDescent="0.3">
      <c r="A4">
        <v>0</v>
      </c>
      <c r="B4">
        <v>402</v>
      </c>
      <c r="C4">
        <f>5*60+45</f>
        <v>345</v>
      </c>
      <c r="D4">
        <f>SQRT(B4)</f>
        <v>20.049937655763422</v>
      </c>
      <c r="E4">
        <f>B4/C4</f>
        <v>1.1652173913043478</v>
      </c>
      <c r="F4">
        <f>D4/C4</f>
        <v>5.8115761321053394E-2</v>
      </c>
      <c r="G4">
        <f>F4/E4*100</f>
        <v>4.9875466805381645</v>
      </c>
      <c r="H4">
        <v>7138</v>
      </c>
      <c r="I4">
        <v>14.07</v>
      </c>
      <c r="J4">
        <f>SQRT(H4)</f>
        <v>84.486685341537694</v>
      </c>
      <c r="K4">
        <f>H4/I4</f>
        <v>507.32054015636106</v>
      </c>
      <c r="L4">
        <f t="shared" ref="L4:L22" si="0">J4/I4</f>
        <v>6.0047395409763817</v>
      </c>
      <c r="M4">
        <f t="shared" ref="M4:M22" si="1">L4/K4*100</f>
        <v>1.1836184553311528</v>
      </c>
      <c r="N4">
        <f t="shared" ref="N4:N22" si="2">E4/K4</f>
        <v>2.2968070461827084E-3</v>
      </c>
      <c r="O4">
        <f t="shared" ref="O4:O22" si="3">SQRT(F4^2+L4^2)</f>
        <v>6.0050207657158996</v>
      </c>
    </row>
    <row r="5" spans="1:15" x14ac:dyDescent="0.3">
      <c r="A5">
        <v>10</v>
      </c>
      <c r="B5">
        <v>404</v>
      </c>
      <c r="C5">
        <f>6*60+25</f>
        <v>385</v>
      </c>
      <c r="D5">
        <f t="shared" ref="D5:D22" si="4">SQRT(B5)</f>
        <v>20.09975124224178</v>
      </c>
      <c r="E5">
        <f t="shared" ref="E5:E22" si="5">B5/C5</f>
        <v>1.0493506493506493</v>
      </c>
      <c r="F5">
        <f t="shared" ref="F5:F22" si="6">D5/C5</f>
        <v>5.2207146083744882E-2</v>
      </c>
      <c r="G5">
        <f t="shared" ref="G5:G22" si="7">F5/E5*100</f>
        <v>4.9751859510499461</v>
      </c>
      <c r="H5">
        <v>7784</v>
      </c>
      <c r="I5">
        <v>15.48</v>
      </c>
      <c r="J5">
        <f t="shared" ref="J5:J14" si="8">SQRT(H5)</f>
        <v>88.226980000451107</v>
      </c>
      <c r="K5">
        <f t="shared" ref="K5:K22" si="9">H5/I5</f>
        <v>502.84237726098189</v>
      </c>
      <c r="L5">
        <f t="shared" si="0"/>
        <v>5.69941731269064</v>
      </c>
      <c r="M5">
        <f t="shared" si="1"/>
        <v>1.1334401336131952</v>
      </c>
      <c r="N5">
        <f t="shared" si="2"/>
        <v>2.0868381361700992E-3</v>
      </c>
      <c r="O5">
        <f t="shared" si="3"/>
        <v>5.6996564186185825</v>
      </c>
    </row>
    <row r="6" spans="1:15" x14ac:dyDescent="0.3">
      <c r="A6">
        <v>20</v>
      </c>
      <c r="B6">
        <v>512</v>
      </c>
      <c r="C6">
        <f>7*60+26</f>
        <v>446</v>
      </c>
      <c r="D6">
        <f t="shared" si="4"/>
        <v>22.627416997969522</v>
      </c>
      <c r="E6">
        <f t="shared" si="5"/>
        <v>1.147982062780269</v>
      </c>
      <c r="F6">
        <f t="shared" si="6"/>
        <v>5.073411882952808E-2</v>
      </c>
      <c r="G6">
        <f t="shared" si="7"/>
        <v>4.4194173824159222</v>
      </c>
      <c r="H6">
        <v>12424</v>
      </c>
      <c r="I6">
        <v>25.29</v>
      </c>
      <c r="J6">
        <f t="shared" si="8"/>
        <v>111.46299834474219</v>
      </c>
      <c r="K6">
        <f t="shared" si="9"/>
        <v>491.26136812969554</v>
      </c>
      <c r="L6">
        <f t="shared" si="0"/>
        <v>4.407394161516101</v>
      </c>
      <c r="M6">
        <f t="shared" si="1"/>
        <v>0.89715871172522688</v>
      </c>
      <c r="N6">
        <f t="shared" si="2"/>
        <v>2.3368050843297654E-3</v>
      </c>
      <c r="O6">
        <f t="shared" si="3"/>
        <v>4.4076861555446101</v>
      </c>
    </row>
    <row r="7" spans="1:15" x14ac:dyDescent="0.3">
      <c r="A7">
        <v>30</v>
      </c>
      <c r="B7">
        <v>460</v>
      </c>
      <c r="C7">
        <f>6*60+12</f>
        <v>372</v>
      </c>
      <c r="D7">
        <f t="shared" si="4"/>
        <v>21.447610589527216</v>
      </c>
      <c r="E7">
        <f t="shared" si="5"/>
        <v>1.2365591397849462</v>
      </c>
      <c r="F7">
        <f t="shared" si="6"/>
        <v>5.7654867176148428E-2</v>
      </c>
      <c r="G7">
        <f t="shared" si="7"/>
        <v>4.6625240412015687</v>
      </c>
      <c r="H7">
        <v>6998</v>
      </c>
      <c r="I7">
        <v>14.01</v>
      </c>
      <c r="J7">
        <f t="shared" si="8"/>
        <v>83.654049513457508</v>
      </c>
      <c r="K7">
        <f t="shared" si="9"/>
        <v>499.50035688793719</v>
      </c>
      <c r="L7">
        <f t="shared" si="0"/>
        <v>5.9710242336514998</v>
      </c>
      <c r="M7">
        <f t="shared" si="1"/>
        <v>1.195399392875929</v>
      </c>
      <c r="N7">
        <f t="shared" si="2"/>
        <v>2.4755921046566301E-3</v>
      </c>
      <c r="O7">
        <f t="shared" si="3"/>
        <v>5.9713025783795768</v>
      </c>
    </row>
    <row r="8" spans="1:15" x14ac:dyDescent="0.3">
      <c r="A8">
        <v>40</v>
      </c>
      <c r="B8">
        <v>530</v>
      </c>
      <c r="C8">
        <f>7*60+26</f>
        <v>446</v>
      </c>
      <c r="D8">
        <f t="shared" si="4"/>
        <v>23.021728866442675</v>
      </c>
      <c r="E8">
        <f t="shared" si="5"/>
        <v>1.188340807174888</v>
      </c>
      <c r="F8">
        <f t="shared" si="6"/>
        <v>5.1618226157943217E-2</v>
      </c>
      <c r="G8">
        <f t="shared" si="7"/>
        <v>4.3437224276306932</v>
      </c>
      <c r="H8">
        <v>10584</v>
      </c>
      <c r="I8">
        <v>21.1</v>
      </c>
      <c r="J8">
        <f t="shared" si="8"/>
        <v>102.87856919689348</v>
      </c>
      <c r="K8">
        <f t="shared" si="9"/>
        <v>501.6113744075829</v>
      </c>
      <c r="L8">
        <f t="shared" si="0"/>
        <v>4.8757615733124871</v>
      </c>
      <c r="M8">
        <f t="shared" si="1"/>
        <v>0.97201973919967388</v>
      </c>
      <c r="N8">
        <f t="shared" si="2"/>
        <v>2.3690467716732935E-3</v>
      </c>
      <c r="O8">
        <f t="shared" si="3"/>
        <v>4.8760347990003465</v>
      </c>
    </row>
    <row r="9" spans="1:15" x14ac:dyDescent="0.3">
      <c r="A9">
        <v>50</v>
      </c>
      <c r="B9">
        <v>514</v>
      </c>
      <c r="C9">
        <f>8*60+7</f>
        <v>487</v>
      </c>
      <c r="D9">
        <f t="shared" si="4"/>
        <v>22.671568097509269</v>
      </c>
      <c r="E9">
        <f t="shared" si="5"/>
        <v>1.055441478439425</v>
      </c>
      <c r="F9">
        <f t="shared" si="6"/>
        <v>4.6553527920963594E-2</v>
      </c>
      <c r="G9">
        <f t="shared" si="7"/>
        <v>4.4108109139123091</v>
      </c>
      <c r="H9">
        <v>6752</v>
      </c>
      <c r="I9">
        <v>13.12</v>
      </c>
      <c r="J9">
        <f t="shared" si="8"/>
        <v>82.170554336696554</v>
      </c>
      <c r="K9">
        <f t="shared" si="9"/>
        <v>514.63414634146341</v>
      </c>
      <c r="L9">
        <f t="shared" si="0"/>
        <v>6.2629995683457746</v>
      </c>
      <c r="M9">
        <f t="shared" si="1"/>
        <v>1.2169809587780891</v>
      </c>
      <c r="N9">
        <f t="shared" si="2"/>
        <v>2.0508578491003045E-3</v>
      </c>
      <c r="O9">
        <f t="shared" si="3"/>
        <v>6.2631725845661679</v>
      </c>
    </row>
    <row r="10" spans="1:15" x14ac:dyDescent="0.3">
      <c r="A10">
        <v>60</v>
      </c>
      <c r="B10">
        <v>666</v>
      </c>
      <c r="C10">
        <v>631</v>
      </c>
      <c r="D10">
        <f t="shared" si="4"/>
        <v>25.80697580112788</v>
      </c>
      <c r="E10">
        <f t="shared" si="5"/>
        <v>1.0554675118858954</v>
      </c>
      <c r="F10">
        <f t="shared" si="6"/>
        <v>4.0898535342516452E-2</v>
      </c>
      <c r="G10">
        <f t="shared" si="7"/>
        <v>3.8749212914606432</v>
      </c>
      <c r="H10">
        <v>9462</v>
      </c>
      <c r="I10">
        <v>18.43</v>
      </c>
      <c r="J10">
        <f t="shared" si="8"/>
        <v>97.272812234457376</v>
      </c>
      <c r="K10">
        <f t="shared" si="9"/>
        <v>513.40206185567013</v>
      </c>
      <c r="L10">
        <f t="shared" si="0"/>
        <v>5.2779605119076169</v>
      </c>
      <c r="M10">
        <f t="shared" si="1"/>
        <v>1.0280364852510819</v>
      </c>
      <c r="N10">
        <f t="shared" si="2"/>
        <v>2.0558302942355793E-3</v>
      </c>
      <c r="O10">
        <f t="shared" si="3"/>
        <v>5.2781189694292872</v>
      </c>
    </row>
    <row r="11" spans="1:15" x14ac:dyDescent="0.3">
      <c r="A11">
        <v>70</v>
      </c>
      <c r="B11">
        <v>426</v>
      </c>
      <c r="C11">
        <f>6*60+22</f>
        <v>382</v>
      </c>
      <c r="D11">
        <f t="shared" si="4"/>
        <v>20.639767440550294</v>
      </c>
      <c r="E11">
        <f t="shared" si="5"/>
        <v>1.1151832460732984</v>
      </c>
      <c r="F11">
        <f t="shared" si="6"/>
        <v>5.4030804818194486E-2</v>
      </c>
      <c r="G11">
        <f t="shared" si="7"/>
        <v>4.8450158311150924</v>
      </c>
      <c r="H11">
        <v>8670</v>
      </c>
      <c r="I11">
        <v>17.100000000000001</v>
      </c>
      <c r="J11">
        <f t="shared" si="8"/>
        <v>93.112834775878241</v>
      </c>
      <c r="K11">
        <f t="shared" si="9"/>
        <v>507.01754385964909</v>
      </c>
      <c r="L11">
        <f t="shared" si="0"/>
        <v>5.4451950161332299</v>
      </c>
      <c r="M11">
        <f t="shared" si="1"/>
        <v>1.0739657990297375</v>
      </c>
      <c r="N11">
        <f t="shared" si="2"/>
        <v>2.1994963676878207E-3</v>
      </c>
      <c r="O11">
        <f t="shared" si="3"/>
        <v>5.445463074118809</v>
      </c>
    </row>
    <row r="12" spans="1:15" x14ac:dyDescent="0.3">
      <c r="A12">
        <v>80</v>
      </c>
      <c r="B12">
        <v>404</v>
      </c>
      <c r="C12">
        <f>6*60+21</f>
        <v>381</v>
      </c>
      <c r="D12">
        <f t="shared" si="4"/>
        <v>20.09975124224178</v>
      </c>
      <c r="E12">
        <f t="shared" si="5"/>
        <v>1.0603674540682415</v>
      </c>
      <c r="F12">
        <f t="shared" si="6"/>
        <v>5.2755252604309133E-2</v>
      </c>
      <c r="G12">
        <f t="shared" si="7"/>
        <v>4.9751859510499452</v>
      </c>
      <c r="H12">
        <v>7070</v>
      </c>
      <c r="I12">
        <v>13.62</v>
      </c>
      <c r="J12">
        <f t="shared" si="8"/>
        <v>84.083292038311626</v>
      </c>
      <c r="K12">
        <f t="shared" si="9"/>
        <v>519.08957415565351</v>
      </c>
      <c r="L12">
        <f t="shared" si="0"/>
        <v>6.1735163023723665</v>
      </c>
      <c r="M12">
        <f t="shared" si="1"/>
        <v>1.1892969170906877</v>
      </c>
      <c r="N12">
        <f t="shared" si="2"/>
        <v>2.0427446569178851E-3</v>
      </c>
      <c r="O12">
        <f t="shared" si="3"/>
        <v>6.1737417059944057</v>
      </c>
    </row>
    <row r="13" spans="1:15" x14ac:dyDescent="0.3">
      <c r="A13">
        <v>90</v>
      </c>
      <c r="B13">
        <v>404</v>
      </c>
      <c r="C13">
        <f>6*60+39</f>
        <v>399</v>
      </c>
      <c r="D13">
        <f t="shared" si="4"/>
        <v>20.09975124224178</v>
      </c>
      <c r="E13">
        <f t="shared" si="5"/>
        <v>1.0125313283208019</v>
      </c>
      <c r="F13">
        <f t="shared" si="6"/>
        <v>5.037531639659594E-2</v>
      </c>
      <c r="G13">
        <f t="shared" si="7"/>
        <v>4.9751859510499461</v>
      </c>
      <c r="H13">
        <v>9056</v>
      </c>
      <c r="I13">
        <v>17.55</v>
      </c>
      <c r="J13">
        <f t="shared" si="8"/>
        <v>95.163018026962547</v>
      </c>
      <c r="K13">
        <f t="shared" si="9"/>
        <v>516.01139601139596</v>
      </c>
      <c r="L13">
        <f t="shared" si="0"/>
        <v>5.4223941895705154</v>
      </c>
      <c r="M13">
        <f t="shared" si="1"/>
        <v>1.0508283792729964</v>
      </c>
      <c r="N13">
        <f t="shared" si="2"/>
        <v>1.9622266797736389E-3</v>
      </c>
      <c r="O13">
        <f t="shared" si="3"/>
        <v>5.4226281837859904</v>
      </c>
    </row>
    <row r="14" spans="1:15" x14ac:dyDescent="0.3">
      <c r="A14">
        <v>-10</v>
      </c>
      <c r="B14">
        <v>462</v>
      </c>
      <c r="C14">
        <f>6*60+48</f>
        <v>408</v>
      </c>
      <c r="D14">
        <f t="shared" si="4"/>
        <v>21.494185260204677</v>
      </c>
      <c r="E14">
        <f t="shared" si="5"/>
        <v>1.1323529411764706</v>
      </c>
      <c r="F14">
        <f t="shared" si="6"/>
        <v>5.2681826618148721E-2</v>
      </c>
      <c r="G14">
        <f t="shared" si="7"/>
        <v>4.6524210519923548</v>
      </c>
      <c r="H14">
        <v>7596</v>
      </c>
      <c r="I14">
        <v>15.62</v>
      </c>
      <c r="J14">
        <f t="shared" si="8"/>
        <v>87.155034278003697</v>
      </c>
      <c r="K14">
        <f t="shared" si="9"/>
        <v>486.29961587708067</v>
      </c>
      <c r="L14">
        <f t="shared" si="0"/>
        <v>5.5797077002563187</v>
      </c>
      <c r="M14">
        <f t="shared" si="1"/>
        <v>1.1473806513691902</v>
      </c>
      <c r="N14">
        <f t="shared" si="2"/>
        <v>2.3285088126877925E-3</v>
      </c>
      <c r="O14">
        <f t="shared" si="3"/>
        <v>5.5799563972450077</v>
      </c>
    </row>
    <row r="15" spans="1:15" x14ac:dyDescent="0.3">
      <c r="A15">
        <v>-20</v>
      </c>
      <c r="B15">
        <v>460</v>
      </c>
      <c r="C15">
        <f>6*60+43</f>
        <v>403</v>
      </c>
      <c r="D15">
        <f t="shared" si="4"/>
        <v>21.447610589527216</v>
      </c>
      <c r="E15">
        <f t="shared" si="5"/>
        <v>1.1414392059553349</v>
      </c>
      <c r="F15">
        <f t="shared" si="6"/>
        <v>5.3219877393367782E-2</v>
      </c>
      <c r="G15">
        <f t="shared" si="7"/>
        <v>4.6625240412015687</v>
      </c>
      <c r="K15" t="e">
        <f t="shared" si="9"/>
        <v>#DIV/0!</v>
      </c>
      <c r="L15" t="e">
        <f t="shared" si="0"/>
        <v>#DIV/0!</v>
      </c>
      <c r="M15" t="e">
        <f t="shared" si="1"/>
        <v>#DIV/0!</v>
      </c>
      <c r="N15" t="e">
        <f t="shared" si="2"/>
        <v>#DIV/0!</v>
      </c>
      <c r="O15" t="e">
        <f t="shared" si="3"/>
        <v>#DIV/0!</v>
      </c>
    </row>
    <row r="16" spans="1:15" x14ac:dyDescent="0.3">
      <c r="A16">
        <v>-30</v>
      </c>
      <c r="E16" t="e">
        <f t="shared" si="5"/>
        <v>#DIV/0!</v>
      </c>
      <c r="F16" t="e">
        <f t="shared" si="6"/>
        <v>#DIV/0!</v>
      </c>
      <c r="G16" t="e">
        <f t="shared" si="7"/>
        <v>#DIV/0!</v>
      </c>
      <c r="K16" t="e">
        <f t="shared" si="9"/>
        <v>#DIV/0!</v>
      </c>
      <c r="L16" t="e">
        <f t="shared" si="0"/>
        <v>#DIV/0!</v>
      </c>
      <c r="M16" t="e">
        <f t="shared" si="1"/>
        <v>#DIV/0!</v>
      </c>
      <c r="N16" t="e">
        <f t="shared" si="2"/>
        <v>#DIV/0!</v>
      </c>
      <c r="O16" t="e">
        <f t="shared" si="3"/>
        <v>#DIV/0!</v>
      </c>
    </row>
    <row r="17" spans="1:15" x14ac:dyDescent="0.3">
      <c r="A17">
        <v>-40</v>
      </c>
      <c r="E17" t="e">
        <f t="shared" si="5"/>
        <v>#DIV/0!</v>
      </c>
      <c r="F17" t="e">
        <f t="shared" si="6"/>
        <v>#DIV/0!</v>
      </c>
      <c r="G17" t="e">
        <f t="shared" si="7"/>
        <v>#DIV/0!</v>
      </c>
      <c r="K17" t="e">
        <f t="shared" si="9"/>
        <v>#DIV/0!</v>
      </c>
      <c r="L17" t="e">
        <f t="shared" si="0"/>
        <v>#DIV/0!</v>
      </c>
      <c r="M17" t="e">
        <f t="shared" si="1"/>
        <v>#DIV/0!</v>
      </c>
      <c r="N17" t="e">
        <f t="shared" si="2"/>
        <v>#DIV/0!</v>
      </c>
      <c r="O17" t="e">
        <f t="shared" si="3"/>
        <v>#DIV/0!</v>
      </c>
    </row>
    <row r="18" spans="1:15" x14ac:dyDescent="0.3">
      <c r="A18">
        <v>-50</v>
      </c>
      <c r="E18" t="e">
        <f t="shared" si="5"/>
        <v>#DIV/0!</v>
      </c>
      <c r="F18" t="e">
        <f t="shared" si="6"/>
        <v>#DIV/0!</v>
      </c>
      <c r="G18" t="e">
        <f t="shared" si="7"/>
        <v>#DIV/0!</v>
      </c>
      <c r="K18" t="e">
        <f t="shared" si="9"/>
        <v>#DIV/0!</v>
      </c>
      <c r="L18" t="e">
        <f t="shared" si="0"/>
        <v>#DIV/0!</v>
      </c>
      <c r="M18" t="e">
        <f t="shared" si="1"/>
        <v>#DIV/0!</v>
      </c>
      <c r="N18" t="e">
        <f t="shared" si="2"/>
        <v>#DIV/0!</v>
      </c>
      <c r="O18" t="e">
        <f t="shared" si="3"/>
        <v>#DIV/0!</v>
      </c>
    </row>
    <row r="19" spans="1:15" x14ac:dyDescent="0.3">
      <c r="A19">
        <v>-60</v>
      </c>
      <c r="E19" t="e">
        <f t="shared" si="5"/>
        <v>#DIV/0!</v>
      </c>
      <c r="F19" t="e">
        <f t="shared" si="6"/>
        <v>#DIV/0!</v>
      </c>
      <c r="G19" t="e">
        <f t="shared" si="7"/>
        <v>#DIV/0!</v>
      </c>
      <c r="K19" t="e">
        <f t="shared" si="9"/>
        <v>#DIV/0!</v>
      </c>
      <c r="L19" t="e">
        <f t="shared" si="0"/>
        <v>#DIV/0!</v>
      </c>
      <c r="M19" t="e">
        <f t="shared" si="1"/>
        <v>#DIV/0!</v>
      </c>
      <c r="N19" t="e">
        <f t="shared" si="2"/>
        <v>#DIV/0!</v>
      </c>
      <c r="O19" t="e">
        <f t="shared" si="3"/>
        <v>#DIV/0!</v>
      </c>
    </row>
    <row r="20" spans="1:15" x14ac:dyDescent="0.3">
      <c r="A20">
        <v>-70</v>
      </c>
      <c r="E20" t="e">
        <f t="shared" si="5"/>
        <v>#DIV/0!</v>
      </c>
      <c r="F20" t="e">
        <f t="shared" si="6"/>
        <v>#DIV/0!</v>
      </c>
      <c r="G20" t="e">
        <f t="shared" si="7"/>
        <v>#DIV/0!</v>
      </c>
      <c r="K20" t="e">
        <f t="shared" si="9"/>
        <v>#DIV/0!</v>
      </c>
      <c r="L20" t="e">
        <f t="shared" si="0"/>
        <v>#DIV/0!</v>
      </c>
      <c r="M20" t="e">
        <f t="shared" si="1"/>
        <v>#DIV/0!</v>
      </c>
      <c r="N20" t="e">
        <f t="shared" si="2"/>
        <v>#DIV/0!</v>
      </c>
      <c r="O20" t="e">
        <f t="shared" si="3"/>
        <v>#DIV/0!</v>
      </c>
    </row>
    <row r="21" spans="1:15" x14ac:dyDescent="0.3">
      <c r="A21">
        <v>-80</v>
      </c>
      <c r="E21" t="e">
        <f t="shared" si="5"/>
        <v>#DIV/0!</v>
      </c>
      <c r="F21" t="e">
        <f t="shared" si="6"/>
        <v>#DIV/0!</v>
      </c>
      <c r="G21" t="e">
        <f t="shared" si="7"/>
        <v>#DIV/0!</v>
      </c>
      <c r="K21" t="e">
        <f t="shared" si="9"/>
        <v>#DIV/0!</v>
      </c>
      <c r="L21" t="e">
        <f t="shared" si="0"/>
        <v>#DIV/0!</v>
      </c>
      <c r="M21" t="e">
        <f t="shared" si="1"/>
        <v>#DIV/0!</v>
      </c>
      <c r="N21" t="e">
        <f t="shared" si="2"/>
        <v>#DIV/0!</v>
      </c>
      <c r="O21" t="e">
        <f t="shared" si="3"/>
        <v>#DIV/0!</v>
      </c>
    </row>
    <row r="22" spans="1:15" x14ac:dyDescent="0.3">
      <c r="A22">
        <v>-90</v>
      </c>
      <c r="E22" t="e">
        <f t="shared" si="5"/>
        <v>#DIV/0!</v>
      </c>
      <c r="F22" t="e">
        <f t="shared" si="6"/>
        <v>#DIV/0!</v>
      </c>
      <c r="G22" t="e">
        <f t="shared" si="7"/>
        <v>#DIV/0!</v>
      </c>
      <c r="K22" t="e">
        <f t="shared" si="9"/>
        <v>#DIV/0!</v>
      </c>
      <c r="L22" t="e">
        <f t="shared" si="0"/>
        <v>#DIV/0!</v>
      </c>
      <c r="M22" t="e">
        <f t="shared" si="1"/>
        <v>#DIV/0!</v>
      </c>
      <c r="N22" t="e">
        <f t="shared" si="2"/>
        <v>#DIV/0!</v>
      </c>
      <c r="O22" t="e">
        <f t="shared" si="3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Na22</vt:lpstr>
      <vt:lpstr>Co60 seperate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Eden Giladi</dc:creator>
  <cp:lastModifiedBy>Eden Giladi</cp:lastModifiedBy>
  <dcterms:created xsi:type="dcterms:W3CDTF">2023-03-26T11:33:48Z</dcterms:created>
  <dcterms:modified xsi:type="dcterms:W3CDTF">2023-03-29T13:47:50Z</dcterms:modified>
</cp:coreProperties>
</file>