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C9729184-0D6C-468C-ACDD-41CF265E3A4E}" xr6:coauthVersionLast="36" xr6:coauthVersionMax="36" xr10:uidLastSave="{00000000-0000-0000-0000-000000000000}"/>
  <bookViews>
    <workbookView xWindow="0" yWindow="912" windowWidth="22260" windowHeight="12648" xr2:uid="{00000000-000D-0000-FFFF-FFFF00000000}"/>
  </bookViews>
  <sheets>
    <sheet name="Sheet1" sheetId="1" r:id="rId1"/>
    <sheet name="Sheet2" sheetId="2" r:id="rId2"/>
    <sheet name="Sheet4" sheetId="4" r:id="rId3"/>
    <sheet name="Sheet222" sheetId="5" r:id="rId4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2" i="1"/>
  <c r="U50" i="1"/>
  <c r="U38" i="1"/>
  <c r="U26" i="1"/>
  <c r="U14" i="1"/>
  <c r="U2" i="1"/>
  <c r="T2" i="1"/>
  <c r="D36" i="2"/>
  <c r="G36" i="2"/>
  <c r="K36" i="2"/>
  <c r="L36" i="2"/>
  <c r="M36" i="2"/>
  <c r="P36" i="2"/>
  <c r="AA36" i="2"/>
  <c r="AE36" i="2"/>
  <c r="AG36" i="2"/>
  <c r="AH36" i="2"/>
  <c r="D37" i="2"/>
  <c r="G37" i="2"/>
  <c r="K37" i="2"/>
  <c r="L37" i="2"/>
  <c r="M37" i="2"/>
  <c r="P37" i="2"/>
  <c r="AA37" i="2"/>
  <c r="AE37" i="2"/>
  <c r="AG37" i="2"/>
  <c r="AH37" i="2"/>
  <c r="D38" i="2"/>
  <c r="G38" i="2"/>
  <c r="K38" i="2"/>
  <c r="L38" i="2"/>
  <c r="M38" i="2"/>
  <c r="P38" i="2"/>
  <c r="AA38" i="2"/>
  <c r="AE38" i="2"/>
  <c r="AG38" i="2"/>
  <c r="AH38" i="2"/>
  <c r="D39" i="2"/>
  <c r="G39" i="2"/>
  <c r="K39" i="2"/>
  <c r="L39" i="2"/>
  <c r="M39" i="2"/>
  <c r="P39" i="2"/>
  <c r="AA39" i="2"/>
  <c r="AE39" i="2"/>
  <c r="AG39" i="2"/>
  <c r="AH39" i="2"/>
  <c r="D40" i="2"/>
  <c r="G40" i="2"/>
  <c r="K40" i="2"/>
  <c r="L40" i="2"/>
  <c r="M40" i="2"/>
  <c r="P40" i="2"/>
  <c r="AA40" i="2"/>
  <c r="AE40" i="2"/>
  <c r="AG40" i="2"/>
  <c r="AH40" i="2"/>
  <c r="D41" i="2"/>
  <c r="G41" i="2"/>
  <c r="K41" i="2"/>
  <c r="L41" i="2"/>
  <c r="M41" i="2"/>
  <c r="P41" i="2"/>
  <c r="AA41" i="2"/>
  <c r="AE41" i="2"/>
  <c r="AG41" i="2"/>
  <c r="AH41" i="2"/>
  <c r="D42" i="2"/>
  <c r="G42" i="2"/>
  <c r="K42" i="2"/>
  <c r="L42" i="2"/>
  <c r="M42" i="2"/>
  <c r="P42" i="2"/>
  <c r="AA42" i="2"/>
  <c r="AE42" i="2"/>
  <c r="AG42" i="2"/>
  <c r="AH42" i="2"/>
  <c r="D43" i="2"/>
  <c r="G43" i="2"/>
  <c r="K43" i="2"/>
  <c r="L43" i="2"/>
  <c r="M43" i="2"/>
  <c r="P43" i="2"/>
  <c r="AA43" i="2"/>
  <c r="AE43" i="2"/>
  <c r="AG43" i="2"/>
  <c r="AH43" i="2"/>
  <c r="D44" i="2"/>
  <c r="G44" i="2"/>
  <c r="K44" i="2"/>
  <c r="L44" i="2"/>
  <c r="M44" i="2"/>
  <c r="P44" i="2"/>
  <c r="AA44" i="2"/>
  <c r="AE44" i="2"/>
  <c r="AG44" i="2"/>
  <c r="AH44" i="2"/>
  <c r="D45" i="2"/>
  <c r="G45" i="2"/>
  <c r="K45" i="2"/>
  <c r="L45" i="2"/>
  <c r="M45" i="2"/>
  <c r="P45" i="2"/>
  <c r="AA45" i="2"/>
  <c r="AE45" i="2"/>
  <c r="AG45" i="2"/>
  <c r="AH45" i="2"/>
  <c r="D46" i="2"/>
  <c r="G46" i="2"/>
  <c r="K46" i="2"/>
  <c r="L46" i="2"/>
  <c r="M46" i="2"/>
  <c r="P46" i="2"/>
  <c r="AA46" i="2"/>
  <c r="AE46" i="2"/>
  <c r="AG46" i="2"/>
  <c r="AH46" i="2"/>
  <c r="D47" i="2"/>
  <c r="G47" i="2"/>
  <c r="K47" i="2"/>
  <c r="L47" i="2"/>
  <c r="M47" i="2"/>
  <c r="P47" i="2"/>
  <c r="AA47" i="2"/>
  <c r="AE47" i="2"/>
  <c r="AG47" i="2"/>
  <c r="AH47" i="2"/>
  <c r="G30" i="2"/>
  <c r="M30" i="2"/>
  <c r="P30" i="2"/>
  <c r="AE30" i="2"/>
  <c r="AH30" i="2"/>
  <c r="AG30" i="2"/>
  <c r="AD30" i="2"/>
  <c r="AA30" i="2"/>
  <c r="AB30" i="2"/>
  <c r="Y30" i="2"/>
  <c r="X30" i="2"/>
  <c r="W30" i="2"/>
  <c r="R30" i="2"/>
  <c r="V30" i="2"/>
  <c r="Q30" i="2"/>
  <c r="U30" i="2"/>
  <c r="L30" i="2"/>
  <c r="K30" i="2"/>
  <c r="D30" i="2"/>
  <c r="G29" i="2"/>
  <c r="M29" i="2"/>
  <c r="P29" i="2"/>
  <c r="AE29" i="2"/>
  <c r="AH29" i="2"/>
  <c r="AG29" i="2"/>
  <c r="AD29" i="2"/>
  <c r="AA29" i="2"/>
  <c r="AB29" i="2"/>
  <c r="Y29" i="2"/>
  <c r="X29" i="2"/>
  <c r="W29" i="2"/>
  <c r="R29" i="2"/>
  <c r="V29" i="2"/>
  <c r="Q29" i="2"/>
  <c r="U29" i="2"/>
  <c r="L29" i="2"/>
  <c r="K29" i="2"/>
  <c r="D29" i="2"/>
  <c r="G28" i="2"/>
  <c r="M28" i="2"/>
  <c r="P28" i="2"/>
  <c r="AE28" i="2"/>
  <c r="AH28" i="2"/>
  <c r="AG28" i="2"/>
  <c r="AD28" i="2"/>
  <c r="AA28" i="2"/>
  <c r="AB28" i="2"/>
  <c r="Y28" i="2"/>
  <c r="X28" i="2"/>
  <c r="W28" i="2"/>
  <c r="R28" i="2"/>
  <c r="V28" i="2"/>
  <c r="Q28" i="2"/>
  <c r="U28" i="2"/>
  <c r="L28" i="2"/>
  <c r="K28" i="2"/>
  <c r="D28" i="2"/>
  <c r="G27" i="2"/>
  <c r="M27" i="2"/>
  <c r="P27" i="2"/>
  <c r="AE27" i="2"/>
  <c r="AH27" i="2"/>
  <c r="AG27" i="2"/>
  <c r="AD27" i="2"/>
  <c r="AA27" i="2"/>
  <c r="AB27" i="2"/>
  <c r="Y27" i="2"/>
  <c r="X27" i="2"/>
  <c r="W27" i="2"/>
  <c r="R27" i="2"/>
  <c r="V27" i="2"/>
  <c r="Q27" i="2"/>
  <c r="U27" i="2"/>
  <c r="L27" i="2"/>
  <c r="K27" i="2"/>
  <c r="D27" i="2"/>
  <c r="G26" i="2"/>
  <c r="M26" i="2"/>
  <c r="P26" i="2"/>
  <c r="AE26" i="2"/>
  <c r="AH26" i="2"/>
  <c r="AG26" i="2"/>
  <c r="AD26" i="2"/>
  <c r="AA26" i="2"/>
  <c r="AB26" i="2"/>
  <c r="Y26" i="2"/>
  <c r="X26" i="2"/>
  <c r="W26" i="2"/>
  <c r="R26" i="2"/>
  <c r="V26" i="2"/>
  <c r="Q26" i="2"/>
  <c r="U26" i="2"/>
  <c r="L26" i="2"/>
  <c r="K26" i="2"/>
  <c r="D26" i="2"/>
  <c r="G25" i="2"/>
  <c r="M25" i="2"/>
  <c r="P25" i="2"/>
  <c r="AE25" i="2"/>
  <c r="AH25" i="2"/>
  <c r="AG25" i="2"/>
  <c r="AD25" i="2"/>
  <c r="AA25" i="2"/>
  <c r="AB25" i="2"/>
  <c r="Y25" i="2"/>
  <c r="X25" i="2"/>
  <c r="W25" i="2"/>
  <c r="R25" i="2"/>
  <c r="V25" i="2"/>
  <c r="Q25" i="2"/>
  <c r="U25" i="2"/>
  <c r="L25" i="2"/>
  <c r="K25" i="2"/>
  <c r="D25" i="2"/>
  <c r="G24" i="2"/>
  <c r="M24" i="2"/>
  <c r="P24" i="2"/>
  <c r="AE24" i="2"/>
  <c r="AH24" i="2"/>
  <c r="AG24" i="2"/>
  <c r="AD24" i="2"/>
  <c r="AA24" i="2"/>
  <c r="AB24" i="2"/>
  <c r="Y24" i="2"/>
  <c r="X24" i="2"/>
  <c r="W24" i="2"/>
  <c r="R24" i="2"/>
  <c r="V24" i="2"/>
  <c r="Q24" i="2"/>
  <c r="U24" i="2"/>
  <c r="L24" i="2"/>
  <c r="K24" i="2"/>
  <c r="D24" i="2"/>
  <c r="G23" i="2"/>
  <c r="M23" i="2"/>
  <c r="P23" i="2"/>
  <c r="AE23" i="2"/>
  <c r="AH23" i="2"/>
  <c r="AG23" i="2"/>
  <c r="AD23" i="2"/>
  <c r="AA23" i="2"/>
  <c r="AB23" i="2"/>
  <c r="Y23" i="2"/>
  <c r="X23" i="2"/>
  <c r="W23" i="2"/>
  <c r="R23" i="2"/>
  <c r="V23" i="2"/>
  <c r="Q23" i="2"/>
  <c r="U23" i="2"/>
  <c r="L23" i="2"/>
  <c r="K23" i="2"/>
  <c r="D23" i="2"/>
  <c r="G22" i="2"/>
  <c r="M22" i="2"/>
  <c r="P22" i="2"/>
  <c r="AE22" i="2"/>
  <c r="AH22" i="2"/>
  <c r="AG22" i="2"/>
  <c r="AD22" i="2"/>
  <c r="AA22" i="2"/>
  <c r="AB22" i="2"/>
  <c r="Y22" i="2"/>
  <c r="X22" i="2"/>
  <c r="W22" i="2"/>
  <c r="R22" i="2"/>
  <c r="V22" i="2"/>
  <c r="Q22" i="2"/>
  <c r="U22" i="2"/>
  <c r="L22" i="2"/>
  <c r="K22" i="2"/>
  <c r="D22" i="2"/>
  <c r="G21" i="2"/>
  <c r="M21" i="2"/>
  <c r="P21" i="2"/>
  <c r="AE21" i="2"/>
  <c r="AH21" i="2"/>
  <c r="AG21" i="2"/>
  <c r="AD21" i="2"/>
  <c r="AA21" i="2"/>
  <c r="AB21" i="2"/>
  <c r="Y21" i="2"/>
  <c r="X21" i="2"/>
  <c r="W21" i="2"/>
  <c r="R21" i="2"/>
  <c r="V21" i="2"/>
  <c r="Q21" i="2"/>
  <c r="U21" i="2"/>
  <c r="L21" i="2"/>
  <c r="K21" i="2"/>
  <c r="D21" i="2"/>
  <c r="G20" i="2"/>
  <c r="M20" i="2"/>
  <c r="P20" i="2"/>
  <c r="AE20" i="2"/>
  <c r="AH20" i="2"/>
  <c r="AG20" i="2"/>
  <c r="AD20" i="2"/>
  <c r="AA20" i="2"/>
  <c r="AB20" i="2"/>
  <c r="W20" i="2"/>
  <c r="R20" i="2"/>
  <c r="V20" i="2"/>
  <c r="Q20" i="2"/>
  <c r="U20" i="2"/>
  <c r="L20" i="2"/>
  <c r="K20" i="2"/>
  <c r="D20" i="2"/>
  <c r="G19" i="2"/>
  <c r="M19" i="2"/>
  <c r="P19" i="2"/>
  <c r="AE19" i="2"/>
  <c r="AH19" i="2"/>
  <c r="AG19" i="2"/>
  <c r="AD19" i="2"/>
  <c r="AA19" i="2"/>
  <c r="AB19" i="2"/>
  <c r="W19" i="2"/>
  <c r="R19" i="2"/>
  <c r="V19" i="2"/>
  <c r="Q19" i="2"/>
  <c r="U19" i="2"/>
  <c r="L19" i="2"/>
  <c r="K19" i="2"/>
  <c r="D19" i="2"/>
  <c r="S3" i="5"/>
  <c r="S2" i="5"/>
  <c r="AI15" i="2"/>
  <c r="AL15" i="2"/>
  <c r="AK15" i="2"/>
  <c r="AJ15" i="2"/>
  <c r="G3" i="2"/>
  <c r="M3" i="2"/>
  <c r="G4" i="2"/>
  <c r="M4" i="2"/>
  <c r="G5" i="2"/>
  <c r="M5" i="2"/>
  <c r="G6" i="2"/>
  <c r="M6" i="2"/>
  <c r="G7" i="2"/>
  <c r="M7" i="2"/>
  <c r="G8" i="2"/>
  <c r="M8" i="2"/>
  <c r="G9" i="2"/>
  <c r="M9" i="2"/>
  <c r="G10" i="2"/>
  <c r="M10" i="2"/>
  <c r="G11" i="2"/>
  <c r="M11" i="2"/>
  <c r="G12" i="2"/>
  <c r="M12" i="2"/>
  <c r="G13" i="2"/>
  <c r="M13" i="2"/>
  <c r="M15" i="2"/>
  <c r="P2" i="2"/>
  <c r="AE2" i="2"/>
  <c r="P3" i="2"/>
  <c r="AE3" i="2"/>
  <c r="P4" i="2"/>
  <c r="AE4" i="2"/>
  <c r="P5" i="2"/>
  <c r="AE5" i="2"/>
  <c r="P6" i="2"/>
  <c r="AE6" i="2"/>
  <c r="P7" i="2"/>
  <c r="AE7" i="2"/>
  <c r="P8" i="2"/>
  <c r="AE8" i="2"/>
  <c r="P9" i="2"/>
  <c r="AE9" i="2"/>
  <c r="P10" i="2"/>
  <c r="AE10" i="2"/>
  <c r="P11" i="2"/>
  <c r="AE11" i="2"/>
  <c r="P12" i="2"/>
  <c r="AE12" i="2"/>
  <c r="P13" i="2"/>
  <c r="AE13" i="2"/>
  <c r="AE15" i="2"/>
  <c r="AH15" i="2"/>
  <c r="P15" i="2"/>
  <c r="AG15" i="2"/>
  <c r="AF15" i="2"/>
  <c r="AC15" i="2"/>
  <c r="AD15" i="2"/>
  <c r="AA2" i="2"/>
  <c r="AA3" i="2"/>
  <c r="AA4" i="2"/>
  <c r="AA5" i="2"/>
  <c r="AA6" i="2"/>
  <c r="AA7" i="2"/>
  <c r="AA8" i="2"/>
  <c r="AA9" i="2"/>
  <c r="AA10" i="2"/>
  <c r="AA11" i="2"/>
  <c r="AA12" i="2"/>
  <c r="AA13" i="2"/>
  <c r="AA15" i="2"/>
  <c r="AB15" i="2"/>
  <c r="Z15" i="2"/>
  <c r="W2" i="2"/>
  <c r="W3" i="2"/>
  <c r="W4" i="2"/>
  <c r="W5" i="2"/>
  <c r="W6" i="2"/>
  <c r="W7" i="2"/>
  <c r="W8" i="2"/>
  <c r="W9" i="2"/>
  <c r="W10" i="2"/>
  <c r="W11" i="2"/>
  <c r="W12" i="2"/>
  <c r="W13" i="2"/>
  <c r="W15" i="2"/>
  <c r="O15" i="2"/>
  <c r="S15" i="2"/>
  <c r="R15" i="2"/>
  <c r="V15" i="2"/>
  <c r="N15" i="2"/>
  <c r="Q15" i="2"/>
  <c r="U15" i="2"/>
  <c r="T15" i="2"/>
  <c r="L3" i="2"/>
  <c r="L4" i="2"/>
  <c r="L5" i="2"/>
  <c r="L6" i="2"/>
  <c r="L7" i="2"/>
  <c r="L8" i="2"/>
  <c r="L9" i="2"/>
  <c r="L10" i="2"/>
  <c r="L11" i="2"/>
  <c r="L12" i="2"/>
  <c r="L13" i="2"/>
  <c r="L15" i="2"/>
  <c r="K3" i="2"/>
  <c r="K4" i="2"/>
  <c r="K5" i="2"/>
  <c r="K6" i="2"/>
  <c r="K7" i="2"/>
  <c r="K8" i="2"/>
  <c r="K9" i="2"/>
  <c r="K10" i="2"/>
  <c r="K11" i="2"/>
  <c r="K12" i="2"/>
  <c r="K13" i="2"/>
  <c r="K15" i="2"/>
  <c r="G2" i="2"/>
  <c r="G15" i="2"/>
  <c r="J15" i="2"/>
  <c r="F15" i="2"/>
  <c r="I15" i="2"/>
  <c r="E15" i="2"/>
  <c r="H15" i="2"/>
  <c r="D2" i="2"/>
  <c r="D3" i="2"/>
  <c r="D4" i="2"/>
  <c r="D5" i="2"/>
  <c r="D6" i="2"/>
  <c r="D7" i="2"/>
  <c r="D8" i="2"/>
  <c r="D9" i="2"/>
  <c r="D10" i="2"/>
  <c r="D11" i="2"/>
  <c r="D12" i="2"/>
  <c r="D13" i="2"/>
  <c r="D15" i="2"/>
  <c r="C15" i="2"/>
  <c r="B15" i="2"/>
  <c r="AH13" i="2"/>
  <c r="AG13" i="2"/>
  <c r="AD13" i="2"/>
  <c r="AB13" i="2"/>
  <c r="Y13" i="2"/>
  <c r="X13" i="2"/>
  <c r="R13" i="2"/>
  <c r="V13" i="2"/>
  <c r="Q13" i="2"/>
  <c r="U13" i="2"/>
  <c r="AH12" i="2"/>
  <c r="AG12" i="2"/>
  <c r="AD12" i="2"/>
  <c r="AB12" i="2"/>
  <c r="Y12" i="2"/>
  <c r="X12" i="2"/>
  <c r="R12" i="2"/>
  <c r="V12" i="2"/>
  <c r="Q12" i="2"/>
  <c r="U12" i="2"/>
  <c r="AH11" i="2"/>
  <c r="AG11" i="2"/>
  <c r="AD11" i="2"/>
  <c r="AB11" i="2"/>
  <c r="Y11" i="2"/>
  <c r="X11" i="2"/>
  <c r="R11" i="2"/>
  <c r="V11" i="2"/>
  <c r="Q11" i="2"/>
  <c r="U11" i="2"/>
  <c r="AH10" i="2"/>
  <c r="AG10" i="2"/>
  <c r="AD10" i="2"/>
  <c r="AB10" i="2"/>
  <c r="Y10" i="2"/>
  <c r="X10" i="2"/>
  <c r="R10" i="2"/>
  <c r="V10" i="2"/>
  <c r="Q10" i="2"/>
  <c r="U10" i="2"/>
  <c r="AH9" i="2"/>
  <c r="AG9" i="2"/>
  <c r="AD9" i="2"/>
  <c r="AB9" i="2"/>
  <c r="Y9" i="2"/>
  <c r="X9" i="2"/>
  <c r="R9" i="2"/>
  <c r="V9" i="2"/>
  <c r="Q9" i="2"/>
  <c r="U9" i="2"/>
  <c r="AH8" i="2"/>
  <c r="AG8" i="2"/>
  <c r="AD8" i="2"/>
  <c r="AB8" i="2"/>
  <c r="Y8" i="2"/>
  <c r="X8" i="2"/>
  <c r="R8" i="2"/>
  <c r="V8" i="2"/>
  <c r="Q8" i="2"/>
  <c r="U8" i="2"/>
  <c r="AH7" i="2"/>
  <c r="AG7" i="2"/>
  <c r="AD7" i="2"/>
  <c r="AB7" i="2"/>
  <c r="Y7" i="2"/>
  <c r="X7" i="2"/>
  <c r="R7" i="2"/>
  <c r="V7" i="2"/>
  <c r="Q7" i="2"/>
  <c r="U7" i="2"/>
  <c r="AH6" i="2"/>
  <c r="AG6" i="2"/>
  <c r="AD6" i="2"/>
  <c r="AB6" i="2"/>
  <c r="Y6" i="2"/>
  <c r="X6" i="2"/>
  <c r="R6" i="2"/>
  <c r="V6" i="2"/>
  <c r="Q6" i="2"/>
  <c r="U6" i="2"/>
  <c r="AH5" i="2"/>
  <c r="AG5" i="2"/>
  <c r="AD5" i="2"/>
  <c r="AB5" i="2"/>
  <c r="Y5" i="2"/>
  <c r="X5" i="2"/>
  <c r="R5" i="2"/>
  <c r="V5" i="2"/>
  <c r="Q5" i="2"/>
  <c r="U5" i="2"/>
  <c r="AH4" i="2"/>
  <c r="AG4" i="2"/>
  <c r="AD4" i="2"/>
  <c r="AB4" i="2"/>
  <c r="Y4" i="2"/>
  <c r="X4" i="2"/>
  <c r="R4" i="2"/>
  <c r="V4" i="2"/>
  <c r="Q4" i="2"/>
  <c r="U4" i="2"/>
  <c r="AH3" i="2"/>
  <c r="AG3" i="2"/>
  <c r="AD3" i="2"/>
  <c r="AB3" i="2"/>
  <c r="Y3" i="2"/>
  <c r="X3" i="2"/>
  <c r="R3" i="2"/>
  <c r="V3" i="2"/>
  <c r="Q3" i="2"/>
  <c r="U3" i="2"/>
  <c r="AH2" i="2"/>
  <c r="AG2" i="2"/>
  <c r="AD2" i="2"/>
  <c r="AB2" i="2"/>
  <c r="Y2" i="2"/>
  <c r="X2" i="2"/>
  <c r="R2" i="2"/>
  <c r="V2" i="2"/>
  <c r="Q2" i="2"/>
  <c r="U2" i="2"/>
</calcChain>
</file>

<file path=xl/sharedStrings.xml><?xml version="1.0" encoding="utf-8"?>
<sst xmlns="http://schemas.openxmlformats.org/spreadsheetml/2006/main" count="322" uniqueCount="158">
  <si>
    <t>#5天然气（吨）</t>
  </si>
  <si>
    <t>#7天然气（吨）</t>
  </si>
  <si>
    <t>天然气（吨）</t>
  </si>
  <si>
    <t>#5天然气（标方）</t>
  </si>
  <si>
    <t>#7天然气（标方）</t>
  </si>
  <si>
    <t>天然气合计(标方)</t>
  </si>
  <si>
    <t>#5热值</t>
  </si>
  <si>
    <t xml:space="preserve"> </t>
  </si>
  <si>
    <t>#7热值</t>
  </si>
  <si>
    <t>平均热值(大卡/标方)</t>
  </si>
  <si>
    <t>#5天然气</t>
  </si>
  <si>
    <t>#7天然气</t>
  </si>
  <si>
    <t>天然气合计</t>
  </si>
  <si>
    <t>#5发电量</t>
  </si>
  <si>
    <t>#7发电量</t>
  </si>
  <si>
    <t>发电量</t>
  </si>
  <si>
    <t>#5机上网电量</t>
  </si>
  <si>
    <t>#7机上网电量</t>
  </si>
  <si>
    <t>上网电量</t>
  </si>
  <si>
    <t>吸网电量</t>
  </si>
  <si>
    <t>#5机电费</t>
  </si>
  <si>
    <t>#7机电费</t>
  </si>
  <si>
    <t>售电收入</t>
  </si>
  <si>
    <t>#5机考核</t>
  </si>
  <si>
    <t>#7机考核</t>
  </si>
  <si>
    <t>两个细则考核</t>
  </si>
  <si>
    <t>综合厂用电量</t>
  </si>
  <si>
    <t>综合厂用电率</t>
  </si>
  <si>
    <t>发电厂用电量</t>
  </si>
  <si>
    <t>发电厂用电率</t>
  </si>
  <si>
    <t>供电量</t>
  </si>
  <si>
    <t>非生产用气</t>
  </si>
  <si>
    <t>发电标煤耗</t>
  </si>
  <si>
    <t>供电标煤耗</t>
  </si>
  <si>
    <t>#5</t>
  </si>
  <si>
    <t>#7</t>
  </si>
  <si>
    <t>等效降出力#5</t>
  </si>
  <si>
    <t>等效降出力#7</t>
  </si>
  <si>
    <r>
      <t>1</t>
    </r>
    <r>
      <rPr>
        <sz val="8"/>
        <rFont val="宋体"/>
        <family val="3"/>
        <charset val="134"/>
      </rPr>
      <t>月</t>
    </r>
    <phoneticPr fontId="4" type="noConversion"/>
  </si>
  <si>
    <r>
      <t>2</t>
    </r>
    <r>
      <rPr>
        <sz val="8"/>
        <rFont val="宋体"/>
        <family val="3"/>
        <charset val="134"/>
      </rPr>
      <t>月</t>
    </r>
    <phoneticPr fontId="4" type="noConversion"/>
  </si>
  <si>
    <r>
      <t>3月</t>
    </r>
    <r>
      <rPr>
        <sz val="8"/>
        <rFont val="宋体"/>
        <family val="3"/>
        <charset val="134"/>
      </rPr>
      <t/>
    </r>
  </si>
  <si>
    <r>
      <t>4月</t>
    </r>
    <r>
      <rPr>
        <sz val="8"/>
        <rFont val="宋体"/>
        <family val="3"/>
        <charset val="134"/>
      </rPr>
      <t/>
    </r>
  </si>
  <si>
    <r>
      <t>5</t>
    </r>
    <r>
      <rPr>
        <sz val="8"/>
        <rFont val="宋体"/>
        <family val="3"/>
        <charset val="134"/>
      </rPr>
      <t>月</t>
    </r>
    <phoneticPr fontId="4" type="noConversion"/>
  </si>
  <si>
    <r>
      <t>6月</t>
    </r>
    <r>
      <rPr>
        <sz val="8"/>
        <rFont val="宋体"/>
        <family val="3"/>
        <charset val="134"/>
      </rPr>
      <t/>
    </r>
  </si>
  <si>
    <r>
      <t>7月</t>
    </r>
    <r>
      <rPr>
        <sz val="8"/>
        <rFont val="宋体"/>
        <family val="3"/>
        <charset val="134"/>
      </rPr>
      <t/>
    </r>
  </si>
  <si>
    <r>
      <t>8月</t>
    </r>
    <r>
      <rPr>
        <sz val="8"/>
        <rFont val="宋体"/>
        <family val="3"/>
        <charset val="134"/>
      </rPr>
      <t/>
    </r>
  </si>
  <si>
    <r>
      <t>9月</t>
    </r>
    <r>
      <rPr>
        <sz val="8"/>
        <rFont val="宋体"/>
        <family val="3"/>
        <charset val="134"/>
      </rPr>
      <t/>
    </r>
  </si>
  <si>
    <r>
      <t>10月</t>
    </r>
    <r>
      <rPr>
        <sz val="8"/>
        <rFont val="宋体"/>
        <family val="3"/>
        <charset val="134"/>
      </rPr>
      <t/>
    </r>
  </si>
  <si>
    <r>
      <t>11月</t>
    </r>
    <r>
      <rPr>
        <sz val="8"/>
        <rFont val="宋体"/>
        <family val="3"/>
        <charset val="134"/>
      </rPr>
      <t/>
    </r>
  </si>
  <si>
    <r>
      <t>12月</t>
    </r>
    <r>
      <rPr>
        <sz val="8"/>
        <rFont val="宋体"/>
        <family val="3"/>
        <charset val="134"/>
      </rPr>
      <t/>
    </r>
  </si>
  <si>
    <t>调整</t>
    <phoneticPr fontId="4" type="noConversion"/>
  </si>
  <si>
    <t>合计</t>
    <phoneticPr fontId="4" type="noConversion"/>
  </si>
  <si>
    <r>
      <t>#5</t>
    </r>
    <r>
      <rPr>
        <sz val="8"/>
        <rFont val="宋体"/>
        <family val="3"/>
        <charset val="134"/>
      </rPr>
      <t>天然气（吨）</t>
    </r>
    <phoneticPr fontId="4" type="noConversion"/>
  </si>
  <si>
    <r>
      <t>#7</t>
    </r>
    <r>
      <rPr>
        <sz val="8"/>
        <rFont val="宋体"/>
        <family val="3"/>
        <charset val="134"/>
      </rPr>
      <t>天然气（吨）</t>
    </r>
    <phoneticPr fontId="4" type="noConversion"/>
  </si>
  <si>
    <t>天然气（吨）</t>
    <phoneticPr fontId="4" type="noConversion"/>
  </si>
  <si>
    <t>#5天然气（标方）</t>
    <phoneticPr fontId="4" type="noConversion"/>
  </si>
  <si>
    <t>#7天然气（标方）</t>
    <phoneticPr fontId="4" type="noConversion"/>
  </si>
  <si>
    <r>
      <t>天然气合计</t>
    </r>
    <r>
      <rPr>
        <sz val="8"/>
        <rFont val="Times New Roman"/>
        <family val="1"/>
      </rPr>
      <t>(</t>
    </r>
    <r>
      <rPr>
        <sz val="8"/>
        <rFont val="宋体"/>
        <family val="3"/>
        <charset val="134"/>
      </rPr>
      <t>标方</t>
    </r>
    <r>
      <rPr>
        <sz val="8"/>
        <rFont val="Times New Roman"/>
        <family val="1"/>
      </rPr>
      <t>)</t>
    </r>
    <phoneticPr fontId="4" type="noConversion"/>
  </si>
  <si>
    <t>#5热值</t>
    <phoneticPr fontId="4" type="noConversion"/>
  </si>
  <si>
    <t xml:space="preserve"> </t>
    <phoneticPr fontId="4" type="noConversion"/>
  </si>
  <si>
    <t>#7热值</t>
    <phoneticPr fontId="4" type="noConversion"/>
  </si>
  <si>
    <r>
      <t>平均热值</t>
    </r>
    <r>
      <rPr>
        <sz val="8"/>
        <rFont val="Times New Roman"/>
        <family val="1"/>
      </rPr>
      <t>(</t>
    </r>
    <r>
      <rPr>
        <sz val="8"/>
        <rFont val="宋体"/>
        <family val="3"/>
        <charset val="134"/>
      </rPr>
      <t>大卡</t>
    </r>
    <r>
      <rPr>
        <sz val="8"/>
        <rFont val="Times New Roman"/>
        <family val="1"/>
      </rPr>
      <t>/</t>
    </r>
    <r>
      <rPr>
        <sz val="8"/>
        <rFont val="宋体"/>
        <family val="3"/>
        <charset val="134"/>
      </rPr>
      <t>标方</t>
    </r>
    <r>
      <rPr>
        <sz val="8"/>
        <rFont val="Times New Roman"/>
        <family val="1"/>
      </rPr>
      <t>)</t>
    </r>
    <phoneticPr fontId="4" type="noConversion"/>
  </si>
  <si>
    <t>#5天然气</t>
    <phoneticPr fontId="4" type="noConversion"/>
  </si>
  <si>
    <t>#7天然气</t>
    <phoneticPr fontId="4" type="noConversion"/>
  </si>
  <si>
    <t>天然气合计</t>
    <phoneticPr fontId="4" type="noConversion"/>
  </si>
  <si>
    <t>#5发电量</t>
    <phoneticPr fontId="4" type="noConversion"/>
  </si>
  <si>
    <t>#7发电量</t>
    <phoneticPr fontId="4" type="noConversion"/>
  </si>
  <si>
    <t>发电量</t>
    <phoneticPr fontId="4" type="noConversion"/>
  </si>
  <si>
    <t>#5机上网电量</t>
    <phoneticPr fontId="4" type="noConversion"/>
  </si>
  <si>
    <t>#7机上网电量</t>
    <phoneticPr fontId="4" type="noConversion"/>
  </si>
  <si>
    <t>上网电量</t>
    <phoneticPr fontId="4" type="noConversion"/>
  </si>
  <si>
    <t>吸网电量</t>
    <phoneticPr fontId="4" type="noConversion"/>
  </si>
  <si>
    <t>#5机电费</t>
    <phoneticPr fontId="4" type="noConversion"/>
  </si>
  <si>
    <t>#7机电费</t>
    <phoneticPr fontId="4" type="noConversion"/>
  </si>
  <si>
    <t>售电收入</t>
    <phoneticPr fontId="4" type="noConversion"/>
  </si>
  <si>
    <t>#5机考核</t>
    <phoneticPr fontId="4" type="noConversion"/>
  </si>
  <si>
    <t>#7机考核</t>
    <phoneticPr fontId="4" type="noConversion"/>
  </si>
  <si>
    <t>两个细则考核</t>
    <phoneticPr fontId="4" type="noConversion"/>
  </si>
  <si>
    <t>综合厂用电量</t>
    <phoneticPr fontId="4" type="noConversion"/>
  </si>
  <si>
    <t>综合厂用电率</t>
    <phoneticPr fontId="4" type="noConversion"/>
  </si>
  <si>
    <t>发电厂用电量</t>
    <phoneticPr fontId="4" type="noConversion"/>
  </si>
  <si>
    <t>发电厂用电率</t>
    <phoneticPr fontId="4" type="noConversion"/>
  </si>
  <si>
    <t>供电量</t>
    <phoneticPr fontId="4" type="noConversion"/>
  </si>
  <si>
    <t>非生产用气</t>
    <phoneticPr fontId="4" type="noConversion"/>
  </si>
  <si>
    <t>发电标煤耗</t>
    <phoneticPr fontId="4" type="noConversion"/>
  </si>
  <si>
    <t>供电标煤耗</t>
    <phoneticPr fontId="4" type="noConversion"/>
  </si>
  <si>
    <t>#5</t>
    <phoneticPr fontId="4" type="noConversion"/>
  </si>
  <si>
    <t>#7</t>
    <phoneticPr fontId="4" type="noConversion"/>
  </si>
  <si>
    <t>等效降出力#5</t>
    <phoneticPr fontId="4" type="noConversion"/>
  </si>
  <si>
    <t>等效降出力#7</t>
    <phoneticPr fontId="4" type="noConversion"/>
  </si>
  <si>
    <t>非生产用电量</t>
    <phoneticPr fontId="4" type="noConversion"/>
  </si>
  <si>
    <t>2017-01</t>
    <phoneticPr fontId="2" type="noConversion"/>
  </si>
  <si>
    <t>2017-02</t>
    <phoneticPr fontId="2" type="noConversion"/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</si>
  <si>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</si>
  <si>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</si>
  <si>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</si>
  <si>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</si>
  <si>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</si>
  <si>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</si>
  <si>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</si>
  <si>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</si>
  <si>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</si>
  <si>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</si>
  <si>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  <phoneticPr fontId="2" type="noConversion"/>
  </si>
  <si>
    <t>2018-02</t>
    <phoneticPr fontId="2" type="noConversion"/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</si>
  <si>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</si>
  <si>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</si>
  <si>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</si>
  <si>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</si>
  <si>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</si>
  <si>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</si>
  <si>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</si>
  <si>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</si>
  <si>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2016-01</t>
    <phoneticPr fontId="2" type="noConversion"/>
  </si>
  <si>
    <t>2016-02</t>
    <phoneticPr fontId="2" type="noConversion"/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</si>
  <si>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</si>
  <si>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</si>
  <si>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</si>
  <si>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</si>
  <si>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</si>
  <si>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</si>
  <si>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</si>
  <si>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</si>
  <si>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</si>
  <si>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</si>
  <si>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平均上网电量</t>
    <phoneticPr fontId="2" type="noConversion"/>
  </si>
  <si>
    <t>2015-01</t>
  </si>
  <si>
    <t>2015-01</t>
    <phoneticPr fontId="4" type="noConversion"/>
  </si>
  <si>
    <t>2015-02</t>
  </si>
  <si>
    <t>2015-02</t>
    <phoneticPr fontId="4" type="noConversion"/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</si>
  <si>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</si>
  <si>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</si>
  <si>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</si>
  <si>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</si>
  <si>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</si>
  <si>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</si>
  <si>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</si>
  <si>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</si>
  <si>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</si>
  <si>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</si>
  <si>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2014-01</t>
  </si>
  <si>
    <t>2014-01</t>
    <phoneticPr fontId="4" type="noConversion"/>
  </si>
  <si>
    <t>2014-02</t>
  </si>
  <si>
    <t>2014-02</t>
    <phoneticPr fontId="4" type="noConversion"/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</si>
  <si>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</si>
  <si>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</si>
  <si>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</si>
  <si>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</si>
  <si>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</si>
  <si>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</si>
  <si>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</si>
  <si>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</si>
  <si>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</si>
  <si>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</si>
  <si>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3年平均上网电量</t>
    <phoneticPr fontId="2" type="noConversion"/>
  </si>
  <si>
    <t>5年平均上网电量</t>
    <phoneticPr fontId="2" type="noConversion"/>
  </si>
  <si>
    <t>每年总的上网电量</t>
    <phoneticPr fontId="2" type="noConversion"/>
  </si>
  <si>
    <t>每年占比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</si>
</sst>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;[Red]0.0000"/>
    <numFmt numFmtId="177" formatCode="0.0000_ "/>
    <numFmt numFmtId="178" formatCode="0_);[Red]\(0\)"/>
    <numFmt numFmtId="179" formatCode="0;[Red]0"/>
    <numFmt numFmtId="180" formatCode="0.00_);[Red]\(0.00\)"/>
    <numFmt numFmtId="181" formatCode="0.0000_);[Red]\(0.0000\)"/>
    <numFmt numFmtId="182" formatCode="0.00_ "/>
  </numFmts>
  <fonts count="6" x14ac:knownFonts="1">
    <font>
      <sz val="11"/>
      <color theme="1"/>
      <name val="等线"/>
      <family val="2"/>
      <scheme val="minor"/>
    </font>
    <font>
      <sz val="8"/>
      <name val="Times New Roman"/>
      <family val="1"/>
    </font>
    <font>
      <sz val="9"/>
      <name val="等线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8"/>
      <color indexed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vertical="center"/>
    </xf>
    <xf numFmtId="178" fontId="3" fillId="3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180" fontId="3" fillId="2" borderId="1" xfId="0" applyNumberFormat="1" applyFont="1" applyFill="1" applyBorder="1" applyAlignment="1">
      <alignment vertical="center"/>
    </xf>
    <xf numFmtId="180" fontId="3" fillId="3" borderId="1" xfId="0" applyNumberFormat="1" applyFont="1" applyFill="1" applyBorder="1" applyAlignment="1">
      <alignment vertical="center"/>
    </xf>
    <xf numFmtId="180" fontId="3" fillId="7" borderId="1" xfId="0" applyNumberFormat="1" applyFont="1" applyFill="1" applyBorder="1" applyAlignment="1">
      <alignment vertical="center"/>
    </xf>
    <xf numFmtId="181" fontId="3" fillId="3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58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76" fontId="1" fillId="5" borderId="1" xfId="0" applyNumberFormat="1" applyFont="1" applyFill="1" applyBorder="1" applyAlignment="1">
      <alignment vertical="center"/>
    </xf>
    <xf numFmtId="177" fontId="1" fillId="6" borderId="2" xfId="0" applyNumberFormat="1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178" fontId="1" fillId="3" borderId="1" xfId="0" applyNumberFormat="1" applyFont="1" applyFill="1" applyBorder="1" applyAlignment="1">
      <alignment vertical="center"/>
    </xf>
    <xf numFmtId="178" fontId="1" fillId="7" borderId="1" xfId="0" applyNumberFormat="1" applyFont="1" applyFill="1" applyBorder="1" applyAlignment="1">
      <alignment vertical="center"/>
    </xf>
    <xf numFmtId="180" fontId="1" fillId="2" borderId="1" xfId="0" applyNumberFormat="1" applyFont="1" applyFill="1" applyBorder="1" applyAlignment="1">
      <alignment vertical="center"/>
    </xf>
    <xf numFmtId="180" fontId="1" fillId="3" borderId="1" xfId="0" applyNumberFormat="1" applyFont="1" applyFill="1" applyBorder="1" applyAlignment="1">
      <alignment vertical="center"/>
    </xf>
    <xf numFmtId="180" fontId="1" fillId="7" borderId="1" xfId="0" applyNumberFormat="1" applyFont="1" applyFill="1" applyBorder="1" applyAlignment="1">
      <alignment vertical="center"/>
    </xf>
    <xf numFmtId="181" fontId="1" fillId="3" borderId="1" xfId="0" applyNumberFormat="1" applyFont="1" applyFill="1" applyBorder="1" applyAlignment="1">
      <alignment vertical="center"/>
    </xf>
    <xf numFmtId="181" fontId="1" fillId="5" borderId="1" xfId="0" applyNumberFormat="1" applyFont="1" applyFill="1" applyBorder="1" applyAlignment="1">
      <alignment vertical="center"/>
    </xf>
    <xf numFmtId="177" fontId="1" fillId="7" borderId="1" xfId="0" applyNumberFormat="1" applyFont="1" applyFill="1" applyBorder="1" applyAlignment="1">
      <alignment vertical="center"/>
    </xf>
    <xf numFmtId="177" fontId="1" fillId="4" borderId="1" xfId="0" applyNumberFormat="1" applyFont="1" applyFill="1" applyBorder="1" applyAlignment="1">
      <alignment vertical="center"/>
    </xf>
    <xf numFmtId="177" fontId="1" fillId="8" borderId="1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182" fontId="1" fillId="5" borderId="1" xfId="0" applyNumberFormat="1" applyFont="1" applyFill="1" applyBorder="1" applyAlignment="1">
      <alignment vertical="center"/>
    </xf>
    <xf numFmtId="182" fontId="1" fillId="9" borderId="1" xfId="0" applyNumberFormat="1" applyFont="1" applyFill="1" applyBorder="1" applyAlignment="1">
      <alignment vertical="center"/>
    </xf>
    <xf numFmtId="182" fontId="1" fillId="3" borderId="1" xfId="0" applyNumberFormat="1" applyFont="1" applyFill="1" applyBorder="1" applyAlignment="1">
      <alignment vertical="center"/>
    </xf>
    <xf numFmtId="10" fontId="1" fillId="4" borderId="1" xfId="0" applyNumberFormat="1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182" fontId="5" fillId="9" borderId="1" xfId="0" applyNumberFormat="1" applyFont="1" applyFill="1" applyBorder="1" applyAlignment="1">
      <alignment vertical="center"/>
    </xf>
    <xf numFmtId="182" fontId="5" fillId="5" borderId="1" xfId="0" applyNumberFormat="1" applyFont="1" applyFill="1" applyBorder="1" applyAlignment="1">
      <alignment vertical="center"/>
    </xf>
    <xf numFmtId="182" fontId="5" fillId="3" borderId="1" xfId="0" applyNumberFormat="1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176" fontId="1" fillId="10" borderId="1" xfId="0" applyNumberFormat="1" applyFont="1" applyFill="1" applyBorder="1" applyAlignment="1">
      <alignment vertical="center"/>
    </xf>
    <xf numFmtId="179" fontId="1" fillId="10" borderId="1" xfId="0" applyNumberFormat="1" applyFont="1" applyFill="1" applyBorder="1" applyAlignment="1">
      <alignment vertical="center"/>
    </xf>
    <xf numFmtId="177" fontId="1" fillId="10" borderId="1" xfId="0" applyNumberFormat="1" applyFont="1" applyFill="1" applyBorder="1" applyAlignment="1">
      <alignment vertical="center"/>
    </xf>
    <xf numFmtId="182" fontId="1" fillId="10" borderId="1" xfId="0" applyNumberFormat="1" applyFont="1" applyFill="1" applyBorder="1" applyAlignment="1">
      <alignment vertical="center"/>
    </xf>
    <xf numFmtId="177" fontId="3" fillId="8" borderId="1" xfId="0" applyNumberFormat="1" applyFont="1" applyFill="1" applyBorder="1" applyAlignment="1">
      <alignment vertical="center"/>
    </xf>
    <xf numFmtId="177" fontId="3" fillId="4" borderId="1" xfId="0" applyNumberFormat="1" applyFont="1" applyFill="1" applyBorder="1" applyAlignment="1">
      <alignment vertical="center"/>
    </xf>
    <xf numFmtId="176" fontId="1" fillId="8" borderId="1" xfId="0" applyNumberFormat="1" applyFont="1" applyFill="1" applyBorder="1" applyAlignment="1">
      <alignment vertical="center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9"/>
  <sheetViews>
    <sheetView tabSelected="1" topLeftCell="D1" zoomScale="70" zoomScaleNormal="70" workbookViewId="0">
      <selection activeCell="Y5" sqref="Y5"/>
    </sheetView>
  </sheetViews>
  <sheetFormatPr defaultRowHeight="13.8" x14ac:dyDescent="0.25"/>
  <cols>
    <col min="1" max="1" width="11.5546875" bestFit="1" customWidth="1"/>
    <col min="21" max="21" width="34.77734375" customWidth="1"/>
    <col min="22" max="22" width="19.88671875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154</v>
      </c>
      <c r="T1" t="s">
        <v>155</v>
      </c>
      <c r="U1" t="s">
        <v>156</v>
      </c>
      <c r="V1" t="s">
        <v>157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25">
      <c r="A2" t="s">
        <v>140</v>
      </c>
      <c r="B2">
        <v>2164.1008999999999</v>
      </c>
      <c r="C2">
        <v>4062.6143000000002</v>
      </c>
      <c r="D2">
        <v>6226.7152000000006</v>
      </c>
      <c r="E2">
        <v>3235300</v>
      </c>
      <c r="F2">
        <v>6080300</v>
      </c>
      <c r="G2">
        <v>9315600</v>
      </c>
      <c r="H2">
        <v>8000</v>
      </c>
      <c r="I2">
        <v>8000</v>
      </c>
      <c r="J2">
        <v>8000</v>
      </c>
      <c r="K2">
        <v>3697.4857142857136</v>
      </c>
      <c r="L2">
        <v>6948.9142857142851</v>
      </c>
      <c r="M2">
        <v>10646.399999999998</v>
      </c>
      <c r="N2">
        <v>1459.1697999999999</v>
      </c>
      <c r="O2">
        <v>2754.6907000000001</v>
      </c>
      <c r="P2">
        <v>4213.8604999999998</v>
      </c>
      <c r="S2">
        <v>8978.7512222222213</v>
      </c>
      <c r="T2">
        <f>SUM(W2:W59)/(12*5)</f>
        <v>8609.6475666666629</v>
      </c>
      <c r="U2">
        <f>SUM(W2:W13)</f>
        <v>99640.331999999995</v>
      </c>
      <c r="V2">
        <f>W2/U2</f>
        <v>4.1050043871792799E-2</v>
      </c>
      <c r="W2">
        <v>4090.24</v>
      </c>
      <c r="X2">
        <v>18.216000000000001</v>
      </c>
      <c r="AE2">
        <v>141.83650000000034</v>
      </c>
      <c r="AH2">
        <v>84.965999999999994</v>
      </c>
      <c r="AI2">
        <v>4128.8944999999994</v>
      </c>
      <c r="AJ2">
        <v>11.042</v>
      </c>
      <c r="AK2">
        <v>252.651932829765</v>
      </c>
      <c r="AL2">
        <v>257.85110275886194</v>
      </c>
      <c r="AM2">
        <v>89.01</v>
      </c>
      <c r="AN2">
        <v>161.22</v>
      </c>
    </row>
    <row r="3" spans="1:42" x14ac:dyDescent="0.25">
      <c r="A3" t="s">
        <v>142</v>
      </c>
      <c r="B3">
        <v>377.3639</v>
      </c>
      <c r="C3">
        <v>4274.5533999999998</v>
      </c>
      <c r="D3">
        <v>4651.9173000000001</v>
      </c>
      <c r="E3">
        <v>564977</v>
      </c>
      <c r="F3">
        <v>6391123</v>
      </c>
      <c r="G3">
        <v>6956100</v>
      </c>
      <c r="H3">
        <v>7940</v>
      </c>
      <c r="I3">
        <v>7940</v>
      </c>
      <c r="J3">
        <v>7940</v>
      </c>
      <c r="K3">
        <v>640.84534000000008</v>
      </c>
      <c r="L3">
        <v>7249.3595171428578</v>
      </c>
      <c r="M3">
        <v>7890.2048571428586</v>
      </c>
      <c r="N3">
        <v>246.17410000000001</v>
      </c>
      <c r="O3">
        <v>2856.0248999999999</v>
      </c>
      <c r="P3">
        <v>3102.1990000000001</v>
      </c>
      <c r="S3">
        <v>8978.7512222222213</v>
      </c>
      <c r="T3">
        <v>8609.6475666666629</v>
      </c>
      <c r="U3">
        <v>99640.331999999995</v>
      </c>
      <c r="V3">
        <f t="shared" ref="V3:V59" si="0">W3/U3</f>
        <v>3.0213468176721853E-2</v>
      </c>
      <c r="W3">
        <v>3010.48</v>
      </c>
      <c r="X3">
        <v>16.367999999999999</v>
      </c>
      <c r="AE3">
        <v>108.08699999999999</v>
      </c>
      <c r="AH3">
        <v>69.415999999999997</v>
      </c>
      <c r="AI3">
        <v>3032.7829999999999</v>
      </c>
      <c r="AJ3">
        <v>9.9160000000000004</v>
      </c>
      <c r="AK3">
        <v>254.34231837296247</v>
      </c>
      <c r="AL3">
        <v>260.16384479677112</v>
      </c>
      <c r="AM3">
        <v>16.62</v>
      </c>
      <c r="AN3">
        <v>173.69</v>
      </c>
      <c r="AP3">
        <v>0.65</v>
      </c>
    </row>
    <row r="4" spans="1:42" x14ac:dyDescent="0.25">
      <c r="A4" t="s">
        <v>144</v>
      </c>
      <c r="B4">
        <v>1806.4971</v>
      </c>
      <c r="C4">
        <v>8700.5008999999991</v>
      </c>
      <c r="D4">
        <v>10506.998</v>
      </c>
      <c r="E4">
        <v>2699316</v>
      </c>
      <c r="F4">
        <v>13010584</v>
      </c>
      <c r="G4">
        <v>15709900</v>
      </c>
      <c r="H4">
        <v>7935</v>
      </c>
      <c r="I4">
        <v>7935</v>
      </c>
      <c r="J4">
        <v>7935</v>
      </c>
      <c r="K4">
        <v>3059.8674942857147</v>
      </c>
      <c r="L4">
        <v>14748.426291428572</v>
      </c>
      <c r="M4">
        <v>17808.293785714286</v>
      </c>
      <c r="N4">
        <v>1194.549</v>
      </c>
      <c r="O4">
        <v>5859.2848000000004</v>
      </c>
      <c r="P4">
        <v>7053.8338000000003</v>
      </c>
      <c r="S4">
        <v>8978.7512222222213</v>
      </c>
      <c r="T4">
        <v>8609.6475666666629</v>
      </c>
      <c r="U4">
        <v>99640.331999999995</v>
      </c>
      <c r="V4">
        <f t="shared" si="0"/>
        <v>6.8775603838814994E-2</v>
      </c>
      <c r="W4">
        <v>6852.8239999999996</v>
      </c>
      <c r="X4">
        <v>21.911999999999999</v>
      </c>
      <c r="AE4">
        <v>222.92180000000099</v>
      </c>
      <c r="AH4">
        <v>137.39599999999999</v>
      </c>
      <c r="AI4">
        <v>6916.4378000000006</v>
      </c>
      <c r="AJ4">
        <v>12.247999999999999</v>
      </c>
      <c r="AK4">
        <v>252.46262232198166</v>
      </c>
      <c r="AL4">
        <v>257.47782746942772</v>
      </c>
      <c r="AM4">
        <v>77.44</v>
      </c>
      <c r="AN4">
        <v>351.14</v>
      </c>
      <c r="AO4">
        <v>0.16</v>
      </c>
      <c r="AP4">
        <v>0.16</v>
      </c>
    </row>
    <row r="5" spans="1:42" x14ac:dyDescent="0.25">
      <c r="A5" t="s">
        <v>145</v>
      </c>
      <c r="B5">
        <v>1828.0193999999999</v>
      </c>
      <c r="C5">
        <v>8550.9511000000002</v>
      </c>
      <c r="D5">
        <v>10378.970499999999</v>
      </c>
      <c r="E5">
        <v>2737140</v>
      </c>
      <c r="F5">
        <v>12799660</v>
      </c>
      <c r="G5">
        <v>15536800</v>
      </c>
      <c r="H5">
        <v>7952</v>
      </c>
      <c r="I5">
        <v>7952</v>
      </c>
      <c r="J5">
        <v>7952</v>
      </c>
      <c r="K5">
        <v>3109.39104</v>
      </c>
      <c r="L5">
        <v>14540.413759999999</v>
      </c>
      <c r="M5">
        <v>17649.804800000002</v>
      </c>
      <c r="N5">
        <v>1220.0708999999999</v>
      </c>
      <c r="O5">
        <v>5765.4368000000004</v>
      </c>
      <c r="P5">
        <v>6985.5077000000001</v>
      </c>
      <c r="S5">
        <v>8978.7512222222213</v>
      </c>
      <c r="T5">
        <v>8609.6475666666629</v>
      </c>
      <c r="U5">
        <v>99640.331999999995</v>
      </c>
      <c r="V5">
        <f t="shared" si="0"/>
        <v>6.8057581341659928E-2</v>
      </c>
      <c r="W5">
        <v>6781.28</v>
      </c>
      <c r="X5">
        <v>23.495999999999999</v>
      </c>
      <c r="AE5">
        <v>227.72370000000046</v>
      </c>
      <c r="AH5">
        <v>140.08000000000001</v>
      </c>
      <c r="AI5">
        <v>6845.4277000000002</v>
      </c>
      <c r="AJ5">
        <v>14.843999999999999</v>
      </c>
      <c r="AK5">
        <v>252.66316433950823</v>
      </c>
      <c r="AL5">
        <v>257.83348496982887</v>
      </c>
      <c r="AM5">
        <v>77.83</v>
      </c>
      <c r="AN5">
        <v>351.31</v>
      </c>
    </row>
    <row r="6" spans="1:42" x14ac:dyDescent="0.25">
      <c r="A6" t="s">
        <v>146</v>
      </c>
      <c r="B6">
        <v>5770.3918000000003</v>
      </c>
      <c r="C6">
        <v>7631.5834000000004</v>
      </c>
      <c r="D6">
        <v>13401.975200000001</v>
      </c>
      <c r="E6">
        <v>8629257</v>
      </c>
      <c r="F6">
        <v>11410843</v>
      </c>
      <c r="G6">
        <v>20040100</v>
      </c>
      <c r="H6">
        <v>7875</v>
      </c>
      <c r="I6">
        <v>7875</v>
      </c>
      <c r="J6">
        <v>7875</v>
      </c>
      <c r="K6">
        <v>9707.9141249999993</v>
      </c>
      <c r="L6">
        <v>12837.198375</v>
      </c>
      <c r="M6">
        <v>22545.112499999999</v>
      </c>
      <c r="N6">
        <v>3824.9621000000002</v>
      </c>
      <c r="O6">
        <v>5103.0843999999997</v>
      </c>
      <c r="P6">
        <v>8928.0465000000004</v>
      </c>
      <c r="S6">
        <v>8978.7512222222213</v>
      </c>
      <c r="T6">
        <v>8609.6475666666629</v>
      </c>
      <c r="U6">
        <v>99640.331999999995</v>
      </c>
      <c r="V6">
        <f t="shared" si="0"/>
        <v>8.6630783205338985E-2</v>
      </c>
      <c r="W6">
        <v>8631.92</v>
      </c>
      <c r="X6">
        <v>22.968</v>
      </c>
      <c r="AE6">
        <v>319.09450000000106</v>
      </c>
      <c r="AH6">
        <v>186.45400000000001</v>
      </c>
      <c r="AI6">
        <v>8741.5925000000007</v>
      </c>
      <c r="AJ6">
        <v>18.277999999999999</v>
      </c>
      <c r="AK6">
        <v>252.52010616208148</v>
      </c>
      <c r="AL6">
        <v>257.90623962395864</v>
      </c>
      <c r="AM6">
        <v>251.71</v>
      </c>
      <c r="AN6">
        <v>320.75</v>
      </c>
    </row>
    <row r="7" spans="1:42" x14ac:dyDescent="0.25">
      <c r="A7" t="s">
        <v>147</v>
      </c>
      <c r="B7">
        <v>6759.9222</v>
      </c>
      <c r="C7">
        <v>8559.0632999999998</v>
      </c>
      <c r="D7">
        <v>15318.985499999999</v>
      </c>
      <c r="E7">
        <v>10114625</v>
      </c>
      <c r="F7">
        <v>12805985</v>
      </c>
      <c r="G7">
        <v>22920610</v>
      </c>
      <c r="H7">
        <v>7790</v>
      </c>
      <c r="I7">
        <v>7790</v>
      </c>
      <c r="J7">
        <v>7790</v>
      </c>
      <c r="K7">
        <v>11256.132678571428</v>
      </c>
      <c r="L7">
        <v>14251.231878571427</v>
      </c>
      <c r="M7">
        <v>25507.364557142857</v>
      </c>
      <c r="N7">
        <v>4496.6103999999996</v>
      </c>
      <c r="O7">
        <v>5748.2322999999997</v>
      </c>
      <c r="P7">
        <v>10244.842699999999</v>
      </c>
      <c r="S7">
        <v>8978.7512222222213</v>
      </c>
      <c r="T7">
        <v>8609.6475666666629</v>
      </c>
      <c r="U7">
        <v>99640.331999999995</v>
      </c>
      <c r="V7">
        <f t="shared" si="0"/>
        <v>9.9934954050534472E-2</v>
      </c>
      <c r="W7">
        <v>9957.5519999999997</v>
      </c>
      <c r="X7">
        <v>32.197499999999998</v>
      </c>
      <c r="AE7">
        <v>319.48819999999978</v>
      </c>
      <c r="AH7">
        <v>202.28800000000001</v>
      </c>
      <c r="AI7">
        <v>10042.554699999999</v>
      </c>
      <c r="AJ7">
        <v>23.212</v>
      </c>
      <c r="AK7">
        <v>248.97761053122719</v>
      </c>
      <c r="AL7">
        <v>253.99278688661622</v>
      </c>
      <c r="AM7">
        <v>293.51</v>
      </c>
      <c r="AN7">
        <v>363.89</v>
      </c>
    </row>
    <row r="8" spans="1:42" x14ac:dyDescent="0.25">
      <c r="A8" t="s">
        <v>148</v>
      </c>
      <c r="B8">
        <v>9440.6897000000008</v>
      </c>
      <c r="C8">
        <v>10778.4519</v>
      </c>
      <c r="D8">
        <v>20219.141600000003</v>
      </c>
      <c r="E8">
        <v>14150497</v>
      </c>
      <c r="F8">
        <v>16152903</v>
      </c>
      <c r="G8">
        <v>30303400</v>
      </c>
      <c r="H8">
        <v>7855</v>
      </c>
      <c r="I8">
        <v>7855</v>
      </c>
      <c r="J8">
        <v>7855</v>
      </c>
      <c r="K8">
        <v>15878.879133571429</v>
      </c>
      <c r="L8">
        <v>18125.864723571427</v>
      </c>
      <c r="M8">
        <v>34004.743857142857</v>
      </c>
      <c r="N8">
        <v>6346.2986000000001</v>
      </c>
      <c r="O8">
        <v>7299.5002999999997</v>
      </c>
      <c r="P8">
        <v>13645.7989</v>
      </c>
      <c r="S8">
        <v>8978.7512222222213</v>
      </c>
      <c r="T8">
        <v>8609.6475666666629</v>
      </c>
      <c r="U8">
        <v>99640.331999999995</v>
      </c>
      <c r="V8">
        <f t="shared" si="0"/>
        <v>0.13379814912700211</v>
      </c>
      <c r="W8">
        <v>13331.691999999999</v>
      </c>
      <c r="X8">
        <v>22.704000000000001</v>
      </c>
      <c r="AE8">
        <v>336.8109000000004</v>
      </c>
      <c r="AH8">
        <v>256.11200000000002</v>
      </c>
      <c r="AI8">
        <v>13389.686900000001</v>
      </c>
      <c r="AJ8">
        <v>17.216000000000001</v>
      </c>
      <c r="AK8">
        <v>249.19569829761201</v>
      </c>
      <c r="AL8">
        <v>253.96220323227166</v>
      </c>
      <c r="AM8">
        <v>415.06</v>
      </c>
      <c r="AN8">
        <v>464.3</v>
      </c>
    </row>
    <row r="9" spans="1:42" x14ac:dyDescent="0.25">
      <c r="A9" t="s">
        <v>149</v>
      </c>
      <c r="B9">
        <v>9141.9634000000005</v>
      </c>
      <c r="C9">
        <v>9576.7767000000003</v>
      </c>
      <c r="D9">
        <v>18718.740100000003</v>
      </c>
      <c r="E9">
        <v>13700525</v>
      </c>
      <c r="F9">
        <v>14347475</v>
      </c>
      <c r="G9">
        <v>28048000</v>
      </c>
      <c r="H9">
        <v>7815</v>
      </c>
      <c r="I9">
        <v>7815</v>
      </c>
      <c r="J9">
        <v>7815</v>
      </c>
      <c r="K9">
        <v>15295.657553571427</v>
      </c>
      <c r="L9">
        <v>16017.93101785714</v>
      </c>
      <c r="M9">
        <v>31313.588571428569</v>
      </c>
      <c r="N9">
        <v>6124.5595000000003</v>
      </c>
      <c r="O9">
        <v>6449.0352999999996</v>
      </c>
      <c r="P9">
        <v>12573.594799999999</v>
      </c>
      <c r="S9">
        <v>8978.7512222222213</v>
      </c>
      <c r="T9">
        <v>8609.6475666666629</v>
      </c>
      <c r="U9">
        <v>99640.331999999995</v>
      </c>
      <c r="V9">
        <f t="shared" si="0"/>
        <v>0.1229284543130587</v>
      </c>
      <c r="W9">
        <v>12248.632</v>
      </c>
      <c r="X9">
        <v>26.664000000000001</v>
      </c>
      <c r="AE9">
        <v>351.6268</v>
      </c>
      <c r="AH9">
        <v>240.328</v>
      </c>
      <c r="AI9">
        <v>12333.266799999999</v>
      </c>
      <c r="AJ9">
        <v>12.848000000000001</v>
      </c>
      <c r="AK9">
        <v>249.04245022615626</v>
      </c>
      <c r="AL9">
        <v>253.89533105234187</v>
      </c>
      <c r="AM9">
        <v>405.7</v>
      </c>
      <c r="AN9">
        <v>417.57</v>
      </c>
    </row>
    <row r="10" spans="1:42" x14ac:dyDescent="0.25">
      <c r="A10" t="s">
        <v>150</v>
      </c>
      <c r="B10">
        <v>4934.7565000000004</v>
      </c>
      <c r="C10">
        <v>7134.8526000000002</v>
      </c>
      <c r="D10">
        <v>12069.609100000001</v>
      </c>
      <c r="E10">
        <v>7392139</v>
      </c>
      <c r="F10">
        <v>10689231</v>
      </c>
      <c r="G10">
        <v>18081370</v>
      </c>
      <c r="H10">
        <v>7810</v>
      </c>
      <c r="I10">
        <v>7810</v>
      </c>
      <c r="J10">
        <v>7810</v>
      </c>
      <c r="K10">
        <v>8247.5150842857129</v>
      </c>
      <c r="L10">
        <v>11926.12773</v>
      </c>
      <c r="M10">
        <v>20173.642814285715</v>
      </c>
      <c r="N10">
        <v>3294.5347999999999</v>
      </c>
      <c r="O10">
        <v>4818.3128999999999</v>
      </c>
      <c r="P10">
        <v>8112.8477000000003</v>
      </c>
      <c r="S10">
        <v>8978.7512222222213</v>
      </c>
      <c r="T10">
        <v>8609.6475666666629</v>
      </c>
      <c r="U10">
        <v>99640.331999999995</v>
      </c>
      <c r="V10">
        <f t="shared" si="0"/>
        <v>7.9199515312735017E-2</v>
      </c>
      <c r="W10">
        <v>7891.4660000000003</v>
      </c>
      <c r="X10">
        <v>26.465199999999999</v>
      </c>
      <c r="AE10">
        <v>247.84689999999955</v>
      </c>
      <c r="AH10">
        <v>168.47</v>
      </c>
      <c r="AI10">
        <v>7944.3777</v>
      </c>
      <c r="AJ10">
        <v>14.218</v>
      </c>
      <c r="AK10">
        <v>248.66290555763442</v>
      </c>
      <c r="AL10">
        <v>253.93609891289177</v>
      </c>
      <c r="AM10">
        <v>220.79599999999999</v>
      </c>
      <c r="AN10">
        <v>307.87</v>
      </c>
    </row>
    <row r="11" spans="1:42" x14ac:dyDescent="0.25">
      <c r="A11" t="s">
        <v>151</v>
      </c>
      <c r="B11">
        <v>5494.7668999999996</v>
      </c>
      <c r="C11">
        <v>7482.4056</v>
      </c>
      <c r="D11">
        <v>12977.172500000001</v>
      </c>
      <c r="E11">
        <v>8228240</v>
      </c>
      <c r="F11">
        <v>11206560</v>
      </c>
      <c r="G11">
        <v>19434800</v>
      </c>
      <c r="H11">
        <v>7870</v>
      </c>
      <c r="I11">
        <v>7870</v>
      </c>
      <c r="J11">
        <v>7870</v>
      </c>
      <c r="K11">
        <v>9250.8926857142869</v>
      </c>
      <c r="L11">
        <v>12599.375314285715</v>
      </c>
      <c r="M11">
        <v>21850.268000000004</v>
      </c>
      <c r="N11">
        <v>3687.4762999999998</v>
      </c>
      <c r="O11">
        <v>5082.9544999999998</v>
      </c>
      <c r="P11">
        <v>8770.4308000000001</v>
      </c>
      <c r="S11">
        <v>8978.7512222222213</v>
      </c>
      <c r="T11">
        <v>8609.6475666666629</v>
      </c>
      <c r="U11">
        <v>99640.331999999995</v>
      </c>
      <c r="V11">
        <f t="shared" si="0"/>
        <v>8.575732164360915E-2</v>
      </c>
      <c r="W11">
        <v>8544.8880000000008</v>
      </c>
      <c r="X11">
        <v>23.76</v>
      </c>
      <c r="AE11">
        <v>249.30279999999948</v>
      </c>
      <c r="AH11">
        <v>173.184</v>
      </c>
      <c r="AI11">
        <v>8597.2468000000008</v>
      </c>
      <c r="AJ11">
        <v>10.648</v>
      </c>
      <c r="AK11">
        <v>249.13562968879481</v>
      </c>
      <c r="AL11">
        <v>254.15424854384781</v>
      </c>
      <c r="AM11">
        <v>240.98599999999999</v>
      </c>
      <c r="AN11">
        <v>317.61</v>
      </c>
    </row>
    <row r="12" spans="1:42" x14ac:dyDescent="0.25">
      <c r="A12" t="s">
        <v>152</v>
      </c>
      <c r="B12">
        <v>6562.0685999999996</v>
      </c>
      <c r="C12">
        <v>9919.6677</v>
      </c>
      <c r="D12">
        <v>16481.7363</v>
      </c>
      <c r="E12">
        <v>9821011</v>
      </c>
      <c r="F12">
        <v>14851664</v>
      </c>
      <c r="G12">
        <v>24672675</v>
      </c>
      <c r="H12">
        <v>7942</v>
      </c>
      <c r="I12">
        <v>7942</v>
      </c>
      <c r="J12">
        <v>7942</v>
      </c>
      <c r="K12">
        <v>11142.638480285714</v>
      </c>
      <c r="L12">
        <v>16850.273641142856</v>
      </c>
      <c r="M12">
        <v>27992.912121428573</v>
      </c>
      <c r="N12">
        <v>4413.7145</v>
      </c>
      <c r="O12">
        <v>6747.7561999999998</v>
      </c>
      <c r="P12">
        <v>11161.4707</v>
      </c>
      <c r="S12">
        <v>8978.7512222222213</v>
      </c>
      <c r="T12">
        <v>8609.6475666666629</v>
      </c>
      <c r="U12">
        <v>99640.331999999995</v>
      </c>
      <c r="V12">
        <f t="shared" si="0"/>
        <v>0.10934608286933449</v>
      </c>
      <c r="W12">
        <v>10895.28</v>
      </c>
      <c r="X12">
        <v>23.495999999999999</v>
      </c>
      <c r="AE12">
        <v>289.68669999999838</v>
      </c>
      <c r="AH12">
        <v>203.476</v>
      </c>
      <c r="AI12">
        <v>10957.994699999999</v>
      </c>
      <c r="AJ12">
        <v>9.8800000000000008</v>
      </c>
      <c r="AK12">
        <v>250.79949474246769</v>
      </c>
      <c r="AL12">
        <v>255.45652181624595</v>
      </c>
      <c r="AM12">
        <v>277.56</v>
      </c>
      <c r="AN12">
        <v>409.45</v>
      </c>
    </row>
    <row r="13" spans="1:42" x14ac:dyDescent="0.25">
      <c r="A13" t="s">
        <v>153</v>
      </c>
      <c r="B13">
        <v>4266.6388999999999</v>
      </c>
      <c r="C13">
        <v>7168.4449000000004</v>
      </c>
      <c r="D13">
        <v>11435.0838</v>
      </c>
      <c r="E13">
        <v>6385091</v>
      </c>
      <c r="F13">
        <v>10726091</v>
      </c>
      <c r="G13">
        <v>17111182</v>
      </c>
      <c r="H13">
        <v>7801</v>
      </c>
      <c r="I13">
        <v>7801</v>
      </c>
      <c r="J13">
        <v>7801</v>
      </c>
      <c r="K13">
        <v>7115.7278415714281</v>
      </c>
      <c r="L13">
        <v>11953.462270142856</v>
      </c>
      <c r="M13">
        <v>19069.190111714284</v>
      </c>
      <c r="N13">
        <v>2805.6370000000002</v>
      </c>
      <c r="O13">
        <v>4796.8195999999998</v>
      </c>
      <c r="P13">
        <v>7602.4565999999995</v>
      </c>
      <c r="S13">
        <v>8978.7512222222213</v>
      </c>
      <c r="T13">
        <v>8609.6475666666629</v>
      </c>
      <c r="U13">
        <v>99640.331999999995</v>
      </c>
      <c r="V13">
        <f t="shared" si="0"/>
        <v>7.4308042249397577E-2</v>
      </c>
      <c r="W13">
        <v>7404.0780000000004</v>
      </c>
      <c r="X13">
        <v>21.67</v>
      </c>
      <c r="AE13">
        <v>220.04859999999917</v>
      </c>
      <c r="AH13">
        <v>137.874</v>
      </c>
      <c r="AI13">
        <v>7464.5825999999997</v>
      </c>
      <c r="AJ13">
        <v>7.9420000000000002</v>
      </c>
      <c r="AK13">
        <v>250.82931892980861</v>
      </c>
      <c r="AL13">
        <v>255.46224261373013</v>
      </c>
      <c r="AM13">
        <v>186.05</v>
      </c>
      <c r="AN13">
        <v>292.61</v>
      </c>
    </row>
    <row r="14" spans="1:42" x14ac:dyDescent="0.25">
      <c r="A14" t="s">
        <v>126</v>
      </c>
      <c r="B14">
        <v>0</v>
      </c>
      <c r="C14">
        <v>1237.1079</v>
      </c>
      <c r="D14">
        <v>1237.1079</v>
      </c>
      <c r="E14">
        <v>0</v>
      </c>
      <c r="F14">
        <v>1849800</v>
      </c>
      <c r="G14">
        <v>1849800</v>
      </c>
      <c r="H14">
        <v>7800</v>
      </c>
      <c r="I14">
        <v>7800</v>
      </c>
      <c r="J14">
        <v>7800</v>
      </c>
      <c r="K14">
        <v>0</v>
      </c>
      <c r="L14">
        <v>2061.2057142857143</v>
      </c>
      <c r="M14">
        <v>2061.2057142857143</v>
      </c>
      <c r="N14">
        <v>0</v>
      </c>
      <c r="O14">
        <v>801.86469999999997</v>
      </c>
      <c r="P14">
        <v>801.86469999999997</v>
      </c>
      <c r="Q14">
        <v>0</v>
      </c>
      <c r="R14">
        <v>785.4</v>
      </c>
      <c r="S14">
        <v>8978.7512222222213</v>
      </c>
      <c r="T14">
        <v>8609.6475666666629</v>
      </c>
      <c r="U14">
        <f>SUM(W14:W25)</f>
        <v>93703.477999999988</v>
      </c>
      <c r="V14">
        <f t="shared" si="0"/>
        <v>8.3817593195420134E-3</v>
      </c>
      <c r="W14">
        <v>785.4</v>
      </c>
      <c r="X14">
        <v>20.327999999999999</v>
      </c>
      <c r="Y14">
        <v>0</v>
      </c>
      <c r="Z14">
        <v>5851230</v>
      </c>
      <c r="AA14">
        <v>5851230</v>
      </c>
      <c r="AE14">
        <v>36.792699999999968</v>
      </c>
      <c r="AF14">
        <v>4.5883925305603264E-2</v>
      </c>
      <c r="AG14">
        <v>16.504000000000001</v>
      </c>
      <c r="AH14">
        <v>2.058202587044922E-2</v>
      </c>
      <c r="AI14">
        <v>785.36069999999995</v>
      </c>
      <c r="AJ14">
        <v>1.1399999999999999</v>
      </c>
      <c r="AK14">
        <v>257.05155923258803</v>
      </c>
      <c r="AL14">
        <v>262.45338152083679</v>
      </c>
      <c r="AM14">
        <v>0</v>
      </c>
      <c r="AN14">
        <v>54.15</v>
      </c>
    </row>
    <row r="15" spans="1:42" x14ac:dyDescent="0.25">
      <c r="A15" t="s">
        <v>128</v>
      </c>
      <c r="B15">
        <v>108.8145</v>
      </c>
      <c r="C15">
        <v>727.80200000000002</v>
      </c>
      <c r="D15">
        <v>836.61649999999997</v>
      </c>
      <c r="E15">
        <v>162600</v>
      </c>
      <c r="F15">
        <v>1092000</v>
      </c>
      <c r="G15">
        <v>1254600</v>
      </c>
      <c r="H15">
        <v>7800</v>
      </c>
      <c r="I15">
        <v>7800</v>
      </c>
      <c r="J15">
        <v>7800</v>
      </c>
      <c r="K15">
        <v>181.18285714285713</v>
      </c>
      <c r="L15">
        <v>1216.8</v>
      </c>
      <c r="M15">
        <v>1397.982857142857</v>
      </c>
      <c r="N15">
        <v>23.185400000000001</v>
      </c>
      <c r="O15">
        <v>480.38010000000003</v>
      </c>
      <c r="P15">
        <v>503.56550000000004</v>
      </c>
      <c r="Q15">
        <v>22.507401591252773</v>
      </c>
      <c r="R15">
        <v>466.33259840874717</v>
      </c>
      <c r="S15">
        <v>8978.7512222222213</v>
      </c>
      <c r="T15">
        <v>8609.6475666666629</v>
      </c>
      <c r="U15">
        <v>93703.477999999988</v>
      </c>
      <c r="V15">
        <f t="shared" si="0"/>
        <v>5.2168821310986987E-3</v>
      </c>
      <c r="W15">
        <v>488.84</v>
      </c>
      <c r="X15">
        <v>15.84</v>
      </c>
      <c r="Y15">
        <v>167680.14185483317</v>
      </c>
      <c r="Z15">
        <v>3474177.8581451667</v>
      </c>
      <c r="AA15">
        <v>3641858</v>
      </c>
      <c r="AE15">
        <v>30.5655000000001</v>
      </c>
      <c r="AF15">
        <v>6.0698161410978509E-2</v>
      </c>
      <c r="AG15">
        <v>11.576000000000001</v>
      </c>
      <c r="AH15">
        <v>2.2988072058153307E-2</v>
      </c>
      <c r="AI15">
        <v>491.98950000000002</v>
      </c>
      <c r="AJ15">
        <v>0.88</v>
      </c>
      <c r="AK15">
        <v>277.61688541865095</v>
      </c>
      <c r="AL15">
        <v>284.14892129666526</v>
      </c>
      <c r="AM15">
        <v>10.48</v>
      </c>
      <c r="AN15">
        <v>32.14</v>
      </c>
    </row>
    <row r="16" spans="1:42" x14ac:dyDescent="0.25">
      <c r="A16" t="s">
        <v>130</v>
      </c>
      <c r="B16">
        <v>4453.6903000000002</v>
      </c>
      <c r="C16">
        <v>2751.4780000000001</v>
      </c>
      <c r="D16">
        <v>7205.1683000000003</v>
      </c>
      <c r="E16">
        <v>6656600</v>
      </c>
      <c r="F16">
        <v>4118657</v>
      </c>
      <c r="G16">
        <v>10775257</v>
      </c>
      <c r="H16">
        <v>7838</v>
      </c>
      <c r="I16">
        <v>7838</v>
      </c>
      <c r="J16">
        <v>7838</v>
      </c>
      <c r="K16">
        <v>7453.4901142857152</v>
      </c>
      <c r="L16">
        <v>4611.7190808571431</v>
      </c>
      <c r="M16">
        <v>12065.209195142857</v>
      </c>
      <c r="N16">
        <v>2995.9614000000001</v>
      </c>
      <c r="O16">
        <v>1853.5237</v>
      </c>
      <c r="P16">
        <v>4849.4850999999999</v>
      </c>
      <c r="Q16">
        <v>2922.7699524093396</v>
      </c>
      <c r="R16">
        <v>1808.2420475906606</v>
      </c>
      <c r="S16">
        <v>8978.7512222222213</v>
      </c>
      <c r="T16">
        <v>8609.6475666666629</v>
      </c>
      <c r="U16">
        <v>93703.477999999988</v>
      </c>
      <c r="V16">
        <f t="shared" si="0"/>
        <v>5.0489182482639547E-2</v>
      </c>
      <c r="W16">
        <v>4731.0119999999997</v>
      </c>
      <c r="X16">
        <v>18.715599999999998</v>
      </c>
      <c r="Y16">
        <v>21774636.145449579</v>
      </c>
      <c r="Z16">
        <v>13471403.254550422</v>
      </c>
      <c r="AA16">
        <v>35246039.399999999</v>
      </c>
      <c r="AB16">
        <v>-1124.9948390190953</v>
      </c>
      <c r="AC16">
        <v>-696.00516098090498</v>
      </c>
      <c r="AD16">
        <v>-1821</v>
      </c>
      <c r="AE16">
        <v>137.18870000000061</v>
      </c>
      <c r="AF16">
        <v>2.828933323251176E-2</v>
      </c>
      <c r="AG16">
        <v>87.847999999999999</v>
      </c>
      <c r="AH16">
        <v>1.8114912859511622E-2</v>
      </c>
      <c r="AI16">
        <v>4761.6370999999999</v>
      </c>
      <c r="AJ16">
        <v>2.14</v>
      </c>
      <c r="AK16">
        <v>248.79361306095893</v>
      </c>
      <c r="AL16">
        <v>253.38363553877002</v>
      </c>
      <c r="AM16">
        <v>191.18</v>
      </c>
      <c r="AN16">
        <v>117.84</v>
      </c>
    </row>
    <row r="17" spans="1:40" x14ac:dyDescent="0.25">
      <c r="A17" t="s">
        <v>131</v>
      </c>
      <c r="B17">
        <v>5157.4430000000002</v>
      </c>
      <c r="C17">
        <v>4627.2813999999998</v>
      </c>
      <c r="D17">
        <v>9784.7243999999992</v>
      </c>
      <c r="E17">
        <v>7715134</v>
      </c>
      <c r="F17">
        <v>6920066</v>
      </c>
      <c r="G17">
        <v>14635200</v>
      </c>
      <c r="H17">
        <v>7900</v>
      </c>
      <c r="I17">
        <v>7900</v>
      </c>
      <c r="J17">
        <v>7900</v>
      </c>
      <c r="K17">
        <v>8707.0797999999977</v>
      </c>
      <c r="L17">
        <v>7809.7887714285698</v>
      </c>
      <c r="M17">
        <v>16516.868571428571</v>
      </c>
      <c r="N17">
        <v>3518.6558</v>
      </c>
      <c r="O17">
        <v>3105.5848000000001</v>
      </c>
      <c r="P17">
        <v>6624.2406000000001</v>
      </c>
      <c r="Q17">
        <v>3428.2669191890759</v>
      </c>
      <c r="R17">
        <v>3025.8070808109233</v>
      </c>
      <c r="S17">
        <v>8978.7512222222213</v>
      </c>
      <c r="T17">
        <v>8609.6475666666629</v>
      </c>
      <c r="U17">
        <v>93703.477999999988</v>
      </c>
      <c r="V17">
        <f t="shared" si="0"/>
        <v>6.8877635470478482E-2</v>
      </c>
      <c r="W17">
        <v>6454.0739999999996</v>
      </c>
      <c r="X17">
        <v>12.650600000000001</v>
      </c>
      <c r="Y17">
        <v>25540588.547958616</v>
      </c>
      <c r="Z17">
        <v>22542262.752041377</v>
      </c>
      <c r="AA17">
        <v>48082851.299999997</v>
      </c>
      <c r="AB17">
        <v>-2623.4918152278465</v>
      </c>
      <c r="AC17">
        <v>-2315.5081847721531</v>
      </c>
      <c r="AD17">
        <v>-4939</v>
      </c>
      <c r="AE17">
        <v>182.81720000000041</v>
      </c>
      <c r="AF17">
        <v>2.7598212540770394E-2</v>
      </c>
      <c r="AG17">
        <v>117.16</v>
      </c>
      <c r="AH17">
        <v>1.7686555648356129E-2</v>
      </c>
      <c r="AI17">
        <v>6507.0806000000002</v>
      </c>
      <c r="AJ17">
        <v>4.32</v>
      </c>
      <c r="AK17">
        <v>249.33980464762362</v>
      </c>
      <c r="AL17">
        <v>253.8291683589807</v>
      </c>
      <c r="AM17">
        <v>215.64</v>
      </c>
      <c r="AN17">
        <v>196.95</v>
      </c>
    </row>
    <row r="18" spans="1:40" x14ac:dyDescent="0.25">
      <c r="A18" t="s">
        <v>132</v>
      </c>
      <c r="B18">
        <v>9315.6901999999991</v>
      </c>
      <c r="C18">
        <v>2346.1876999999999</v>
      </c>
      <c r="D18">
        <v>11661.877899999999</v>
      </c>
      <c r="E18">
        <v>13910163</v>
      </c>
      <c r="F18">
        <v>3507237</v>
      </c>
      <c r="G18">
        <v>17417400</v>
      </c>
      <c r="H18">
        <v>7862</v>
      </c>
      <c r="I18">
        <v>7862</v>
      </c>
      <c r="J18">
        <v>7862</v>
      </c>
      <c r="K18">
        <v>15623.100215142858</v>
      </c>
      <c r="L18">
        <v>3939.1281848571434</v>
      </c>
      <c r="M18">
        <v>19562.228400000004</v>
      </c>
      <c r="N18">
        <v>6303.5808999999999</v>
      </c>
      <c r="O18">
        <v>1544.5144</v>
      </c>
      <c r="P18">
        <v>7848.0953</v>
      </c>
      <c r="Q18">
        <v>6145.33201753103</v>
      </c>
      <c r="R18">
        <v>1505.7399824689692</v>
      </c>
      <c r="S18">
        <v>8978.7512222222213</v>
      </c>
      <c r="T18">
        <v>8609.6475666666629</v>
      </c>
      <c r="U18">
        <v>93703.477999999988</v>
      </c>
      <c r="V18">
        <f t="shared" si="0"/>
        <v>8.1651953196443791E-2</v>
      </c>
      <c r="W18">
        <v>7651.0720000000001</v>
      </c>
      <c r="X18">
        <v>26.135999999999999</v>
      </c>
      <c r="Y18">
        <v>45782723.530606173</v>
      </c>
      <c r="Z18">
        <v>11217762.86939382</v>
      </c>
      <c r="AA18">
        <v>57000486.399999999</v>
      </c>
      <c r="AB18">
        <v>104780.49912678813</v>
      </c>
      <c r="AC18">
        <v>25673.500873211873</v>
      </c>
      <c r="AD18">
        <v>130454</v>
      </c>
      <c r="AE18">
        <v>223.15930000000026</v>
      </c>
      <c r="AF18">
        <v>2.8434835647319454E-2</v>
      </c>
      <c r="AG18">
        <v>160.60400000000001</v>
      </c>
      <c r="AH18">
        <v>2.0464073620512741E-2</v>
      </c>
      <c r="AI18">
        <v>7687.4912999999997</v>
      </c>
      <c r="AJ18">
        <v>5.56</v>
      </c>
      <c r="AK18">
        <v>249.26084167199147</v>
      </c>
      <c r="AL18">
        <v>254.46829969095384</v>
      </c>
      <c r="AM18">
        <v>395.17</v>
      </c>
      <c r="AN18">
        <v>104.68</v>
      </c>
    </row>
    <row r="19" spans="1:40" x14ac:dyDescent="0.25">
      <c r="A19" t="s">
        <v>133</v>
      </c>
      <c r="B19">
        <v>9260.0264000000006</v>
      </c>
      <c r="C19">
        <v>7459.2133000000003</v>
      </c>
      <c r="D19">
        <v>16719.239700000002</v>
      </c>
      <c r="E19">
        <v>13814605</v>
      </c>
      <c r="F19">
        <v>11122255</v>
      </c>
      <c r="G19">
        <v>24936860</v>
      </c>
      <c r="H19">
        <v>7940</v>
      </c>
      <c r="I19">
        <v>7940</v>
      </c>
      <c r="J19">
        <v>7940</v>
      </c>
      <c r="K19">
        <v>15669.7091</v>
      </c>
      <c r="L19">
        <v>12615.814957142858</v>
      </c>
      <c r="M19">
        <v>28285.524057142859</v>
      </c>
      <c r="N19">
        <v>6301.7884000000004</v>
      </c>
      <c r="O19">
        <v>5002.0753000000004</v>
      </c>
      <c r="P19">
        <v>11303.863700000002</v>
      </c>
      <c r="Q19">
        <v>6147.056165971002</v>
      </c>
      <c r="R19">
        <v>4879.2558340289961</v>
      </c>
      <c r="S19">
        <v>8978.7512222222213</v>
      </c>
      <c r="T19">
        <v>8609.6475666666629</v>
      </c>
      <c r="U19">
        <v>93703.477999999988</v>
      </c>
      <c r="V19">
        <f t="shared" si="0"/>
        <v>0.11767238778479494</v>
      </c>
      <c r="W19">
        <v>11026.312</v>
      </c>
      <c r="X19">
        <v>24.288</v>
      </c>
      <c r="Y19">
        <v>45795568.436483964</v>
      </c>
      <c r="Z19">
        <v>36350455.963516019</v>
      </c>
      <c r="AA19">
        <v>82146024.400000006</v>
      </c>
      <c r="AB19">
        <v>85919.766214060059</v>
      </c>
      <c r="AC19">
        <v>68199.233785939927</v>
      </c>
      <c r="AD19">
        <v>154119</v>
      </c>
      <c r="AE19">
        <v>301.83970000000227</v>
      </c>
      <c r="AF19">
        <v>2.6702347799894492E-2</v>
      </c>
      <c r="AG19">
        <v>208.83600000000001</v>
      </c>
      <c r="AH19">
        <v>1.8474745055533533E-2</v>
      </c>
      <c r="AI19">
        <v>11095.027700000002</v>
      </c>
      <c r="AJ19">
        <v>7.32</v>
      </c>
      <c r="AK19">
        <v>250.22881386249244</v>
      </c>
      <c r="AL19">
        <v>254.93874212808726</v>
      </c>
      <c r="AM19">
        <v>396.68</v>
      </c>
      <c r="AN19">
        <v>326.69</v>
      </c>
    </row>
    <row r="20" spans="1:40" x14ac:dyDescent="0.25">
      <c r="A20" t="s">
        <v>134</v>
      </c>
      <c r="B20">
        <v>10097.5033</v>
      </c>
      <c r="C20">
        <v>9014.9084999999995</v>
      </c>
      <c r="D20">
        <v>19112.411800000002</v>
      </c>
      <c r="E20">
        <v>15068143</v>
      </c>
      <c r="F20">
        <v>13452617</v>
      </c>
      <c r="G20">
        <v>28520760</v>
      </c>
      <c r="H20">
        <v>7856</v>
      </c>
      <c r="I20">
        <v>7856</v>
      </c>
      <c r="J20">
        <v>7856</v>
      </c>
      <c r="K20">
        <v>16910.761629714285</v>
      </c>
      <c r="L20">
        <v>15097.679878857145</v>
      </c>
      <c r="M20">
        <v>32008.441508571435</v>
      </c>
      <c r="N20">
        <v>6815.0788000000002</v>
      </c>
      <c r="O20">
        <v>5977.5919999999996</v>
      </c>
      <c r="P20">
        <v>12792.6708</v>
      </c>
      <c r="Q20">
        <v>6648.6408423440716</v>
      </c>
      <c r="R20">
        <v>5831.6071576559289</v>
      </c>
      <c r="S20">
        <v>8978.7512222222213</v>
      </c>
      <c r="T20">
        <v>8609.6475666666629</v>
      </c>
      <c r="U20">
        <v>93703.477999999988</v>
      </c>
      <c r="V20">
        <f t="shared" si="0"/>
        <v>0.13318873820243898</v>
      </c>
      <c r="W20">
        <v>12480.248</v>
      </c>
      <c r="X20">
        <v>22.44</v>
      </c>
      <c r="Y20">
        <v>49532374.275463335</v>
      </c>
      <c r="Z20">
        <v>43445473.324536666</v>
      </c>
      <c r="AA20">
        <v>92977847.599999994</v>
      </c>
      <c r="AB20">
        <v>62637.1562744818</v>
      </c>
      <c r="AC20">
        <v>54939.843725518207</v>
      </c>
      <c r="AD20">
        <v>117577</v>
      </c>
      <c r="AE20">
        <v>334.86280000000079</v>
      </c>
      <c r="AF20">
        <v>2.6176144546766637E-2</v>
      </c>
      <c r="AG20">
        <v>237.91200000000001</v>
      </c>
      <c r="AH20">
        <v>1.859752382590819E-2</v>
      </c>
      <c r="AI20">
        <v>12554.7588</v>
      </c>
      <c r="AJ20">
        <v>8.6</v>
      </c>
      <c r="AK20">
        <v>250.20921751985861</v>
      </c>
      <c r="AL20">
        <v>254.95066865459367</v>
      </c>
      <c r="AM20">
        <v>428.09</v>
      </c>
      <c r="AN20">
        <v>391.84</v>
      </c>
    </row>
    <row r="21" spans="1:40" x14ac:dyDescent="0.25">
      <c r="A21" t="s">
        <v>135</v>
      </c>
      <c r="B21">
        <v>8961.0936999999994</v>
      </c>
      <c r="C21">
        <v>7676.0267000000003</v>
      </c>
      <c r="D21">
        <v>16637.1204</v>
      </c>
      <c r="E21">
        <v>13406158</v>
      </c>
      <c r="F21">
        <v>11485722</v>
      </c>
      <c r="G21">
        <v>24891880</v>
      </c>
      <c r="H21">
        <v>7830</v>
      </c>
      <c r="I21">
        <v>7830</v>
      </c>
      <c r="J21">
        <v>7830</v>
      </c>
      <c r="K21">
        <v>14995.745305714285</v>
      </c>
      <c r="L21">
        <v>12847.600465714284</v>
      </c>
      <c r="M21">
        <v>27843.345771428569</v>
      </c>
      <c r="N21">
        <v>6038.7116999999998</v>
      </c>
      <c r="O21">
        <v>5090.0275000000001</v>
      </c>
      <c r="P21">
        <v>11128.7392</v>
      </c>
      <c r="Q21">
        <v>5889.9704422852137</v>
      </c>
      <c r="R21">
        <v>4964.6535577147861</v>
      </c>
      <c r="S21">
        <v>8978.7512222222213</v>
      </c>
      <c r="T21">
        <v>8609.6475666666629</v>
      </c>
      <c r="U21">
        <v>93703.477999999988</v>
      </c>
      <c r="V21">
        <f t="shared" si="0"/>
        <v>0.11584013989320653</v>
      </c>
      <c r="W21">
        <v>10854.624</v>
      </c>
      <c r="X21">
        <v>25.872</v>
      </c>
      <c r="Y21">
        <v>43880279.795024842</v>
      </c>
      <c r="Z21">
        <v>36986669.004975155</v>
      </c>
      <c r="AA21">
        <v>80866948.799999997</v>
      </c>
      <c r="AB21">
        <v>156891.34914577744</v>
      </c>
      <c r="AC21">
        <v>132243.65085422256</v>
      </c>
      <c r="AD21">
        <v>289135</v>
      </c>
      <c r="AE21">
        <v>299.98719999999958</v>
      </c>
      <c r="AF21">
        <v>2.6956081422053593E-2</v>
      </c>
      <c r="AG21">
        <v>209.24799999999999</v>
      </c>
      <c r="AH21">
        <v>1.8802489324217426E-2</v>
      </c>
      <c r="AI21">
        <v>10919.4912</v>
      </c>
      <c r="AJ21">
        <v>7.42</v>
      </c>
      <c r="AK21">
        <v>250.1931734677417</v>
      </c>
      <c r="AL21">
        <v>254.98757461729139</v>
      </c>
      <c r="AM21">
        <v>382.85</v>
      </c>
      <c r="AN21">
        <v>333.64</v>
      </c>
    </row>
    <row r="22" spans="1:40" x14ac:dyDescent="0.25">
      <c r="A22" t="s">
        <v>136</v>
      </c>
      <c r="B22">
        <v>7942.9441999999999</v>
      </c>
      <c r="C22">
        <v>8900.3277999999991</v>
      </c>
      <c r="D22">
        <v>16843.271999999997</v>
      </c>
      <c r="E22">
        <v>11858843</v>
      </c>
      <c r="F22">
        <v>13264837</v>
      </c>
      <c r="G22">
        <v>25123680</v>
      </c>
      <c r="H22">
        <v>7846</v>
      </c>
      <c r="I22">
        <v>7846</v>
      </c>
      <c r="J22">
        <v>7846</v>
      </c>
      <c r="K22">
        <v>13292.068882571428</v>
      </c>
      <c r="L22">
        <v>14867.987300285715</v>
      </c>
      <c r="M22">
        <v>28160.056182857144</v>
      </c>
      <c r="N22">
        <v>5341.3056999999999</v>
      </c>
      <c r="O22">
        <v>5910.5505000000003</v>
      </c>
      <c r="P22">
        <v>11251.8562</v>
      </c>
      <c r="Q22">
        <v>5210.0099619696884</v>
      </c>
      <c r="R22">
        <v>5765.2620380303124</v>
      </c>
      <c r="S22">
        <v>8978.7512222222213</v>
      </c>
      <c r="T22">
        <v>8609.6475666666629</v>
      </c>
      <c r="U22">
        <v>93703.477999999988</v>
      </c>
      <c r="V22">
        <f t="shared" si="0"/>
        <v>0.11712769082061182</v>
      </c>
      <c r="W22">
        <v>10975.272000000001</v>
      </c>
      <c r="X22">
        <v>22.44</v>
      </c>
      <c r="Y22">
        <v>38814574.216674179</v>
      </c>
      <c r="Z22">
        <v>42951202.183325827</v>
      </c>
      <c r="AA22">
        <v>81765776.400000006</v>
      </c>
      <c r="AB22">
        <v>168307.87082509106</v>
      </c>
      <c r="AC22">
        <v>186245.12917490891</v>
      </c>
      <c r="AD22">
        <v>354553</v>
      </c>
      <c r="AE22">
        <v>299.02419999999984</v>
      </c>
      <c r="AF22">
        <v>2.6575544042235433E-2</v>
      </c>
      <c r="AG22">
        <v>208.27600000000001</v>
      </c>
      <c r="AH22">
        <v>1.8510368093755055E-2</v>
      </c>
      <c r="AI22">
        <v>11043.5802</v>
      </c>
      <c r="AJ22">
        <v>7.04</v>
      </c>
      <c r="AK22">
        <v>250.27031702428926</v>
      </c>
      <c r="AL22">
        <v>254.9902809856639</v>
      </c>
      <c r="AM22">
        <v>332.65</v>
      </c>
      <c r="AN22">
        <v>378.63</v>
      </c>
    </row>
    <row r="23" spans="1:40" x14ac:dyDescent="0.25">
      <c r="A23" t="s">
        <v>137</v>
      </c>
      <c r="B23">
        <v>8717.2222999999994</v>
      </c>
      <c r="C23">
        <v>2090.9515999999999</v>
      </c>
      <c r="D23">
        <v>10808.1739</v>
      </c>
      <c r="E23">
        <v>12995316</v>
      </c>
      <c r="F23">
        <v>3117874</v>
      </c>
      <c r="G23">
        <v>16113190</v>
      </c>
      <c r="H23">
        <v>7892</v>
      </c>
      <c r="I23">
        <v>7892</v>
      </c>
      <c r="J23">
        <v>7892</v>
      </c>
      <c r="K23">
        <v>14651.290553142857</v>
      </c>
      <c r="L23">
        <v>3515.1802297142854</v>
      </c>
      <c r="M23">
        <v>18166.470782857145</v>
      </c>
      <c r="N23">
        <v>5888.5484999999999</v>
      </c>
      <c r="O23">
        <v>1382.114</v>
      </c>
      <c r="P23">
        <v>7270.6625000000004</v>
      </c>
      <c r="Q23">
        <v>5735.0888480140566</v>
      </c>
      <c r="R23">
        <v>1346.0951519859434</v>
      </c>
      <c r="S23">
        <v>8978.7512222222213</v>
      </c>
      <c r="T23">
        <v>8609.6475666666629</v>
      </c>
      <c r="U23">
        <v>93703.477999999988</v>
      </c>
      <c r="V23">
        <f t="shared" si="0"/>
        <v>7.5570129851530179E-2</v>
      </c>
      <c r="W23">
        <v>7081.1840000000002</v>
      </c>
      <c r="X23">
        <v>20.064</v>
      </c>
      <c r="Y23">
        <v>42726411.917704724</v>
      </c>
      <c r="Z23">
        <v>10028408.882295279</v>
      </c>
      <c r="AA23">
        <v>52754820.800000004</v>
      </c>
      <c r="AB23">
        <v>273939.14797255408</v>
      </c>
      <c r="AC23">
        <v>64296.852027445915</v>
      </c>
      <c r="AD23">
        <v>338236</v>
      </c>
      <c r="AE23">
        <v>209.54250000000047</v>
      </c>
      <c r="AF23">
        <v>2.882027600648503E-2</v>
      </c>
      <c r="AG23">
        <v>144.69999999999999</v>
      </c>
      <c r="AH23">
        <v>1.9901900273874628E-2</v>
      </c>
      <c r="AI23">
        <v>7125.9625000000005</v>
      </c>
      <c r="AJ23">
        <v>5.74</v>
      </c>
      <c r="AK23">
        <v>249.85991005437458</v>
      </c>
      <c r="AL23">
        <v>254.93357259257459</v>
      </c>
      <c r="AM23">
        <v>363.61</v>
      </c>
      <c r="AN23">
        <v>88.36</v>
      </c>
    </row>
    <row r="24" spans="1:40" x14ac:dyDescent="0.25">
      <c r="A24" t="s">
        <v>138</v>
      </c>
      <c r="B24">
        <v>7342.1162999999997</v>
      </c>
      <c r="C24">
        <v>4175.4142000000002</v>
      </c>
      <c r="D24">
        <v>11517.530500000001</v>
      </c>
      <c r="E24">
        <v>10948496</v>
      </c>
      <c r="F24">
        <v>6227934</v>
      </c>
      <c r="G24">
        <v>17176430</v>
      </c>
      <c r="H24">
        <v>7880</v>
      </c>
      <c r="I24">
        <v>7880</v>
      </c>
      <c r="J24">
        <v>7880</v>
      </c>
      <c r="K24">
        <v>12324.878354285715</v>
      </c>
      <c r="L24">
        <v>7010.8742742857139</v>
      </c>
      <c r="M24">
        <v>19335.752628571427</v>
      </c>
      <c r="N24">
        <v>4957.1175000000003</v>
      </c>
      <c r="O24">
        <v>2777.6572000000001</v>
      </c>
      <c r="P24">
        <v>7734.7746999999999</v>
      </c>
      <c r="Q24">
        <v>4829.5920499869253</v>
      </c>
      <c r="R24">
        <v>2706.1999500130755</v>
      </c>
      <c r="S24">
        <v>8978.7512222222213</v>
      </c>
      <c r="T24">
        <v>8609.6475666666629</v>
      </c>
      <c r="U24">
        <v>93703.477999999988</v>
      </c>
      <c r="V24">
        <f t="shared" si="0"/>
        <v>8.0421689363547433E-2</v>
      </c>
      <c r="W24">
        <v>7535.7920000000004</v>
      </c>
      <c r="X24">
        <v>17.423999999999999</v>
      </c>
      <c r="Y24">
        <v>35980460.772402592</v>
      </c>
      <c r="Z24">
        <v>20161189.627597414</v>
      </c>
      <c r="AA24">
        <v>56141650.400000006</v>
      </c>
      <c r="AB24">
        <v>199453.68580192776</v>
      </c>
      <c r="AC24">
        <v>111761.31419807226</v>
      </c>
      <c r="AD24">
        <v>311215</v>
      </c>
      <c r="AE24">
        <v>216.40669999999955</v>
      </c>
      <c r="AF24">
        <v>2.7978410282590332E-2</v>
      </c>
      <c r="AG24">
        <v>150.11600000000001</v>
      </c>
      <c r="AH24">
        <v>1.9407934403053783E-2</v>
      </c>
      <c r="AI24">
        <v>7584.6587</v>
      </c>
      <c r="AJ24">
        <v>4.4000000000000004</v>
      </c>
      <c r="AK24">
        <v>249.9846909383337</v>
      </c>
      <c r="AL24">
        <v>254.93240227897701</v>
      </c>
      <c r="AM24">
        <v>305.7</v>
      </c>
      <c r="AN24">
        <v>173.91</v>
      </c>
    </row>
    <row r="25" spans="1:40" x14ac:dyDescent="0.25">
      <c r="A25" t="s">
        <v>139</v>
      </c>
      <c r="B25">
        <v>10811.499900000001</v>
      </c>
      <c r="C25">
        <v>9996.9552999999996</v>
      </c>
      <c r="D25">
        <v>20808.4552</v>
      </c>
      <c r="E25">
        <v>16226220</v>
      </c>
      <c r="F25">
        <v>15006622</v>
      </c>
      <c r="G25">
        <v>31232842</v>
      </c>
      <c r="H25">
        <v>7843</v>
      </c>
      <c r="I25">
        <v>7843</v>
      </c>
      <c r="J25">
        <v>7843</v>
      </c>
      <c r="K25">
        <v>18180.320494285716</v>
      </c>
      <c r="L25">
        <v>16813.848049428569</v>
      </c>
      <c r="M25">
        <v>34994.168543714288</v>
      </c>
      <c r="N25">
        <v>7294.1115</v>
      </c>
      <c r="O25">
        <v>6651.1180999999997</v>
      </c>
      <c r="P25">
        <v>13945.229599999999</v>
      </c>
      <c r="Q25">
        <v>7134.2757477977984</v>
      </c>
      <c r="R25">
        <v>6505.3722522022008</v>
      </c>
      <c r="S25">
        <v>8978.7512222222213</v>
      </c>
      <c r="T25">
        <v>8609.6475666666629</v>
      </c>
      <c r="U25">
        <v>93703.477999999988</v>
      </c>
      <c r="V25">
        <f t="shared" si="0"/>
        <v>0.14556181148366767</v>
      </c>
      <c r="W25">
        <v>13639.647999999999</v>
      </c>
      <c r="X25">
        <v>20.591999999999999</v>
      </c>
      <c r="Y25">
        <v>53150354.321093597</v>
      </c>
      <c r="Z25">
        <v>48465023.278906398</v>
      </c>
      <c r="AA25">
        <v>101615377.59999999</v>
      </c>
      <c r="AB25">
        <v>63726.836646275078</v>
      </c>
      <c r="AC25">
        <v>58109.163353724922</v>
      </c>
      <c r="AD25">
        <v>121836</v>
      </c>
      <c r="AE25">
        <v>326.17360000000008</v>
      </c>
      <c r="AF25">
        <v>2.3389618482868156E-2</v>
      </c>
      <c r="AG25">
        <v>221.50800000000001</v>
      </c>
      <c r="AH25">
        <v>1.5884141484482982E-2</v>
      </c>
      <c r="AI25">
        <v>13723.721599999999</v>
      </c>
      <c r="AJ25">
        <v>1.4308000000000001</v>
      </c>
      <c r="AK25">
        <v>250.94006730240062</v>
      </c>
      <c r="AL25">
        <v>254.99037042338642</v>
      </c>
      <c r="AM25">
        <v>425.5</v>
      </c>
      <c r="AN25">
        <v>398.38</v>
      </c>
    </row>
    <row r="26" spans="1:40" x14ac:dyDescent="0.25">
      <c r="A26" s="56" t="s">
        <v>113</v>
      </c>
      <c r="B26">
        <v>10126.0129</v>
      </c>
      <c r="C26">
        <v>1065.1233</v>
      </c>
      <c r="D26">
        <v>11191.136199999999</v>
      </c>
      <c r="E26">
        <v>15083722</v>
      </c>
      <c r="F26">
        <v>1588188</v>
      </c>
      <c r="G26">
        <v>16671910</v>
      </c>
      <c r="H26">
        <v>7920</v>
      </c>
      <c r="I26">
        <v>7920</v>
      </c>
      <c r="J26">
        <v>7920</v>
      </c>
      <c r="K26">
        <v>17066.154034285715</v>
      </c>
      <c r="L26">
        <v>1796.92128</v>
      </c>
      <c r="M26">
        <v>18863.075314285717</v>
      </c>
      <c r="N26">
        <v>6839.7880999999998</v>
      </c>
      <c r="O26">
        <v>704.13229999999999</v>
      </c>
      <c r="P26">
        <v>7543.9204</v>
      </c>
      <c r="Q26">
        <v>6677.9521462944385</v>
      </c>
      <c r="R26">
        <v>687.47185370556133</v>
      </c>
      <c r="S26">
        <v>8978.7512222222213</v>
      </c>
      <c r="T26">
        <v>8609.6475666666629</v>
      </c>
      <c r="U26">
        <f>SUM(W26:W37)</f>
        <v>95059.073999999993</v>
      </c>
      <c r="V26">
        <f t="shared" si="0"/>
        <v>7.7482597821224311E-2</v>
      </c>
      <c r="W26">
        <v>7365.424</v>
      </c>
      <c r="X26">
        <v>18.737300000000001</v>
      </c>
      <c r="Y26">
        <v>49750743.489893571</v>
      </c>
      <c r="Z26">
        <v>5121665.3101064321</v>
      </c>
      <c r="AA26">
        <v>54872408.799999997</v>
      </c>
      <c r="AB26">
        <v>185773.28866219215</v>
      </c>
      <c r="AC26">
        <v>19124.711337807857</v>
      </c>
      <c r="AD26">
        <v>204898</v>
      </c>
      <c r="AE26">
        <v>197.23369999999977</v>
      </c>
      <c r="AF26">
        <v>2.6144721781528841E-2</v>
      </c>
      <c r="AG26">
        <v>131.95599999999999</v>
      </c>
      <c r="AH26">
        <v>1.7491700999390184E-2</v>
      </c>
      <c r="AI26">
        <v>7411.9643999999998</v>
      </c>
      <c r="AJ26">
        <v>1.2730999999999999</v>
      </c>
      <c r="AK26">
        <v>250.0434033514685</v>
      </c>
      <c r="AL26">
        <v>254.49495297475684</v>
      </c>
      <c r="AM26">
        <v>394.19</v>
      </c>
      <c r="AN26">
        <v>43.95</v>
      </c>
    </row>
    <row r="27" spans="1:40" x14ac:dyDescent="0.25">
      <c r="A27" s="56" t="s">
        <v>114</v>
      </c>
      <c r="B27">
        <v>1684.7474</v>
      </c>
      <c r="C27">
        <v>0</v>
      </c>
      <c r="D27">
        <v>1684.7474</v>
      </c>
      <c r="E27">
        <v>2510940</v>
      </c>
      <c r="F27">
        <v>0</v>
      </c>
      <c r="G27">
        <v>2510940</v>
      </c>
      <c r="H27">
        <v>7932</v>
      </c>
      <c r="I27">
        <v>7932</v>
      </c>
      <c r="J27">
        <v>7932</v>
      </c>
      <c r="K27">
        <v>2845.2537257142862</v>
      </c>
      <c r="L27">
        <v>0</v>
      </c>
      <c r="M27">
        <v>2845.2537257142862</v>
      </c>
      <c r="N27">
        <v>1131.9299000000001</v>
      </c>
      <c r="O27">
        <v>0</v>
      </c>
      <c r="P27">
        <v>1131.9299000000001</v>
      </c>
      <c r="Q27">
        <v>1120.02</v>
      </c>
      <c r="R27">
        <v>0</v>
      </c>
      <c r="S27">
        <v>8978.7512222222213</v>
      </c>
      <c r="T27">
        <v>8609.6475666666629</v>
      </c>
      <c r="U27">
        <v>95059.073999999993</v>
      </c>
      <c r="V27">
        <f t="shared" si="0"/>
        <v>1.1782357568515764E-2</v>
      </c>
      <c r="W27">
        <v>1120.02</v>
      </c>
      <c r="X27">
        <v>24.7622</v>
      </c>
      <c r="Y27">
        <v>8344149</v>
      </c>
      <c r="Z27">
        <v>0</v>
      </c>
      <c r="AA27">
        <v>8344149</v>
      </c>
      <c r="AB27">
        <v>334500</v>
      </c>
      <c r="AC27">
        <v>0</v>
      </c>
      <c r="AD27">
        <v>334500</v>
      </c>
      <c r="AE27">
        <v>36.6721</v>
      </c>
      <c r="AF27">
        <v>3.2397854319423845E-2</v>
      </c>
      <c r="AG27">
        <v>20.38</v>
      </c>
      <c r="AH27">
        <v>1.8004648521078911E-2</v>
      </c>
      <c r="AI27">
        <v>1111.5499</v>
      </c>
      <c r="AJ27">
        <v>1.3217000000000001</v>
      </c>
      <c r="AK27">
        <v>251.3630681294209</v>
      </c>
      <c r="AL27">
        <v>255.97174951068649</v>
      </c>
      <c r="AM27">
        <v>67.48</v>
      </c>
      <c r="AN27">
        <v>0</v>
      </c>
    </row>
    <row r="28" spans="1:40" x14ac:dyDescent="0.25">
      <c r="A28" s="56" t="s">
        <v>115</v>
      </c>
      <c r="B28">
        <v>10399.0726</v>
      </c>
      <c r="C28">
        <v>6026.7875000000004</v>
      </c>
      <c r="D28">
        <v>16425.860099999998</v>
      </c>
      <c r="E28">
        <v>15518219</v>
      </c>
      <c r="F28">
        <v>8996051</v>
      </c>
      <c r="G28">
        <v>24514270</v>
      </c>
      <c r="H28">
        <v>7920</v>
      </c>
      <c r="I28">
        <v>7920</v>
      </c>
      <c r="J28">
        <v>7920</v>
      </c>
      <c r="K28">
        <v>17557.756354285713</v>
      </c>
      <c r="L28">
        <v>10178.389131428572</v>
      </c>
      <c r="M28">
        <v>27736.145485714285</v>
      </c>
      <c r="N28">
        <v>7038.9790999999996</v>
      </c>
      <c r="O28">
        <v>4013.2793999999999</v>
      </c>
      <c r="P28">
        <v>11052.2585</v>
      </c>
      <c r="Q28">
        <v>6894.502210654302</v>
      </c>
      <c r="R28">
        <v>3930.9057893456979</v>
      </c>
      <c r="S28">
        <v>8978.7512222222213</v>
      </c>
      <c r="T28">
        <v>8609.6475666666629</v>
      </c>
      <c r="U28">
        <v>95059.073999999993</v>
      </c>
      <c r="V28">
        <f t="shared" si="0"/>
        <v>0.11388084845009115</v>
      </c>
      <c r="W28">
        <v>10825.407999999999</v>
      </c>
      <c r="X28">
        <v>50.16</v>
      </c>
      <c r="Y28">
        <v>51364041.469374552</v>
      </c>
      <c r="Z28">
        <v>29285248.130625449</v>
      </c>
      <c r="AA28">
        <v>80649289.599999994</v>
      </c>
      <c r="AB28">
        <v>111187.41117547151</v>
      </c>
      <c r="AC28">
        <v>63393.588824528488</v>
      </c>
      <c r="AD28">
        <v>174581</v>
      </c>
      <c r="AE28">
        <v>277.01050000000032</v>
      </c>
      <c r="AF28">
        <v>2.5063700781157112E-2</v>
      </c>
      <c r="AG28">
        <v>185.63200000000001</v>
      </c>
      <c r="AH28">
        <v>1.6795843130162039E-2</v>
      </c>
      <c r="AI28">
        <v>10866.6265</v>
      </c>
      <c r="AJ28">
        <v>1.2825</v>
      </c>
      <c r="AK28">
        <v>250.95454911513593</v>
      </c>
      <c r="AL28">
        <v>255.24154608345361</v>
      </c>
      <c r="AM28">
        <v>413.5</v>
      </c>
      <c r="AN28">
        <v>242.84</v>
      </c>
    </row>
    <row r="29" spans="1:40" x14ac:dyDescent="0.25">
      <c r="A29" s="56" t="s">
        <v>116</v>
      </c>
      <c r="B29">
        <v>4778.5153</v>
      </c>
      <c r="C29">
        <v>0</v>
      </c>
      <c r="D29">
        <v>4778.5153</v>
      </c>
      <c r="E29">
        <v>7136500</v>
      </c>
      <c r="F29">
        <v>0</v>
      </c>
      <c r="G29">
        <v>7136500</v>
      </c>
      <c r="H29">
        <v>7971</v>
      </c>
      <c r="I29">
        <v>7971</v>
      </c>
      <c r="J29">
        <v>7971</v>
      </c>
      <c r="K29">
        <v>8126.4345000000012</v>
      </c>
      <c r="L29">
        <v>0</v>
      </c>
      <c r="M29">
        <v>8126.4345000000012</v>
      </c>
      <c r="N29">
        <v>3238.9459999999999</v>
      </c>
      <c r="O29">
        <v>0</v>
      </c>
      <c r="P29">
        <v>3238.9459999999999</v>
      </c>
      <c r="Q29">
        <v>3158.0340000000001</v>
      </c>
      <c r="R29">
        <v>0</v>
      </c>
      <c r="S29">
        <v>8978.7512222222213</v>
      </c>
      <c r="T29">
        <v>8609.6475666666629</v>
      </c>
      <c r="U29">
        <v>95059.073999999993</v>
      </c>
      <c r="V29">
        <f t="shared" si="0"/>
        <v>3.3221804790566342E-2</v>
      </c>
      <c r="W29">
        <v>3158.0340000000001</v>
      </c>
      <c r="X29">
        <v>18.13</v>
      </c>
      <c r="Y29">
        <v>23527353.300000001</v>
      </c>
      <c r="Z29">
        <v>0</v>
      </c>
      <c r="AA29">
        <v>23527353.300000001</v>
      </c>
      <c r="AB29">
        <v>90747</v>
      </c>
      <c r="AC29">
        <v>0</v>
      </c>
      <c r="AD29">
        <v>90747</v>
      </c>
      <c r="AE29">
        <v>99.041999999999916</v>
      </c>
      <c r="AF29">
        <v>3.0578465957752897E-2</v>
      </c>
      <c r="AG29">
        <v>64.536000000000001</v>
      </c>
      <c r="AH29">
        <v>1.9925000293305292E-2</v>
      </c>
      <c r="AI29">
        <v>3174.41</v>
      </c>
      <c r="AJ29">
        <v>1.3831</v>
      </c>
      <c r="AK29">
        <v>250.89749875422442</v>
      </c>
      <c r="AL29">
        <v>255.9982642443793</v>
      </c>
      <c r="AM29">
        <v>199.45</v>
      </c>
      <c r="AN29">
        <v>0</v>
      </c>
    </row>
    <row r="30" spans="1:40" x14ac:dyDescent="0.25">
      <c r="A30" s="56" t="s">
        <v>117</v>
      </c>
      <c r="B30">
        <v>3121.884</v>
      </c>
      <c r="C30">
        <v>4407.3972000000003</v>
      </c>
      <c r="D30">
        <v>7529.2812000000004</v>
      </c>
      <c r="E30">
        <v>4661429</v>
      </c>
      <c r="F30">
        <v>6585371</v>
      </c>
      <c r="G30">
        <v>11246800</v>
      </c>
      <c r="H30">
        <v>7832</v>
      </c>
      <c r="I30">
        <v>7832</v>
      </c>
      <c r="J30">
        <v>7832</v>
      </c>
      <c r="K30">
        <v>5215.4731325714283</v>
      </c>
      <c r="L30">
        <v>7368.089381714286</v>
      </c>
      <c r="M30">
        <v>12583.562514285715</v>
      </c>
      <c r="N30">
        <v>2112.4011</v>
      </c>
      <c r="O30">
        <v>2931.3407999999999</v>
      </c>
      <c r="P30">
        <v>5043.7419</v>
      </c>
      <c r="Q30">
        <v>2055.3022464033697</v>
      </c>
      <c r="R30">
        <v>2852.1057535966302</v>
      </c>
      <c r="S30">
        <v>8978.7512222222213</v>
      </c>
      <c r="T30">
        <v>8609.6475666666629</v>
      </c>
      <c r="U30">
        <v>95059.073999999993</v>
      </c>
      <c r="V30">
        <f t="shared" si="0"/>
        <v>5.1624824369738767E-2</v>
      </c>
      <c r="W30">
        <v>4907.4080000000004</v>
      </c>
      <c r="X30">
        <v>25.08</v>
      </c>
      <c r="Y30">
        <v>15312001.735705104</v>
      </c>
      <c r="Z30">
        <v>21248187.864294894</v>
      </c>
      <c r="AA30">
        <v>36560189.600000001</v>
      </c>
      <c r="AB30">
        <v>98542.858114508199</v>
      </c>
      <c r="AC30">
        <v>136746.14188549179</v>
      </c>
      <c r="AD30">
        <v>235289</v>
      </c>
      <c r="AE30">
        <v>161.41389999999956</v>
      </c>
      <c r="AF30">
        <v>3.2002807280840352E-2</v>
      </c>
      <c r="AG30">
        <v>105.14400000000001</v>
      </c>
      <c r="AH30">
        <v>2.084642753032228E-2</v>
      </c>
      <c r="AI30">
        <v>4938.5978999999998</v>
      </c>
      <c r="AJ30">
        <v>1.9682999999999999</v>
      </c>
      <c r="AK30">
        <v>249.4886289539462</v>
      </c>
      <c r="AL30">
        <v>254.8003050478298</v>
      </c>
      <c r="AM30">
        <v>131.63</v>
      </c>
      <c r="AN30">
        <v>193.43</v>
      </c>
    </row>
    <row r="31" spans="1:40" x14ac:dyDescent="0.25">
      <c r="A31" s="56" t="s">
        <v>118</v>
      </c>
      <c r="B31">
        <v>3435.3690000000001</v>
      </c>
      <c r="C31">
        <v>9071.6478000000006</v>
      </c>
      <c r="D31">
        <v>12507.016800000001</v>
      </c>
      <c r="E31">
        <v>5099986</v>
      </c>
      <c r="F31">
        <v>13586074</v>
      </c>
      <c r="G31">
        <v>18686060</v>
      </c>
      <c r="H31">
        <v>7875</v>
      </c>
      <c r="I31">
        <v>7875</v>
      </c>
      <c r="J31">
        <v>7875</v>
      </c>
      <c r="K31">
        <v>5737.4842500000004</v>
      </c>
      <c r="L31">
        <v>15284.33325</v>
      </c>
      <c r="M31">
        <v>21021.817599999998</v>
      </c>
      <c r="N31">
        <v>2296.4004</v>
      </c>
      <c r="O31">
        <v>6120.1659</v>
      </c>
      <c r="P31">
        <v>8416.5663000000004</v>
      </c>
      <c r="Q31">
        <v>2237.8624185503295</v>
      </c>
      <c r="R31">
        <v>5964.1555814496696</v>
      </c>
      <c r="S31">
        <v>8978.7512222222213</v>
      </c>
      <c r="T31">
        <v>8609.6475666666629</v>
      </c>
      <c r="U31">
        <v>95059.073999999993</v>
      </c>
      <c r="V31">
        <f t="shared" si="0"/>
        <v>8.6283377849862078E-2</v>
      </c>
      <c r="W31">
        <v>8202.018</v>
      </c>
      <c r="X31">
        <v>19.184000000000001</v>
      </c>
      <c r="Y31">
        <v>16672075.018199954</v>
      </c>
      <c r="Z31">
        <v>44432959.081800036</v>
      </c>
      <c r="AA31">
        <v>61105034.100000001</v>
      </c>
      <c r="AB31">
        <v>94059.863093575332</v>
      </c>
      <c r="AC31">
        <v>250680.13690642465</v>
      </c>
      <c r="AD31">
        <v>344740</v>
      </c>
      <c r="AE31">
        <v>233.73229999999967</v>
      </c>
      <c r="AF31">
        <v>2.7770505413828875E-2</v>
      </c>
      <c r="AG31">
        <v>169.55199999999999</v>
      </c>
      <c r="AH31">
        <v>2.0145032303731748E-2</v>
      </c>
      <c r="AI31">
        <v>8247.0143000000007</v>
      </c>
      <c r="AJ31">
        <v>2.6019000000000001</v>
      </c>
      <c r="AK31">
        <v>249.76714791636581</v>
      </c>
      <c r="AL31">
        <v>254.90216016722559</v>
      </c>
      <c r="AM31">
        <v>149.66999999999999</v>
      </c>
      <c r="AN31">
        <v>385.39</v>
      </c>
    </row>
    <row r="32" spans="1:40" x14ac:dyDescent="0.25">
      <c r="A32" s="56" t="s">
        <v>119</v>
      </c>
      <c r="B32">
        <v>4736.3912</v>
      </c>
      <c r="C32">
        <v>10427.287</v>
      </c>
      <c r="D32">
        <v>15163.6782</v>
      </c>
      <c r="E32">
        <v>7072549</v>
      </c>
      <c r="F32">
        <v>15572551</v>
      </c>
      <c r="G32">
        <v>22645100</v>
      </c>
      <c r="H32">
        <v>7901</v>
      </c>
      <c r="I32">
        <v>7901</v>
      </c>
      <c r="J32">
        <v>7901</v>
      </c>
      <c r="K32">
        <v>7982.8870927142862</v>
      </c>
      <c r="L32">
        <v>17576.960778714289</v>
      </c>
      <c r="M32">
        <v>25559.847871428574</v>
      </c>
      <c r="N32">
        <v>3181.7514999999999</v>
      </c>
      <c r="O32">
        <v>7042.8370999999997</v>
      </c>
      <c r="P32">
        <v>10224.588599999999</v>
      </c>
      <c r="Q32">
        <v>3105.7596282731615</v>
      </c>
      <c r="R32">
        <v>6874.6283717268407</v>
      </c>
      <c r="S32">
        <v>8978.7512222222213</v>
      </c>
      <c r="T32">
        <v>8609.6475666666629</v>
      </c>
      <c r="U32">
        <v>95059.073999999993</v>
      </c>
      <c r="V32">
        <f t="shared" si="0"/>
        <v>0.10499142880352487</v>
      </c>
      <c r="W32">
        <v>9980.3880000000008</v>
      </c>
      <c r="X32">
        <v>31.943999999999999</v>
      </c>
      <c r="Y32">
        <v>23137909.230635054</v>
      </c>
      <c r="Z32">
        <v>51215981.369364962</v>
      </c>
      <c r="AA32">
        <v>74353890.600000009</v>
      </c>
      <c r="AB32">
        <v>114473.28927654852</v>
      </c>
      <c r="AC32">
        <v>253387.71072345154</v>
      </c>
      <c r="AD32">
        <v>367861</v>
      </c>
      <c r="AE32">
        <v>276.14459999999781</v>
      </c>
      <c r="AF32">
        <v>2.7007893500966662E-2</v>
      </c>
      <c r="AG32">
        <v>197.17599999999999</v>
      </c>
      <c r="AH32">
        <v>1.9284492287542993E-2</v>
      </c>
      <c r="AI32">
        <v>10027.4126</v>
      </c>
      <c r="AJ32">
        <v>2.8853</v>
      </c>
      <c r="AK32">
        <v>249.98412035305338</v>
      </c>
      <c r="AL32">
        <v>254.89973227419179</v>
      </c>
      <c r="AM32">
        <v>203</v>
      </c>
      <c r="AN32">
        <v>441.22</v>
      </c>
    </row>
    <row r="33" spans="1:40" x14ac:dyDescent="0.25">
      <c r="A33" s="56" t="s">
        <v>120</v>
      </c>
      <c r="B33">
        <v>5431.8661000000002</v>
      </c>
      <c r="C33">
        <v>9014.3760999999995</v>
      </c>
      <c r="D33">
        <v>14446.242200000001</v>
      </c>
      <c r="E33">
        <v>8106693</v>
      </c>
      <c r="F33">
        <v>13455107</v>
      </c>
      <c r="G33">
        <v>21561800</v>
      </c>
      <c r="H33">
        <v>7870</v>
      </c>
      <c r="I33">
        <v>7870</v>
      </c>
      <c r="J33">
        <v>7870</v>
      </c>
      <c r="K33">
        <v>9114.2391300000018</v>
      </c>
      <c r="L33">
        <v>15127.384584285715</v>
      </c>
      <c r="M33">
        <v>24241.623714285717</v>
      </c>
      <c r="N33">
        <v>3638.5834</v>
      </c>
      <c r="O33">
        <v>6074.2085999999999</v>
      </c>
      <c r="P33">
        <v>9712.7919999999995</v>
      </c>
      <c r="Q33">
        <v>3545.6632358972374</v>
      </c>
      <c r="R33">
        <v>5919.088764102763</v>
      </c>
      <c r="S33">
        <v>8978.7512222222213</v>
      </c>
      <c r="T33">
        <v>8609.6475666666629</v>
      </c>
      <c r="U33">
        <v>95059.073999999993</v>
      </c>
      <c r="V33">
        <f t="shared" si="0"/>
        <v>9.9567054482352743E-2</v>
      </c>
      <c r="W33">
        <v>9464.7520000000004</v>
      </c>
      <c r="X33">
        <v>20.591999999999999</v>
      </c>
      <c r="Y33">
        <v>26415191.107434418</v>
      </c>
      <c r="Z33">
        <v>44097211.292565584</v>
      </c>
      <c r="AA33">
        <v>70512402.400000006</v>
      </c>
      <c r="AB33">
        <v>55663.688694167446</v>
      </c>
      <c r="AC33">
        <v>92924.311305832554</v>
      </c>
      <c r="AD33">
        <v>148588</v>
      </c>
      <c r="AE33">
        <v>268.63199999999961</v>
      </c>
      <c r="AF33">
        <v>2.7657546872207252E-2</v>
      </c>
      <c r="AG33">
        <v>195.35599999999999</v>
      </c>
      <c r="AH33">
        <v>2.0113269181508263E-2</v>
      </c>
      <c r="AI33">
        <v>9517.4359999999997</v>
      </c>
      <c r="AJ33">
        <v>2.7332999999999998</v>
      </c>
      <c r="AK33">
        <v>249.58450375840147</v>
      </c>
      <c r="AL33">
        <v>254.70750435606519</v>
      </c>
      <c r="AM33">
        <v>233.92</v>
      </c>
      <c r="AN33">
        <v>382.35</v>
      </c>
    </row>
    <row r="34" spans="1:40" x14ac:dyDescent="0.25">
      <c r="A34" s="56" t="s">
        <v>121</v>
      </c>
      <c r="B34">
        <v>9052.9383999999991</v>
      </c>
      <c r="C34">
        <v>12145.3843</v>
      </c>
      <c r="D34">
        <v>21198.322699999997</v>
      </c>
      <c r="E34">
        <v>13516942</v>
      </c>
      <c r="F34">
        <v>18134658</v>
      </c>
      <c r="G34">
        <v>31651600</v>
      </c>
      <c r="H34">
        <v>7903</v>
      </c>
      <c r="I34">
        <v>7903</v>
      </c>
      <c r="J34">
        <v>7903</v>
      </c>
      <c r="K34">
        <v>15260.627517999998</v>
      </c>
      <c r="L34">
        <v>20474.028881999999</v>
      </c>
      <c r="M34">
        <v>35734.6564</v>
      </c>
      <c r="N34">
        <v>6093.0446000000002</v>
      </c>
      <c r="O34">
        <v>8199.6185000000005</v>
      </c>
      <c r="P34">
        <v>14292.663100000002</v>
      </c>
      <c r="Q34">
        <v>5946.6754589403281</v>
      </c>
      <c r="R34">
        <v>8002.6445410596707</v>
      </c>
      <c r="S34">
        <v>8978.7512222222213</v>
      </c>
      <c r="T34">
        <v>8609.6475666666629</v>
      </c>
      <c r="U34">
        <v>95059.073999999993</v>
      </c>
      <c r="V34">
        <f t="shared" si="0"/>
        <v>0.14674369750330202</v>
      </c>
      <c r="W34">
        <v>13949.32</v>
      </c>
      <c r="X34">
        <v>18.48</v>
      </c>
      <c r="Y34">
        <v>44302732.169105448</v>
      </c>
      <c r="Z34">
        <v>59619701.830894545</v>
      </c>
      <c r="AA34">
        <v>103922434</v>
      </c>
      <c r="AB34">
        <v>109805.70603703658</v>
      </c>
      <c r="AC34">
        <v>147769.29396296342</v>
      </c>
      <c r="AD34">
        <v>257575</v>
      </c>
      <c r="AE34">
        <v>361.82310000000143</v>
      </c>
      <c r="AF34">
        <v>2.5315303206160468E-2</v>
      </c>
      <c r="AG34">
        <v>258.00400000000002</v>
      </c>
      <c r="AH34">
        <v>1.8051499443795048E-2</v>
      </c>
      <c r="AI34">
        <v>14034.659100000001</v>
      </c>
      <c r="AJ34">
        <v>1.7867</v>
      </c>
      <c r="AK34">
        <v>250.0209803448036</v>
      </c>
      <c r="AL34">
        <v>254.61720263657844</v>
      </c>
      <c r="AM34">
        <v>383.64</v>
      </c>
      <c r="AN34">
        <v>512.04999999999995</v>
      </c>
    </row>
    <row r="35" spans="1:40" x14ac:dyDescent="0.25">
      <c r="A35" s="56" t="s">
        <v>122</v>
      </c>
      <c r="B35">
        <v>3363.2397000000001</v>
      </c>
      <c r="C35">
        <v>9515.1101999999992</v>
      </c>
      <c r="D35">
        <v>12878.349899999999</v>
      </c>
      <c r="E35">
        <v>5018807</v>
      </c>
      <c r="F35">
        <v>14217793</v>
      </c>
      <c r="G35">
        <v>19236600</v>
      </c>
      <c r="H35">
        <v>7897</v>
      </c>
      <c r="I35">
        <v>7897</v>
      </c>
      <c r="J35">
        <v>7897</v>
      </c>
      <c r="K35">
        <v>5661.9312684285705</v>
      </c>
      <c r="L35">
        <v>16039.701617285713</v>
      </c>
      <c r="M35">
        <v>21701.632885714283</v>
      </c>
      <c r="N35">
        <v>2260.1260000000002</v>
      </c>
      <c r="O35">
        <v>6428.0650999999998</v>
      </c>
      <c r="P35">
        <v>8688.1911</v>
      </c>
      <c r="Q35">
        <v>2204.6825670719882</v>
      </c>
      <c r="R35">
        <v>6270.3774329280113</v>
      </c>
      <c r="S35">
        <v>8978.7512222222213</v>
      </c>
      <c r="T35">
        <v>8609.6475666666629</v>
      </c>
      <c r="U35">
        <v>95059.073999999993</v>
      </c>
      <c r="V35">
        <f t="shared" si="0"/>
        <v>8.9155718053807259E-2</v>
      </c>
      <c r="W35">
        <v>8475.06</v>
      </c>
      <c r="X35">
        <v>20.246200000000002</v>
      </c>
      <c r="Y35">
        <v>16424885.124686312</v>
      </c>
      <c r="Z35">
        <v>46714311.875313684</v>
      </c>
      <c r="AA35">
        <v>63139196.999999993</v>
      </c>
      <c r="AB35">
        <v>90367.932918740713</v>
      </c>
      <c r="AC35">
        <v>257017.0670812593</v>
      </c>
      <c r="AD35">
        <v>347385</v>
      </c>
      <c r="AE35">
        <v>233.3773000000001</v>
      </c>
      <c r="AF35">
        <v>2.6861437244399482E-2</v>
      </c>
      <c r="AG35">
        <v>164.62</v>
      </c>
      <c r="AH35">
        <v>1.8947557449559324E-2</v>
      </c>
      <c r="AI35">
        <v>8523.5710999999992</v>
      </c>
      <c r="AK35">
        <v>249.78309795366133</v>
      </c>
      <c r="AL35">
        <v>254.60728409614939</v>
      </c>
      <c r="AM35">
        <v>141.25</v>
      </c>
      <c r="AN35">
        <v>400.8</v>
      </c>
    </row>
    <row r="36" spans="1:40" x14ac:dyDescent="0.25">
      <c r="A36" s="56" t="s">
        <v>123</v>
      </c>
      <c r="B36">
        <v>4957.5092000000004</v>
      </c>
      <c r="C36">
        <v>7830.7583000000004</v>
      </c>
      <c r="D36">
        <v>12788.267500000002</v>
      </c>
      <c r="E36">
        <v>7404434</v>
      </c>
      <c r="F36">
        <v>11707766</v>
      </c>
      <c r="G36">
        <v>19112200</v>
      </c>
      <c r="H36">
        <v>7900</v>
      </c>
      <c r="I36">
        <v>7900</v>
      </c>
      <c r="J36">
        <v>7900</v>
      </c>
      <c r="K36">
        <v>8356.4326571428574</v>
      </c>
      <c r="L36">
        <v>13213.050199999998</v>
      </c>
      <c r="M36">
        <v>21569.482857142855</v>
      </c>
      <c r="N36">
        <v>3335.846</v>
      </c>
      <c r="O36">
        <v>5298.9153999999999</v>
      </c>
      <c r="P36">
        <v>8634.7613999999994</v>
      </c>
      <c r="Q36">
        <v>3256.5470987198328</v>
      </c>
      <c r="R36">
        <v>5172.9509012801673</v>
      </c>
      <c r="S36">
        <v>8978.7512222222213</v>
      </c>
      <c r="T36">
        <v>8609.6475666666629</v>
      </c>
      <c r="U36">
        <v>95059.073999999993</v>
      </c>
      <c r="V36">
        <f t="shared" si="0"/>
        <v>8.8676416098898675E-2</v>
      </c>
      <c r="W36">
        <v>8429.4979999999996</v>
      </c>
      <c r="X36">
        <v>19.312799999999999</v>
      </c>
      <c r="Y36">
        <v>24261275.885462753</v>
      </c>
      <c r="Z36">
        <v>38538484.214537248</v>
      </c>
      <c r="AA36">
        <v>62799760.099999994</v>
      </c>
      <c r="AB36">
        <v>-138994.07590092762</v>
      </c>
      <c r="AC36">
        <v>-220788.92409907238</v>
      </c>
      <c r="AD36">
        <v>-359783</v>
      </c>
      <c r="AE36">
        <v>224.57619999999952</v>
      </c>
      <c r="AF36">
        <v>2.6008385130363826E-2</v>
      </c>
      <c r="AG36">
        <v>156.29599999999999</v>
      </c>
      <c r="AH36">
        <v>1.8100789675554903E-2</v>
      </c>
      <c r="AI36">
        <v>8478.4653999999991</v>
      </c>
      <c r="AK36">
        <v>249.79824986412314</v>
      </c>
      <c r="AL36">
        <v>254.40314773405643</v>
      </c>
      <c r="AM36">
        <v>206.71</v>
      </c>
      <c r="AN36">
        <v>320.56</v>
      </c>
    </row>
    <row r="37" spans="1:40" x14ac:dyDescent="0.25">
      <c r="A37" s="56" t="s">
        <v>124</v>
      </c>
      <c r="B37">
        <v>6712.8824000000004</v>
      </c>
      <c r="C37">
        <v>7298.3842000000004</v>
      </c>
      <c r="D37">
        <v>14011.266600000001</v>
      </c>
      <c r="E37">
        <v>10049107</v>
      </c>
      <c r="F37">
        <v>10930193</v>
      </c>
      <c r="G37">
        <v>20979300</v>
      </c>
      <c r="H37">
        <v>7858</v>
      </c>
      <c r="I37">
        <v>7858</v>
      </c>
      <c r="J37">
        <v>7858</v>
      </c>
      <c r="K37">
        <v>11280.840400857143</v>
      </c>
      <c r="L37">
        <v>12269.922370571428</v>
      </c>
      <c r="M37">
        <v>23550.762771428574</v>
      </c>
      <c r="N37">
        <v>4494.2677000000003</v>
      </c>
      <c r="O37">
        <v>4913.2165999999997</v>
      </c>
      <c r="P37">
        <v>9407.4843000000001</v>
      </c>
      <c r="Q37">
        <v>4386.4240611986788</v>
      </c>
      <c r="R37">
        <v>4795.3199388013227</v>
      </c>
      <c r="S37">
        <v>8978.7512222222213</v>
      </c>
      <c r="T37">
        <v>8609.6475666666629</v>
      </c>
      <c r="U37">
        <v>95059.073999999993</v>
      </c>
      <c r="V37">
        <f t="shared" si="0"/>
        <v>9.6589874208116114E-2</v>
      </c>
      <c r="W37">
        <v>9181.7440000000006</v>
      </c>
      <c r="X37">
        <v>13.464</v>
      </c>
      <c r="Y37">
        <v>32678859.255930156</v>
      </c>
      <c r="Z37">
        <v>35725133.544069856</v>
      </c>
      <c r="AA37">
        <v>68403992.799999997</v>
      </c>
      <c r="AB37">
        <v>354674.87005983101</v>
      </c>
      <c r="AC37">
        <v>387737.12994016905</v>
      </c>
      <c r="AD37">
        <v>742412</v>
      </c>
      <c r="AE37">
        <v>239.20429999999942</v>
      </c>
      <c r="AF37">
        <v>2.5427020909298718E-2</v>
      </c>
      <c r="AG37">
        <v>158.86000000000001</v>
      </c>
      <c r="AH37">
        <v>1.6886554889068484E-2</v>
      </c>
      <c r="AI37">
        <v>9248.6242999999995</v>
      </c>
      <c r="AK37">
        <v>250.34070767918871</v>
      </c>
      <c r="AL37">
        <v>254.64071204004441</v>
      </c>
      <c r="AM37">
        <v>268.74</v>
      </c>
      <c r="AN37">
        <v>294.25</v>
      </c>
    </row>
    <row r="38" spans="1:40" x14ac:dyDescent="0.25">
      <c r="A38" s="56" t="s">
        <v>91</v>
      </c>
      <c r="B38">
        <v>5558.9630999999999</v>
      </c>
      <c r="C38">
        <v>9853.1075999999994</v>
      </c>
      <c r="D38">
        <v>15412.0707</v>
      </c>
      <c r="E38">
        <v>8336805</v>
      </c>
      <c r="F38">
        <v>14755095</v>
      </c>
      <c r="G38">
        <v>23091900</v>
      </c>
      <c r="H38">
        <v>7940</v>
      </c>
      <c r="I38">
        <v>7940</v>
      </c>
      <c r="J38">
        <v>7940</v>
      </c>
      <c r="K38">
        <v>9456.3188142857143</v>
      </c>
      <c r="L38">
        <v>16736.493471428574</v>
      </c>
      <c r="M38">
        <v>26192.812285714288</v>
      </c>
      <c r="N38">
        <v>3742.096</v>
      </c>
      <c r="O38">
        <v>6729.2384000000002</v>
      </c>
      <c r="P38">
        <v>10471.3344</v>
      </c>
      <c r="Q38">
        <v>3652.9924316045144</v>
      </c>
      <c r="R38">
        <v>6569.0075683954856</v>
      </c>
      <c r="S38">
        <v>8978.7512222222213</v>
      </c>
      <c r="T38">
        <v>8609.6475666666629</v>
      </c>
      <c r="U38">
        <f>SUM(W38:W49)</f>
        <v>115067.81000000001</v>
      </c>
      <c r="V38">
        <f t="shared" si="0"/>
        <v>8.883457502145907E-2</v>
      </c>
      <c r="W38">
        <v>10222</v>
      </c>
      <c r="X38">
        <v>5.55</v>
      </c>
      <c r="Y38">
        <v>27214793.615453631</v>
      </c>
      <c r="Z38">
        <v>48939106.384546369</v>
      </c>
      <c r="AA38">
        <v>76153900</v>
      </c>
      <c r="AB38">
        <v>-10179.205284858443</v>
      </c>
      <c r="AC38">
        <v>-18304.794715141557</v>
      </c>
      <c r="AD38">
        <v>-28484</v>
      </c>
      <c r="AE38">
        <v>254.884399999999</v>
      </c>
      <c r="AF38">
        <v>2.4341157512838003E-2</v>
      </c>
      <c r="AG38">
        <v>175.55199999999999</v>
      </c>
      <c r="AH38">
        <v>1.6765007523778439E-2</v>
      </c>
      <c r="AI38">
        <v>10295.7824</v>
      </c>
      <c r="AJ38">
        <v>1.2730999999999999</v>
      </c>
      <c r="AK38">
        <v>250.13824680944472</v>
      </c>
      <c r="AL38">
        <v>254.40332038985485</v>
      </c>
      <c r="AM38">
        <v>221.69</v>
      </c>
      <c r="AN38">
        <v>390.49</v>
      </c>
    </row>
    <row r="39" spans="1:40" x14ac:dyDescent="0.25">
      <c r="A39" s="56" t="s">
        <v>92</v>
      </c>
      <c r="B39">
        <v>2502.8683999999998</v>
      </c>
      <c r="C39">
        <v>6014.3747000000003</v>
      </c>
      <c r="D39">
        <v>8517.2430999999997</v>
      </c>
      <c r="E39">
        <v>3756679</v>
      </c>
      <c r="F39">
        <v>9124275</v>
      </c>
      <c r="G39">
        <v>12880954</v>
      </c>
      <c r="H39">
        <v>8246</v>
      </c>
      <c r="I39">
        <v>8760</v>
      </c>
      <c r="J39">
        <v>8610</v>
      </c>
      <c r="K39">
        <v>4425.18</v>
      </c>
      <c r="L39">
        <v>11418.378500000001</v>
      </c>
      <c r="M39">
        <v>15843.561900000001</v>
      </c>
      <c r="N39">
        <v>1748.1359</v>
      </c>
      <c r="O39">
        <v>4594.8253999999997</v>
      </c>
      <c r="P39">
        <v>6342.9612999999999</v>
      </c>
      <c r="Q39">
        <v>1703.499514362763</v>
      </c>
      <c r="R39">
        <v>4477.5024856372374</v>
      </c>
      <c r="S39">
        <v>8978.7512222222213</v>
      </c>
      <c r="T39">
        <v>8609.6475666666629</v>
      </c>
      <c r="U39">
        <v>115067.81000000001</v>
      </c>
      <c r="V39">
        <f t="shared" si="0"/>
        <v>5.3716169622068932E-2</v>
      </c>
      <c r="W39">
        <v>6181.0020000000004</v>
      </c>
      <c r="X39">
        <v>19.233599999999999</v>
      </c>
      <c r="Y39">
        <v>12691071.382002585</v>
      </c>
      <c r="Z39">
        <v>33357393.517997418</v>
      </c>
      <c r="AA39">
        <v>46048464.900000006</v>
      </c>
      <c r="AB39">
        <v>225696.66306554637</v>
      </c>
      <c r="AC39">
        <v>593224.33693445369</v>
      </c>
      <c r="AD39">
        <v>818921</v>
      </c>
      <c r="AE39">
        <v>181.1928999999991</v>
      </c>
      <c r="AF39">
        <v>2.8565979111365398E-2</v>
      </c>
      <c r="AG39">
        <v>121.96</v>
      </c>
      <c r="AH39">
        <v>1.9227612188016975E-2</v>
      </c>
      <c r="AI39">
        <v>6221.0012999999999</v>
      </c>
      <c r="AJ39">
        <v>1.3217000000000001</v>
      </c>
      <c r="AK39">
        <v>249.78178410137866</v>
      </c>
      <c r="AL39">
        <v>254.67864634588651</v>
      </c>
      <c r="AM39">
        <v>103.38</v>
      </c>
      <c r="AN39">
        <v>271.49</v>
      </c>
    </row>
    <row r="40" spans="1:40" x14ac:dyDescent="0.25">
      <c r="A40" s="56" t="s">
        <v>93</v>
      </c>
      <c r="B40">
        <v>6513.8517000000002</v>
      </c>
      <c r="C40">
        <v>3804.3168000000001</v>
      </c>
      <c r="D40">
        <v>10318.1685</v>
      </c>
      <c r="E40">
        <v>9852347</v>
      </c>
      <c r="F40">
        <v>5762899</v>
      </c>
      <c r="G40">
        <v>15615246</v>
      </c>
      <c r="H40">
        <v>8670</v>
      </c>
      <c r="I40">
        <v>8670</v>
      </c>
      <c r="J40">
        <v>8670</v>
      </c>
      <c r="K40">
        <v>12202.835498571429</v>
      </c>
      <c r="L40">
        <v>7137.7620471428572</v>
      </c>
      <c r="M40">
        <v>19340.597545714285</v>
      </c>
      <c r="N40">
        <v>4870.7650999999996</v>
      </c>
      <c r="O40">
        <v>2881.9857000000002</v>
      </c>
      <c r="P40">
        <v>7752.7507999999998</v>
      </c>
      <c r="Q40">
        <v>4746.3999716694098</v>
      </c>
      <c r="R40">
        <v>2808.4000283305895</v>
      </c>
      <c r="S40">
        <v>8978.7512222222213</v>
      </c>
      <c r="T40">
        <v>8609.6475666666629</v>
      </c>
      <c r="U40">
        <v>115067.81000000001</v>
      </c>
      <c r="V40">
        <f t="shared" si="0"/>
        <v>6.565519931247496E-2</v>
      </c>
      <c r="W40">
        <v>7554.8</v>
      </c>
      <c r="X40">
        <v>15.4459</v>
      </c>
      <c r="Y40">
        <v>35360679.788937099</v>
      </c>
      <c r="Z40">
        <v>20922580.211062893</v>
      </c>
      <c r="AA40">
        <v>56283260</v>
      </c>
      <c r="AB40">
        <v>62521.574784333316</v>
      </c>
      <c r="AC40">
        <v>36993.425215666677</v>
      </c>
      <c r="AD40">
        <v>99515</v>
      </c>
      <c r="AE40">
        <v>213.39669999999933</v>
      </c>
      <c r="AF40">
        <v>2.7525288185452745E-2</v>
      </c>
      <c r="AG40">
        <v>154.21600000000001</v>
      </c>
      <c r="AH40">
        <v>1.9891778283393297E-2</v>
      </c>
      <c r="AI40">
        <v>7598.5347999999994</v>
      </c>
      <c r="AJ40">
        <v>1.2825</v>
      </c>
      <c r="AK40">
        <v>249.46755086870957</v>
      </c>
      <c r="AL40">
        <v>254.53061747791543</v>
      </c>
      <c r="AM40">
        <v>291.93</v>
      </c>
      <c r="AN40">
        <v>170.13</v>
      </c>
    </row>
    <row r="41" spans="1:40" x14ac:dyDescent="0.25">
      <c r="A41" s="56" t="s">
        <v>94</v>
      </c>
      <c r="B41">
        <v>829.19979999999998</v>
      </c>
      <c r="C41">
        <v>11224.2243</v>
      </c>
      <c r="D41">
        <v>12053.4241</v>
      </c>
      <c r="E41">
        <v>1248827</v>
      </c>
      <c r="F41">
        <v>16830353</v>
      </c>
      <c r="G41">
        <v>18079180</v>
      </c>
      <c r="H41">
        <v>8134.67</v>
      </c>
      <c r="I41">
        <v>7916.95</v>
      </c>
      <c r="J41">
        <v>7931.99</v>
      </c>
      <c r="K41">
        <v>1451.2568000000001</v>
      </c>
      <c r="L41">
        <v>19035.018800000002</v>
      </c>
      <c r="M41">
        <v>20486.275600000001</v>
      </c>
      <c r="N41">
        <v>576.31029999999998</v>
      </c>
      <c r="O41">
        <v>7637.5142999999998</v>
      </c>
      <c r="P41">
        <v>8213.8245999999999</v>
      </c>
      <c r="Q41">
        <v>561.65900620551361</v>
      </c>
      <c r="R41">
        <v>7443.348993794486</v>
      </c>
      <c r="S41">
        <v>8978.7512222222213</v>
      </c>
      <c r="T41">
        <v>8609.6475666666629</v>
      </c>
      <c r="U41">
        <v>115067.81000000001</v>
      </c>
      <c r="V41">
        <f t="shared" si="0"/>
        <v>6.9567744445644689E-2</v>
      </c>
      <c r="W41">
        <v>8005.0079999999998</v>
      </c>
      <c r="X41">
        <v>13.728</v>
      </c>
      <c r="Y41">
        <v>4184359.5962310764</v>
      </c>
      <c r="Z41">
        <v>55452950.003768921</v>
      </c>
      <c r="AA41">
        <v>59637309.600000001</v>
      </c>
      <c r="AB41">
        <v>1971.3123882387263</v>
      </c>
      <c r="AC41">
        <v>26124.687611761274</v>
      </c>
      <c r="AD41">
        <v>28096</v>
      </c>
      <c r="AE41">
        <v>222.54459999999926</v>
      </c>
      <c r="AF41">
        <v>2.7093907021097E-2</v>
      </c>
      <c r="AG41">
        <v>161.79599999999999</v>
      </c>
      <c r="AH41">
        <v>1.9698010108470054E-2</v>
      </c>
      <c r="AI41">
        <v>8052.0285999999996</v>
      </c>
      <c r="AJ41">
        <v>1.3831</v>
      </c>
      <c r="AK41">
        <v>249.41213865219379</v>
      </c>
      <c r="AL41">
        <v>254.4237808593974</v>
      </c>
      <c r="AM41">
        <v>36.26</v>
      </c>
      <c r="AN41">
        <v>467.7</v>
      </c>
    </row>
    <row r="42" spans="1:40" x14ac:dyDescent="0.25">
      <c r="A42" s="56" t="s">
        <v>95</v>
      </c>
      <c r="B42">
        <v>443.20731000000001</v>
      </c>
      <c r="C42">
        <v>9082.5020800000002</v>
      </c>
      <c r="D42">
        <v>9525.70939</v>
      </c>
      <c r="E42">
        <v>636401</v>
      </c>
      <c r="F42">
        <v>13613699</v>
      </c>
      <c r="G42">
        <v>14250100</v>
      </c>
      <c r="H42">
        <v>7934</v>
      </c>
      <c r="I42">
        <v>7934</v>
      </c>
      <c r="J42">
        <v>7934</v>
      </c>
      <c r="K42">
        <v>721.31507628571433</v>
      </c>
      <c r="L42">
        <v>15430.155409428573</v>
      </c>
      <c r="M42">
        <v>16151.470485714286</v>
      </c>
      <c r="N42">
        <v>283.10820000000001</v>
      </c>
      <c r="O42">
        <v>6192.4269999999997</v>
      </c>
      <c r="P42">
        <v>6475.5351999999993</v>
      </c>
      <c r="Q42">
        <v>275.83433275322176</v>
      </c>
      <c r="R42">
        <v>6033.3256672467787</v>
      </c>
      <c r="S42">
        <v>8978.7512222222213</v>
      </c>
      <c r="T42">
        <v>8609.6475666666629</v>
      </c>
      <c r="U42">
        <v>115067.81000000001</v>
      </c>
      <c r="V42">
        <f t="shared" si="0"/>
        <v>5.4829930281978939E-2</v>
      </c>
      <c r="W42">
        <v>6309.16</v>
      </c>
      <c r="X42">
        <v>16.103999999999999</v>
      </c>
      <c r="Y42">
        <v>2054965.7790115022</v>
      </c>
      <c r="Z42">
        <v>44948276.220988505</v>
      </c>
      <c r="AA42">
        <v>47003242</v>
      </c>
      <c r="AB42">
        <v>17356.224271593801</v>
      </c>
      <c r="AC42">
        <v>379632.77572840621</v>
      </c>
      <c r="AD42">
        <v>396989</v>
      </c>
      <c r="AE42">
        <v>182.47919999999976</v>
      </c>
      <c r="AF42">
        <v>2.8179786591230296E-2</v>
      </c>
      <c r="AG42">
        <v>128.98400000000001</v>
      </c>
      <c r="AH42">
        <v>1.9918662475960292E-2</v>
      </c>
      <c r="AI42">
        <v>6346.551199999999</v>
      </c>
      <c r="AJ42">
        <v>1.9682999999999999</v>
      </c>
      <c r="AK42">
        <v>249.42294322968527</v>
      </c>
      <c r="AL42">
        <v>254.49208517713191</v>
      </c>
      <c r="AM42">
        <v>19.420000000000002</v>
      </c>
      <c r="AN42">
        <v>382.87</v>
      </c>
    </row>
    <row r="43" spans="1:40" x14ac:dyDescent="0.25">
      <c r="A43" s="56" t="s">
        <v>96</v>
      </c>
      <c r="B43">
        <v>10092.62162</v>
      </c>
      <c r="C43">
        <v>11412.86751</v>
      </c>
      <c r="D43">
        <v>21505.489130000002</v>
      </c>
      <c r="E43">
        <v>15122679</v>
      </c>
      <c r="F43">
        <v>17105341</v>
      </c>
      <c r="G43">
        <v>32228020</v>
      </c>
      <c r="H43">
        <v>7869</v>
      </c>
      <c r="I43">
        <v>7869</v>
      </c>
      <c r="J43">
        <v>7869</v>
      </c>
      <c r="K43">
        <v>17000.051578714283</v>
      </c>
      <c r="L43">
        <v>19228.846904142858</v>
      </c>
      <c r="M43">
        <v>36228.898500000003</v>
      </c>
      <c r="N43">
        <v>6786.2870000000003</v>
      </c>
      <c r="O43">
        <v>7713.9629999999997</v>
      </c>
      <c r="P43">
        <v>14500.25</v>
      </c>
      <c r="Q43">
        <v>6621.2351773664595</v>
      </c>
      <c r="R43">
        <v>7526.3488226335403</v>
      </c>
      <c r="S43">
        <v>8978.7512222222213</v>
      </c>
      <c r="T43">
        <v>8609.6475666666629</v>
      </c>
      <c r="U43">
        <v>115067.81000000001</v>
      </c>
      <c r="V43">
        <f t="shared" si="0"/>
        <v>0.12294997184703524</v>
      </c>
      <c r="W43">
        <v>14147.584000000001</v>
      </c>
      <c r="X43">
        <v>18.744</v>
      </c>
      <c r="Y43">
        <v>49328202.071380123</v>
      </c>
      <c r="Z43">
        <v>56071298.728619874</v>
      </c>
      <c r="AA43">
        <v>105399500.80000001</v>
      </c>
      <c r="AB43">
        <v>188887.19172186687</v>
      </c>
      <c r="AC43">
        <v>214707.8082781331</v>
      </c>
      <c r="AD43">
        <v>403595</v>
      </c>
      <c r="AE43">
        <v>371.40999999999985</v>
      </c>
      <c r="AF43">
        <v>2.5614041137221762E-2</v>
      </c>
      <c r="AG43">
        <v>264.42399999999998</v>
      </c>
      <c r="AH43">
        <v>1.823582352028413E-2</v>
      </c>
      <c r="AI43">
        <v>14235.826000000001</v>
      </c>
      <c r="AJ43">
        <v>2.6019000000000001</v>
      </c>
      <c r="AK43">
        <v>249.85016465233358</v>
      </c>
      <c r="AL43">
        <v>254.49101794304033</v>
      </c>
      <c r="AM43">
        <v>432.8</v>
      </c>
      <c r="AN43">
        <v>483.63</v>
      </c>
    </row>
    <row r="44" spans="1:40" x14ac:dyDescent="0.25">
      <c r="A44" s="56" t="s">
        <v>97</v>
      </c>
      <c r="B44">
        <v>8623.4404599999998</v>
      </c>
      <c r="C44">
        <v>11546.397370000001</v>
      </c>
      <c r="D44">
        <v>20169.83783</v>
      </c>
      <c r="E44">
        <v>12948095</v>
      </c>
      <c r="F44">
        <v>17338415</v>
      </c>
      <c r="G44">
        <v>30286510</v>
      </c>
      <c r="H44">
        <v>7915</v>
      </c>
      <c r="I44">
        <v>7915</v>
      </c>
      <c r="J44">
        <v>7915</v>
      </c>
      <c r="K44">
        <v>14640.595989285714</v>
      </c>
      <c r="L44">
        <v>19604.793532142856</v>
      </c>
      <c r="M44">
        <v>34245.389521428573</v>
      </c>
      <c r="N44">
        <v>5834.6549999999997</v>
      </c>
      <c r="O44">
        <v>7876.576</v>
      </c>
      <c r="P44">
        <v>13711.231</v>
      </c>
      <c r="Q44">
        <v>5691.2523964624324</v>
      </c>
      <c r="R44">
        <v>7682.9876035375673</v>
      </c>
      <c r="S44">
        <v>8978.7512222222213</v>
      </c>
      <c r="T44">
        <v>8609.6475666666629</v>
      </c>
      <c r="U44">
        <v>115067.81000000001</v>
      </c>
      <c r="V44">
        <f t="shared" si="0"/>
        <v>0.11622920432743092</v>
      </c>
      <c r="W44">
        <v>13374.24</v>
      </c>
      <c r="X44">
        <v>22.175999999999998</v>
      </c>
      <c r="Y44">
        <v>42399830.353645124</v>
      </c>
      <c r="Z44">
        <v>57238257.646354876</v>
      </c>
      <c r="AA44">
        <v>99638088</v>
      </c>
      <c r="AB44">
        <v>155013.84371942971</v>
      </c>
      <c r="AC44">
        <v>209263.15628057029</v>
      </c>
      <c r="AD44">
        <v>364277</v>
      </c>
      <c r="AE44">
        <v>359.16699999999946</v>
      </c>
      <c r="AF44">
        <v>2.6195095101234855E-2</v>
      </c>
      <c r="AG44">
        <v>252.57599999999999</v>
      </c>
      <c r="AH44">
        <v>1.8421103108831001E-2</v>
      </c>
      <c r="AI44">
        <v>13458.655000000001</v>
      </c>
      <c r="AJ44">
        <v>2.8853</v>
      </c>
      <c r="AK44">
        <v>249.76159705447728</v>
      </c>
      <c r="AL44">
        <v>254.44882509751955</v>
      </c>
      <c r="AM44">
        <v>369.69</v>
      </c>
      <c r="AN44">
        <v>492.09</v>
      </c>
    </row>
    <row r="45" spans="1:40" x14ac:dyDescent="0.25">
      <c r="A45" s="56" t="s">
        <v>98</v>
      </c>
      <c r="B45">
        <v>10959.91007</v>
      </c>
      <c r="C45">
        <v>12124.394389999999</v>
      </c>
      <c r="D45">
        <v>23084.304459999999</v>
      </c>
      <c r="E45">
        <v>16457748</v>
      </c>
      <c r="F45">
        <v>18189752</v>
      </c>
      <c r="G45">
        <v>34647500</v>
      </c>
      <c r="H45">
        <v>7901</v>
      </c>
      <c r="I45">
        <v>7901</v>
      </c>
      <c r="J45">
        <v>7901</v>
      </c>
      <c r="K45">
        <v>18576.095278285717</v>
      </c>
      <c r="L45">
        <v>20531.032936000003</v>
      </c>
      <c r="M45">
        <v>39107.128214285716</v>
      </c>
      <c r="N45">
        <v>7406.0128000000004</v>
      </c>
      <c r="O45">
        <v>8248.5388000000003</v>
      </c>
      <c r="P45">
        <v>15654.551600000001</v>
      </c>
      <c r="Q45">
        <v>7227.3855356733948</v>
      </c>
      <c r="R45">
        <v>8049.5904643266049</v>
      </c>
      <c r="S45">
        <v>8978.7512222222213</v>
      </c>
      <c r="T45">
        <v>8609.6475666666629</v>
      </c>
      <c r="U45">
        <v>115067.81000000001</v>
      </c>
      <c r="V45">
        <f t="shared" si="0"/>
        <v>0.13276498440354431</v>
      </c>
      <c r="W45">
        <v>15276.976000000001</v>
      </c>
      <c r="X45">
        <v>19.8</v>
      </c>
      <c r="Y45">
        <v>53844022.240766793</v>
      </c>
      <c r="Z45">
        <v>59969448.959233209</v>
      </c>
      <c r="AA45">
        <v>113813471.2</v>
      </c>
      <c r="AB45">
        <v>165071.53090233513</v>
      </c>
      <c r="AC45">
        <v>183850.46909766484</v>
      </c>
      <c r="AD45">
        <v>348922</v>
      </c>
      <c r="AE45">
        <v>397.37559999999939</v>
      </c>
      <c r="AF45">
        <v>2.5384029524039474E-2</v>
      </c>
      <c r="AG45">
        <v>285.26799999999997</v>
      </c>
      <c r="AH45">
        <v>1.8222687387609363E-2</v>
      </c>
      <c r="AI45">
        <v>15369.283600000001</v>
      </c>
      <c r="AJ45">
        <v>2.7332999999999998</v>
      </c>
      <c r="AK45">
        <v>249.81314836437548</v>
      </c>
      <c r="AL45">
        <v>254.44990952138923</v>
      </c>
      <c r="AM45">
        <v>470.87</v>
      </c>
      <c r="AN45">
        <v>523.41</v>
      </c>
    </row>
    <row r="46" spans="1:40" x14ac:dyDescent="0.25">
      <c r="A46" s="56" t="s">
        <v>99</v>
      </c>
      <c r="B46">
        <v>10704.432129999999</v>
      </c>
      <c r="C46">
        <v>10552.192929999999</v>
      </c>
      <c r="D46">
        <v>21256.625059999998</v>
      </c>
      <c r="E46">
        <v>16056775</v>
      </c>
      <c r="F46">
        <v>15831325</v>
      </c>
      <c r="G46">
        <v>31888100</v>
      </c>
      <c r="H46">
        <v>7875</v>
      </c>
      <c r="I46">
        <v>7875</v>
      </c>
      <c r="J46">
        <v>7875</v>
      </c>
      <c r="K46">
        <v>18063.871875000001</v>
      </c>
      <c r="L46">
        <v>17810.240624999999</v>
      </c>
      <c r="M46">
        <v>35874.112500000003</v>
      </c>
      <c r="N46">
        <v>7204.2828</v>
      </c>
      <c r="O46">
        <v>7155.9987000000001</v>
      </c>
      <c r="P46">
        <v>14360.281500000001</v>
      </c>
      <c r="Q46">
        <v>7029.235454235908</v>
      </c>
      <c r="R46">
        <v>6982.1245457640925</v>
      </c>
      <c r="S46">
        <v>8978.7512222222213</v>
      </c>
      <c r="T46">
        <v>8609.6475666666629</v>
      </c>
      <c r="U46">
        <v>115067.81000000001</v>
      </c>
      <c r="V46">
        <f t="shared" si="0"/>
        <v>0.1217661133900089</v>
      </c>
      <c r="W46">
        <v>14011.36</v>
      </c>
      <c r="X46">
        <v>19.271999999999998</v>
      </c>
      <c r="Y46">
        <v>52367804.134057514</v>
      </c>
      <c r="Z46">
        <v>52016827.865942493</v>
      </c>
      <c r="AA46">
        <v>104384632</v>
      </c>
      <c r="AB46">
        <v>150584.11779498891</v>
      </c>
      <c r="AC46">
        <v>149574.88220501109</v>
      </c>
      <c r="AD46">
        <v>300159</v>
      </c>
      <c r="AE46">
        <v>368.19350000000122</v>
      </c>
      <c r="AF46">
        <v>2.563971326049571E-2</v>
      </c>
      <c r="AG46">
        <v>260.34399999999999</v>
      </c>
      <c r="AH46">
        <v>1.8129449621165153E-2</v>
      </c>
      <c r="AI46">
        <v>14099.937500000002</v>
      </c>
      <c r="AJ46">
        <v>1.7867</v>
      </c>
      <c r="AK46">
        <v>249.81482779428802</v>
      </c>
      <c r="AL46">
        <v>254.42745756851758</v>
      </c>
      <c r="AM46">
        <v>457.86</v>
      </c>
      <c r="AN46">
        <v>450.79</v>
      </c>
    </row>
    <row r="47" spans="1:40" x14ac:dyDescent="0.25">
      <c r="A47" s="56" t="s">
        <v>100</v>
      </c>
      <c r="B47">
        <v>3909.9369299999998</v>
      </c>
      <c r="C47">
        <v>7028.8062200000004</v>
      </c>
      <c r="D47">
        <v>10938.74315</v>
      </c>
      <c r="E47">
        <v>5855343</v>
      </c>
      <c r="F47">
        <v>10534657</v>
      </c>
      <c r="G47">
        <v>16390000</v>
      </c>
      <c r="H47">
        <v>7840</v>
      </c>
      <c r="I47">
        <v>7840</v>
      </c>
      <c r="J47">
        <v>7840</v>
      </c>
      <c r="K47">
        <v>6557.9841600000009</v>
      </c>
      <c r="L47">
        <v>11798.815840000001</v>
      </c>
      <c r="M47">
        <v>18356.800000000003</v>
      </c>
      <c r="N47">
        <v>2602.9344000000001</v>
      </c>
      <c r="O47">
        <v>4742.7780000000002</v>
      </c>
      <c r="P47">
        <v>7345.7124000000003</v>
      </c>
      <c r="Q47">
        <v>2540.4443781360128</v>
      </c>
      <c r="R47">
        <v>4628.9156218639873</v>
      </c>
      <c r="S47">
        <v>8978.7512222222213</v>
      </c>
      <c r="T47">
        <v>8609.6475666666629</v>
      </c>
      <c r="U47">
        <v>115067.81000000001</v>
      </c>
      <c r="V47">
        <f t="shared" si="0"/>
        <v>6.2305522282904306E-2</v>
      </c>
      <c r="W47">
        <v>7169.36</v>
      </c>
      <c r="X47">
        <v>23.143999999999998</v>
      </c>
      <c r="Y47">
        <v>18164177.303672493</v>
      </c>
      <c r="Z47">
        <v>33096746.696327511</v>
      </c>
      <c r="AA47">
        <v>51260924</v>
      </c>
      <c r="AB47">
        <v>111796.61801080042</v>
      </c>
      <c r="AC47">
        <v>203703.38198919958</v>
      </c>
      <c r="AD47">
        <v>315500</v>
      </c>
      <c r="AE47">
        <v>199.4964000000009</v>
      </c>
      <c r="AF47">
        <v>2.715821000560829E-2</v>
      </c>
      <c r="AG47">
        <v>135.10400000000001</v>
      </c>
      <c r="AH47">
        <v>1.8392225647168001E-2</v>
      </c>
      <c r="AI47">
        <v>7210.6084000000001</v>
      </c>
      <c r="AK47">
        <v>249.89815827801812</v>
      </c>
      <c r="AL47">
        <v>254.58045953514826</v>
      </c>
      <c r="AM47">
        <v>166.57</v>
      </c>
      <c r="AN47">
        <v>297.27999999999997</v>
      </c>
    </row>
    <row r="48" spans="1:40" x14ac:dyDescent="0.25">
      <c r="A48" s="56" t="s">
        <v>101</v>
      </c>
      <c r="B48">
        <v>4960.9614499999998</v>
      </c>
      <c r="C48">
        <v>11133.64885</v>
      </c>
      <c r="D48">
        <v>16094.6103</v>
      </c>
      <c r="E48">
        <v>7432182</v>
      </c>
      <c r="F48">
        <v>16701818</v>
      </c>
      <c r="G48">
        <v>24134000</v>
      </c>
      <c r="H48">
        <v>7930</v>
      </c>
      <c r="I48">
        <v>7930</v>
      </c>
      <c r="J48">
        <v>7930</v>
      </c>
      <c r="K48">
        <v>8419.6004657142839</v>
      </c>
      <c r="L48">
        <v>18920.773819999999</v>
      </c>
      <c r="M48">
        <v>27340.374285714279</v>
      </c>
      <c r="N48">
        <v>3353.8842</v>
      </c>
      <c r="O48">
        <v>7588.8927999999996</v>
      </c>
      <c r="P48">
        <v>10942.777</v>
      </c>
      <c r="Q48">
        <v>3273.0040771889626</v>
      </c>
      <c r="R48">
        <v>7405.8839228110373</v>
      </c>
      <c r="S48">
        <v>8978.7512222222213</v>
      </c>
      <c r="T48">
        <v>8609.6475666666629</v>
      </c>
      <c r="U48">
        <v>115067.81000000001</v>
      </c>
      <c r="V48">
        <f t="shared" si="0"/>
        <v>9.280517288023471E-2</v>
      </c>
      <c r="W48">
        <v>10678.888000000001</v>
      </c>
      <c r="X48">
        <v>12.144</v>
      </c>
      <c r="Y48">
        <v>23401979.151901081</v>
      </c>
      <c r="Z48">
        <v>52952070.048098914</v>
      </c>
      <c r="AA48">
        <v>76354049.200000003</v>
      </c>
      <c r="AB48">
        <v>91862.378837492535</v>
      </c>
      <c r="AC48">
        <v>207858.62116250745</v>
      </c>
      <c r="AD48">
        <v>299721</v>
      </c>
      <c r="AE48">
        <v>276.03299999999945</v>
      </c>
      <c r="AF48">
        <v>2.5225132523490103E-2</v>
      </c>
      <c r="AG48">
        <v>199.376</v>
      </c>
      <c r="AH48">
        <v>1.821987234136271E-2</v>
      </c>
      <c r="AI48">
        <v>10743.401</v>
      </c>
      <c r="AK48">
        <v>249.84859223316235</v>
      </c>
      <c r="AL48">
        <v>254.48528157623716</v>
      </c>
      <c r="AM48">
        <v>202.71</v>
      </c>
      <c r="AN48">
        <v>459.42</v>
      </c>
    </row>
    <row r="49" spans="1:40" x14ac:dyDescent="0.25">
      <c r="A49" s="56" t="s">
        <v>102</v>
      </c>
      <c r="B49">
        <v>0</v>
      </c>
      <c r="C49">
        <v>3260.5380599999999</v>
      </c>
      <c r="D49">
        <v>3260.5380599999999</v>
      </c>
      <c r="E49">
        <v>0</v>
      </c>
      <c r="F49">
        <v>4878899.9999999944</v>
      </c>
      <c r="G49">
        <v>4878899.9999999944</v>
      </c>
      <c r="H49">
        <v>0</v>
      </c>
      <c r="I49">
        <v>7840</v>
      </c>
      <c r="J49">
        <v>7840</v>
      </c>
      <c r="K49">
        <v>0</v>
      </c>
      <c r="L49">
        <v>5464.367999999994</v>
      </c>
      <c r="M49">
        <v>5464.367999999994</v>
      </c>
      <c r="N49">
        <v>0</v>
      </c>
      <c r="O49">
        <v>2189.4371000000001</v>
      </c>
      <c r="P49">
        <v>2189.4371000000001</v>
      </c>
      <c r="Q49">
        <v>0</v>
      </c>
      <c r="R49">
        <v>2137.4319999999998</v>
      </c>
      <c r="S49">
        <v>8978.7512222222213</v>
      </c>
      <c r="T49">
        <v>8609.6475666666629</v>
      </c>
      <c r="U49">
        <v>115067.81000000001</v>
      </c>
      <c r="V49">
        <f t="shared" si="0"/>
        <v>1.8575412185214957E-2</v>
      </c>
      <c r="W49">
        <v>2137.4319999999998</v>
      </c>
      <c r="X49">
        <v>16.7943</v>
      </c>
      <c r="Y49">
        <v>0</v>
      </c>
      <c r="Z49">
        <v>15282638.799999999</v>
      </c>
      <c r="AA49">
        <v>15282638.799999999</v>
      </c>
      <c r="AB49">
        <v>0</v>
      </c>
      <c r="AC49">
        <v>309472</v>
      </c>
      <c r="AD49">
        <v>309472</v>
      </c>
      <c r="AE49">
        <v>68.799400000000333</v>
      </c>
      <c r="AF49">
        <v>3.1423327941232169E-2</v>
      </c>
      <c r="AG49">
        <v>41.863999999999997</v>
      </c>
      <c r="AH49">
        <v>1.9120896416709113E-2</v>
      </c>
      <c r="AI49">
        <v>2147.5731000000001</v>
      </c>
      <c r="AK49">
        <v>249.57867024359794</v>
      </c>
      <c r="AL49">
        <v>254.44386503071743</v>
      </c>
      <c r="AM49">
        <v>0</v>
      </c>
      <c r="AN49">
        <v>131.16999999999999</v>
      </c>
    </row>
    <row r="50" spans="1:40" x14ac:dyDescent="0.25">
      <c r="A50" s="56" t="s">
        <v>103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7</v>
      </c>
      <c r="I50" t="s">
        <v>7</v>
      </c>
      <c r="J50" t="s">
        <v>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e">
        <v>#DIV/0!</v>
      </c>
      <c r="R50" t="e">
        <v>#DIV/0!</v>
      </c>
      <c r="S50">
        <v>8978.7512222222213</v>
      </c>
      <c r="T50">
        <v>8609.6475666666629</v>
      </c>
      <c r="U50">
        <f>SUM(W50:W61)</f>
        <v>113108.16</v>
      </c>
      <c r="V50">
        <f t="shared" si="0"/>
        <v>0</v>
      </c>
      <c r="W50">
        <v>0</v>
      </c>
      <c r="X50">
        <v>24.815999999999999</v>
      </c>
      <c r="Y50" t="e">
        <v>#DIV/0!</v>
      </c>
      <c r="Z50" t="e">
        <v>#DIV/0!</v>
      </c>
      <c r="AA50">
        <v>0</v>
      </c>
      <c r="AB50" t="e">
        <v>#DIV/0!</v>
      </c>
      <c r="AC50" t="e">
        <v>#DIV/0!</v>
      </c>
      <c r="AD50">
        <v>258349</v>
      </c>
      <c r="AE50">
        <v>24.815999999999999</v>
      </c>
      <c r="AF50" t="e">
        <v>#DIV/0!</v>
      </c>
      <c r="AG50">
        <v>0</v>
      </c>
      <c r="AH50" t="e">
        <v>#DIV/0!</v>
      </c>
      <c r="AI50">
        <v>0</v>
      </c>
      <c r="AJ50" t="s">
        <v>7</v>
      </c>
      <c r="AK50" t="e">
        <v>#DIV/0!</v>
      </c>
      <c r="AL50" t="e">
        <v>#DIV/0!</v>
      </c>
      <c r="AM50">
        <v>0</v>
      </c>
      <c r="AN50">
        <v>0</v>
      </c>
    </row>
    <row r="51" spans="1:40" x14ac:dyDescent="0.25">
      <c r="A51" s="56" t="s">
        <v>104</v>
      </c>
      <c r="B51">
        <v>1428.747124</v>
      </c>
      <c r="C51">
        <v>5143.9346679999999</v>
      </c>
      <c r="D51">
        <v>6572.6817919999994</v>
      </c>
      <c r="E51">
        <v>2139565.3495860114</v>
      </c>
      <c r="F51">
        <v>7238461.6504139882</v>
      </c>
      <c r="G51">
        <v>9378027</v>
      </c>
      <c r="H51">
        <v>7780</v>
      </c>
      <c r="I51">
        <v>7780</v>
      </c>
      <c r="J51">
        <v>7780</v>
      </c>
      <c r="K51">
        <v>2377.9740599684524</v>
      </c>
      <c r="L51">
        <v>8045.0330914601172</v>
      </c>
      <c r="M51">
        <v>10423.007151428572</v>
      </c>
      <c r="N51">
        <v>940.00420000002998</v>
      </c>
      <c r="O51">
        <v>3227.5129999999999</v>
      </c>
      <c r="P51">
        <v>4167.5172000000302</v>
      </c>
      <c r="Q51">
        <v>921.30361821990675</v>
      </c>
      <c r="R51">
        <v>3163.3043817800931</v>
      </c>
      <c r="S51">
        <v>8978.7512222222213</v>
      </c>
      <c r="T51">
        <v>8609.6475666666629</v>
      </c>
      <c r="U51">
        <v>113108.16</v>
      </c>
      <c r="V51">
        <f t="shared" si="0"/>
        <v>3.6112407805060219E-2</v>
      </c>
      <c r="W51">
        <v>4084.6080000000002</v>
      </c>
      <c r="X51">
        <v>27.984000000000002</v>
      </c>
      <c r="Y51">
        <v>6587320.8702723337</v>
      </c>
      <c r="Z51">
        <v>22617626.329727665</v>
      </c>
      <c r="AA51">
        <v>29204947.200000003</v>
      </c>
      <c r="AB51">
        <v>10763.257418541934</v>
      </c>
      <c r="AC51">
        <v>36955.742581458064</v>
      </c>
      <c r="AD51">
        <v>47719</v>
      </c>
      <c r="AE51">
        <v>110.89320000003045</v>
      </c>
      <c r="AF51">
        <v>2.6608936371043567E-2</v>
      </c>
      <c r="AG51">
        <v>74.532000000000394</v>
      </c>
      <c r="AH51">
        <v>1.7884029368852961E-2</v>
      </c>
      <c r="AI51">
        <v>4092.9852000000296</v>
      </c>
      <c r="AK51">
        <v>250.10111899306611</v>
      </c>
      <c r="AL51">
        <v>254.65538334779455</v>
      </c>
      <c r="AM51">
        <v>62.58</v>
      </c>
      <c r="AN51">
        <v>197.22</v>
      </c>
    </row>
    <row r="52" spans="1:40" x14ac:dyDescent="0.25">
      <c r="A52" s="56" t="s">
        <v>105</v>
      </c>
      <c r="B52">
        <v>11642.355568000001</v>
      </c>
      <c r="C52">
        <v>11338.629328000001</v>
      </c>
      <c r="D52">
        <v>22980.984896000002</v>
      </c>
      <c r="E52">
        <v>17442254.064373299</v>
      </c>
      <c r="F52">
        <v>16955185.935626708</v>
      </c>
      <c r="G52">
        <v>34397440.000000007</v>
      </c>
      <c r="H52">
        <v>7850</v>
      </c>
      <c r="I52">
        <v>7850</v>
      </c>
      <c r="J52">
        <v>7850</v>
      </c>
      <c r="K52">
        <v>19560.242057904346</v>
      </c>
      <c r="L52">
        <v>19014.029942095665</v>
      </c>
      <c r="M52">
        <v>38574.272000000012</v>
      </c>
      <c r="N52">
        <v>7890.9780999999602</v>
      </c>
      <c r="O52">
        <v>7546.8881000000001</v>
      </c>
      <c r="P52">
        <v>15437.86619999996</v>
      </c>
      <c r="Q52">
        <v>7707.2185367117454</v>
      </c>
      <c r="R52">
        <v>7371.1414632882552</v>
      </c>
      <c r="S52">
        <v>8978.7512222222213</v>
      </c>
      <c r="T52">
        <v>8609.6475666666629</v>
      </c>
      <c r="U52">
        <v>113108.16</v>
      </c>
      <c r="V52">
        <f t="shared" si="0"/>
        <v>0.13330921482587993</v>
      </c>
      <c r="W52">
        <v>15078.36</v>
      </c>
      <c r="X52">
        <v>15.84</v>
      </c>
      <c r="Y52">
        <v>55106612.537488982</v>
      </c>
      <c r="Z52">
        <v>52703661.462511025</v>
      </c>
      <c r="AA52">
        <v>107810274</v>
      </c>
      <c r="AB52">
        <v>0</v>
      </c>
      <c r="AC52">
        <v>0</v>
      </c>
      <c r="AD52">
        <v>0</v>
      </c>
      <c r="AE52">
        <v>375.34619999995994</v>
      </c>
      <c r="AF52">
        <v>2.4313347138606559E-2</v>
      </c>
      <c r="AG52">
        <v>261.19199999999802</v>
      </c>
      <c r="AH52">
        <v>1.6918918496650701E-2</v>
      </c>
      <c r="AI52">
        <v>15176.674199999963</v>
      </c>
      <c r="AK52">
        <v>249.86789948989266</v>
      </c>
      <c r="AL52">
        <v>254.16814969909618</v>
      </c>
      <c r="AM52">
        <v>471.33</v>
      </c>
      <c r="AN52">
        <v>456.2</v>
      </c>
    </row>
    <row r="53" spans="1:40" x14ac:dyDescent="0.25">
      <c r="A53" s="56" t="s">
        <v>106</v>
      </c>
      <c r="B53">
        <v>11978.896640000001</v>
      </c>
      <c r="C53">
        <v>11533.518996000001</v>
      </c>
      <c r="D53">
        <v>23512.415636000002</v>
      </c>
      <c r="E53">
        <v>17947696.703200329</v>
      </c>
      <c r="F53">
        <v>17280583.296799678</v>
      </c>
      <c r="G53">
        <v>35228280.000000007</v>
      </c>
      <c r="H53">
        <v>7845</v>
      </c>
      <c r="I53">
        <v>7845</v>
      </c>
      <c r="J53">
        <v>7845</v>
      </c>
      <c r="K53">
        <v>20114.2400909438</v>
      </c>
      <c r="L53">
        <v>19366.596566199067</v>
      </c>
      <c r="M53">
        <v>39480.836657142863</v>
      </c>
      <c r="N53">
        <v>8140.3585000000303</v>
      </c>
      <c r="O53">
        <v>7698.1409999999996</v>
      </c>
      <c r="P53">
        <v>15838.499500000031</v>
      </c>
      <c r="Q53">
        <v>7957.5019941201008</v>
      </c>
      <c r="R53">
        <v>7525.2180058798976</v>
      </c>
      <c r="S53">
        <v>8978.7512222222213</v>
      </c>
      <c r="T53">
        <v>8609.6475666666629</v>
      </c>
      <c r="U53">
        <v>113108.16</v>
      </c>
      <c r="V53">
        <f t="shared" si="0"/>
        <v>0.13688420004356891</v>
      </c>
      <c r="W53">
        <v>15482.72</v>
      </c>
      <c r="X53">
        <v>18.48</v>
      </c>
      <c r="Y53">
        <v>56896139.257958718</v>
      </c>
      <c r="Z53">
        <v>53805308.742041267</v>
      </c>
      <c r="AA53">
        <v>110701448</v>
      </c>
      <c r="AB53">
        <v>149738.19496644897</v>
      </c>
      <c r="AC53">
        <v>141603.80503355103</v>
      </c>
      <c r="AD53">
        <v>291342</v>
      </c>
      <c r="AE53">
        <v>374.25950000003104</v>
      </c>
      <c r="AF53">
        <v>2.3629732096782926E-2</v>
      </c>
      <c r="AG53">
        <v>261.89600000000002</v>
      </c>
      <c r="AH53">
        <v>1.6535404758512603E-2</v>
      </c>
      <c r="AI53">
        <v>15576.60350000003</v>
      </c>
      <c r="AK53">
        <v>249.27131927581138</v>
      </c>
      <c r="AL53">
        <v>253.46242303171414</v>
      </c>
      <c r="AM53">
        <v>492.0499999999999</v>
      </c>
      <c r="AN53">
        <v>473.23</v>
      </c>
    </row>
    <row r="54" spans="1:40" x14ac:dyDescent="0.25">
      <c r="A54" s="56" t="s">
        <v>107</v>
      </c>
      <c r="B54">
        <v>12706.654584</v>
      </c>
      <c r="C54">
        <v>12115.101839999999</v>
      </c>
      <c r="D54">
        <v>24821.756423999999</v>
      </c>
      <c r="E54">
        <v>19029157.729359422</v>
      </c>
      <c r="F54">
        <v>18144042.270640586</v>
      </c>
      <c r="G54">
        <v>37173200.000000007</v>
      </c>
      <c r="H54">
        <v>7808</v>
      </c>
      <c r="I54">
        <v>7808</v>
      </c>
      <c r="J54">
        <v>7808</v>
      </c>
      <c r="K54">
        <v>21225.666221548341</v>
      </c>
      <c r="L54">
        <v>20238.383149880243</v>
      </c>
      <c r="M54">
        <v>41464.049371428577</v>
      </c>
      <c r="N54">
        <v>8592.3118999999697</v>
      </c>
      <c r="O54">
        <v>8031.3482000000004</v>
      </c>
      <c r="P54">
        <v>16623.660099999972</v>
      </c>
      <c r="Q54">
        <v>8389.7123209038018</v>
      </c>
      <c r="R54">
        <v>7841.9756790961956</v>
      </c>
      <c r="S54">
        <v>8978.7512222222213</v>
      </c>
      <c r="T54">
        <v>8609.6475666666629</v>
      </c>
      <c r="U54">
        <v>113108.16</v>
      </c>
      <c r="V54">
        <f t="shared" si="0"/>
        <v>0.14350589736408054</v>
      </c>
      <c r="W54">
        <v>16231.688</v>
      </c>
      <c r="X54">
        <v>16.367999999999999</v>
      </c>
      <c r="Y54">
        <v>59986443.094462186</v>
      </c>
      <c r="Z54">
        <v>56070126.105537802</v>
      </c>
      <c r="AA54">
        <v>116056569.2</v>
      </c>
      <c r="AB54">
        <v>130427.59367090258</v>
      </c>
      <c r="AC54">
        <v>121912.40632909737</v>
      </c>
      <c r="AD54">
        <v>252340</v>
      </c>
      <c r="AE54">
        <v>408.34009999997033</v>
      </c>
      <c r="AF54">
        <v>2.4563790256994671E-2</v>
      </c>
      <c r="AG54">
        <v>291.58400000000103</v>
      </c>
      <c r="AH54">
        <v>1.7540300887167532E-2</v>
      </c>
      <c r="AI54">
        <v>16332.076099999971</v>
      </c>
      <c r="AK54">
        <v>249.42791853298689</v>
      </c>
      <c r="AL54">
        <v>253.88106887053169</v>
      </c>
      <c r="AM54">
        <v>540.03</v>
      </c>
      <c r="AN54">
        <v>509.07000000000005</v>
      </c>
    </row>
    <row r="55" spans="1:40" x14ac:dyDescent="0.25">
      <c r="A55" s="56" t="s">
        <v>108</v>
      </c>
      <c r="B55">
        <v>11527.567116</v>
      </c>
      <c r="C55">
        <v>10901.201552</v>
      </c>
      <c r="D55">
        <v>22428.768668000001</v>
      </c>
      <c r="E55">
        <v>17226394.043440655</v>
      </c>
      <c r="F55">
        <v>16272305.956559319</v>
      </c>
      <c r="G55">
        <v>33498699.999999974</v>
      </c>
      <c r="H55">
        <v>7820</v>
      </c>
      <c r="I55">
        <v>7820</v>
      </c>
      <c r="J55">
        <v>7820</v>
      </c>
      <c r="K55">
        <v>19244.343059957991</v>
      </c>
      <c r="L55">
        <v>18178.490368613413</v>
      </c>
      <c r="M55">
        <v>37422.833428571401</v>
      </c>
      <c r="N55">
        <v>7799.5078000000103</v>
      </c>
      <c r="O55">
        <v>7258.3950000000004</v>
      </c>
      <c r="P55">
        <v>15057.902800000011</v>
      </c>
      <c r="Q55">
        <v>7614.42404691926</v>
      </c>
      <c r="R55">
        <v>7086.1519530807382</v>
      </c>
      <c r="S55">
        <v>8978.7512222222213</v>
      </c>
      <c r="T55">
        <v>8609.6475666666629</v>
      </c>
      <c r="U55">
        <v>113108.16</v>
      </c>
      <c r="V55">
        <f t="shared" si="0"/>
        <v>0.1299691905517692</v>
      </c>
      <c r="W55">
        <v>14700.575999999999</v>
      </c>
      <c r="X55">
        <v>21.736000000000001</v>
      </c>
      <c r="Y55">
        <v>54443131.935472712</v>
      </c>
      <c r="Z55">
        <v>50665986.464527279</v>
      </c>
      <c r="AA55">
        <v>105109118.39999999</v>
      </c>
      <c r="AB55">
        <v>260259.62179217959</v>
      </c>
      <c r="AC55">
        <v>242203.37820782038</v>
      </c>
      <c r="AD55">
        <v>502463</v>
      </c>
      <c r="AE55">
        <v>379.06280000001243</v>
      </c>
      <c r="AF55">
        <v>2.5173678236255593E-2</v>
      </c>
      <c r="AG55">
        <v>269.52399999999898</v>
      </c>
      <c r="AH55">
        <v>1.7899172519562204E-2</v>
      </c>
      <c r="AI55">
        <v>14788.378800000011</v>
      </c>
      <c r="AJ55">
        <v>9.23</v>
      </c>
      <c r="AK55">
        <v>248.52619867204467</v>
      </c>
      <c r="AL55">
        <v>253.05568605377738</v>
      </c>
      <c r="AM55">
        <v>491.99</v>
      </c>
      <c r="AN55">
        <v>461.5</v>
      </c>
    </row>
    <row r="56" spans="1:40" x14ac:dyDescent="0.25">
      <c r="A56" s="56" t="s">
        <v>109</v>
      </c>
      <c r="B56">
        <v>12314.549272</v>
      </c>
      <c r="C56">
        <v>10753.343091999999</v>
      </c>
      <c r="D56">
        <v>23067.892363999999</v>
      </c>
      <c r="E56">
        <v>18483575.463275962</v>
      </c>
      <c r="F56">
        <v>16112324.536724038</v>
      </c>
      <c r="G56">
        <v>34595900</v>
      </c>
      <c r="H56">
        <v>7840</v>
      </c>
      <c r="I56">
        <v>7840</v>
      </c>
      <c r="J56">
        <v>7840</v>
      </c>
      <c r="K56">
        <v>20701.604518869077</v>
      </c>
      <c r="L56">
        <v>18045.803481130926</v>
      </c>
      <c r="M56">
        <v>38747.408000000003</v>
      </c>
      <c r="N56">
        <v>8394.8621999999996</v>
      </c>
      <c r="O56">
        <v>7205.7149000000099</v>
      </c>
      <c r="P56">
        <v>15600.57710000001</v>
      </c>
      <c r="Q56">
        <v>8194.2102990209969</v>
      </c>
      <c r="R56">
        <v>7033.485700979003</v>
      </c>
      <c r="S56">
        <v>8978.7512222222213</v>
      </c>
      <c r="T56">
        <v>8609.6475666666629</v>
      </c>
      <c r="U56">
        <v>113108.16</v>
      </c>
      <c r="V56">
        <f t="shared" si="0"/>
        <v>0.13462950860486103</v>
      </c>
      <c r="W56">
        <v>15227.696</v>
      </c>
      <c r="X56">
        <v>22.704000000000001</v>
      </c>
      <c r="Y56">
        <v>58588603.638000131</v>
      </c>
      <c r="Z56">
        <v>50289422.761999868</v>
      </c>
      <c r="AA56">
        <v>108878026.40000001</v>
      </c>
      <c r="AB56">
        <v>266095.44900589593</v>
      </c>
      <c r="AC56">
        <v>228402.55099410409</v>
      </c>
      <c r="AD56">
        <v>494498</v>
      </c>
      <c r="AE56">
        <v>395.58510000000933</v>
      </c>
      <c r="AF56">
        <v>2.5357081181311497E-2</v>
      </c>
      <c r="AG56">
        <v>283.51600000000002</v>
      </c>
      <c r="AH56">
        <v>1.8173430263679145E-2</v>
      </c>
      <c r="AI56">
        <v>15317.06110000001</v>
      </c>
      <c r="AK56">
        <v>248.37163235454912</v>
      </c>
      <c r="AL56">
        <v>252.96894585084587</v>
      </c>
      <c r="AM56">
        <v>531.96</v>
      </c>
      <c r="AN56">
        <v>460.4</v>
      </c>
    </row>
    <row r="57" spans="1:40" x14ac:dyDescent="0.25">
      <c r="A57" s="56" t="s">
        <v>110</v>
      </c>
      <c r="B57">
        <v>10701.323259999999</v>
      </c>
      <c r="C57">
        <v>9219.8829600000008</v>
      </c>
      <c r="D57">
        <v>19921.20622</v>
      </c>
      <c r="E57">
        <v>16044304.544193501</v>
      </c>
      <c r="F57">
        <v>13788295.455806455</v>
      </c>
      <c r="G57">
        <v>29832599.999999955</v>
      </c>
      <c r="H57">
        <v>7800</v>
      </c>
      <c r="I57">
        <v>7800</v>
      </c>
      <c r="J57">
        <v>7800</v>
      </c>
      <c r="K57">
        <v>17877.939349244185</v>
      </c>
      <c r="L57">
        <v>15364.100650755763</v>
      </c>
      <c r="M57">
        <v>33242.03999999995</v>
      </c>
      <c r="N57">
        <v>7264.3051999999998</v>
      </c>
      <c r="O57">
        <v>6177.6333000000004</v>
      </c>
      <c r="P57">
        <v>13441.9385</v>
      </c>
      <c r="Q57">
        <v>7093.2281924035879</v>
      </c>
      <c r="R57">
        <v>6032.1478075964123</v>
      </c>
      <c r="S57">
        <v>8978.7512222222213</v>
      </c>
      <c r="T57">
        <v>8609.6475666666629</v>
      </c>
      <c r="U57">
        <v>113108.16</v>
      </c>
      <c r="V57">
        <f t="shared" si="0"/>
        <v>0.11604269753835621</v>
      </c>
      <c r="W57">
        <v>13125.376</v>
      </c>
      <c r="X57">
        <v>33.176000000000002</v>
      </c>
      <c r="Y57">
        <v>50716581.57568565</v>
      </c>
      <c r="Z57">
        <v>43129856.824314348</v>
      </c>
      <c r="AA57">
        <v>93846438.400000006</v>
      </c>
      <c r="AB57">
        <v>153075.85589798674</v>
      </c>
      <c r="AC57">
        <v>130177.14410201328</v>
      </c>
      <c r="AD57">
        <v>283253</v>
      </c>
      <c r="AE57">
        <v>349.73849999999948</v>
      </c>
      <c r="AF57">
        <v>2.6018457084891398E-2</v>
      </c>
      <c r="AG57">
        <v>258.14400000000001</v>
      </c>
      <c r="AH57">
        <v>1.9204372940703457E-2</v>
      </c>
      <c r="AI57">
        <v>13183.7945</v>
      </c>
      <c r="AJ57">
        <v>8.3800000000000008</v>
      </c>
      <c r="AK57">
        <v>247.30093803062667</v>
      </c>
      <c r="AL57">
        <v>252.14318988361012</v>
      </c>
      <c r="AM57">
        <v>464.47</v>
      </c>
      <c r="AN57">
        <v>400.12</v>
      </c>
    </row>
    <row r="58" spans="1:40" x14ac:dyDescent="0.25">
      <c r="A58" s="56" t="s">
        <v>111</v>
      </c>
      <c r="B58">
        <v>8647.6247600000006</v>
      </c>
      <c r="C58">
        <v>10223.269060000001</v>
      </c>
      <c r="D58">
        <v>18870.893820000001</v>
      </c>
      <c r="E58">
        <v>12922161.225026153</v>
      </c>
      <c r="F58">
        <v>15215265.774973858</v>
      </c>
      <c r="G58">
        <v>28137427.000000011</v>
      </c>
      <c r="H58">
        <v>7778</v>
      </c>
      <c r="I58">
        <v>7778</v>
      </c>
      <c r="J58">
        <v>7778</v>
      </c>
      <c r="K58">
        <v>14358.367144036203</v>
      </c>
      <c r="L58">
        <v>16906.333885392381</v>
      </c>
      <c r="M58">
        <v>31264.701029428583</v>
      </c>
      <c r="N58">
        <v>5867.0884000000096</v>
      </c>
      <c r="O58">
        <v>6856.2902999999997</v>
      </c>
      <c r="P58">
        <v>12723.378700000008</v>
      </c>
      <c r="Q58">
        <v>5726.2037551763251</v>
      </c>
      <c r="R58">
        <v>6691.6522448236756</v>
      </c>
      <c r="S58">
        <v>8978.7512222222213</v>
      </c>
      <c r="T58">
        <v>8609.6475666666629</v>
      </c>
      <c r="U58">
        <v>113108.16</v>
      </c>
      <c r="V58">
        <f t="shared" si="0"/>
        <v>0.10978744592786231</v>
      </c>
      <c r="W58">
        <v>12417.856</v>
      </c>
      <c r="X58">
        <v>29.391999999999999</v>
      </c>
      <c r="Y58">
        <v>38079254.971922562</v>
      </c>
      <c r="Z58">
        <v>44499487.428077444</v>
      </c>
      <c r="AA58">
        <v>82578742.399999991</v>
      </c>
      <c r="AB58">
        <v>154196.58594021114</v>
      </c>
      <c r="AC58">
        <v>180194.41405978889</v>
      </c>
      <c r="AD58">
        <v>334391</v>
      </c>
      <c r="AE58">
        <v>334.91470000000845</v>
      </c>
      <c r="AF58">
        <v>2.6322780127577924E-2</v>
      </c>
      <c r="AG58">
        <v>240.82400000000101</v>
      </c>
      <c r="AH58">
        <v>1.8927676812763645E-2</v>
      </c>
      <c r="AI58">
        <v>12482.554700000008</v>
      </c>
      <c r="AK58">
        <v>245.72640464932923</v>
      </c>
      <c r="AL58">
        <v>250.46716622382249</v>
      </c>
      <c r="AM58">
        <v>372.12</v>
      </c>
      <c r="AN58">
        <v>436.52</v>
      </c>
    </row>
    <row r="59" spans="1:40" x14ac:dyDescent="0.25">
      <c r="A59" s="56" t="s">
        <v>112</v>
      </c>
      <c r="B59">
        <v>7350.5514899999998</v>
      </c>
      <c r="C59">
        <v>2897.25828</v>
      </c>
      <c r="D59">
        <v>10247.80977</v>
      </c>
      <c r="E59">
        <v>10981856</v>
      </c>
      <c r="F59">
        <v>4323744</v>
      </c>
      <c r="G59">
        <v>15305600</v>
      </c>
      <c r="H59">
        <v>7823</v>
      </c>
      <c r="I59">
        <v>7823</v>
      </c>
      <c r="J59">
        <v>7823</v>
      </c>
      <c r="K59">
        <v>12273.008498285715</v>
      </c>
      <c r="L59">
        <v>4832.092758857144</v>
      </c>
      <c r="M59">
        <v>17105.101257142858</v>
      </c>
      <c r="N59">
        <v>4984.2438000000002</v>
      </c>
      <c r="O59">
        <v>1933.7526</v>
      </c>
      <c r="P59">
        <v>6917.9964</v>
      </c>
      <c r="Q59">
        <v>4869.8925938244201</v>
      </c>
      <c r="R59">
        <v>1889.3874061755798</v>
      </c>
      <c r="S59">
        <v>8978.7512222222213</v>
      </c>
      <c r="T59">
        <v>8609.6475666666629</v>
      </c>
      <c r="U59">
        <v>113108.16</v>
      </c>
      <c r="V59">
        <f t="shared" si="0"/>
        <v>5.9759437338561601E-2</v>
      </c>
      <c r="W59">
        <v>6759.28</v>
      </c>
      <c r="X59">
        <v>33.44</v>
      </c>
      <c r="Y59">
        <v>32384785.748932395</v>
      </c>
      <c r="Z59">
        <v>12564426.251067607</v>
      </c>
      <c r="AA59">
        <v>44949212</v>
      </c>
      <c r="AB59">
        <v>226537.5289218711</v>
      </c>
      <c r="AC59">
        <v>87890.471078128918</v>
      </c>
      <c r="AD59">
        <v>314428</v>
      </c>
      <c r="AE59">
        <v>192.15639999999985</v>
      </c>
      <c r="AF59">
        <v>2.777630818079059E-2</v>
      </c>
      <c r="AG59">
        <v>137.608</v>
      </c>
      <c r="AH59">
        <v>1.9891308414095157E-2</v>
      </c>
      <c r="AI59">
        <v>6780.3883999999998</v>
      </c>
      <c r="AK59">
        <v>247.25513382954145</v>
      </c>
      <c r="AL59">
        <v>252.27317740592645</v>
      </c>
      <c r="AM59">
        <v>308.25</v>
      </c>
      <c r="AN59">
        <v>126.22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EE8B-AA2B-4FB0-939E-24425F02BD40}">
  <dimension ref="A1:AL47"/>
  <sheetViews>
    <sheetView topLeftCell="I13" zoomScale="70" zoomScaleNormal="70" workbookViewId="0">
      <selection activeCell="A19" sqref="A19:AL30"/>
    </sheetView>
  </sheetViews>
  <sheetFormatPr defaultRowHeight="13.8" x14ac:dyDescent="0.25"/>
  <sheetData>
    <row r="1" spans="1:38" x14ac:dyDescent="0.25">
      <c r="A1" s="1"/>
      <c r="B1" s="2" t="s">
        <v>52</v>
      </c>
      <c r="C1" s="3" t="s">
        <v>53</v>
      </c>
      <c r="D1" s="4" t="s">
        <v>54</v>
      </c>
      <c r="E1" s="5" t="s">
        <v>55</v>
      </c>
      <c r="F1" s="6" t="s">
        <v>56</v>
      </c>
      <c r="G1" s="7" t="s">
        <v>57</v>
      </c>
      <c r="H1" s="8" t="s">
        <v>58</v>
      </c>
      <c r="I1" s="9" t="s">
        <v>60</v>
      </c>
      <c r="J1" s="10" t="s">
        <v>61</v>
      </c>
      <c r="K1" s="11" t="s">
        <v>62</v>
      </c>
      <c r="L1" s="12" t="s">
        <v>63</v>
      </c>
      <c r="M1" s="7" t="s">
        <v>64</v>
      </c>
      <c r="N1" s="13" t="s">
        <v>65</v>
      </c>
      <c r="O1" s="14" t="s">
        <v>66</v>
      </c>
      <c r="P1" s="13" t="s">
        <v>67</v>
      </c>
      <c r="Q1" s="14" t="s">
        <v>68</v>
      </c>
      <c r="R1" s="13" t="s">
        <v>69</v>
      </c>
      <c r="S1" s="14" t="s">
        <v>70</v>
      </c>
      <c r="T1" s="13" t="s">
        <v>71</v>
      </c>
      <c r="U1" s="12" t="s">
        <v>72</v>
      </c>
      <c r="V1" s="12" t="s">
        <v>73</v>
      </c>
      <c r="W1" s="15" t="s">
        <v>74</v>
      </c>
      <c r="X1" s="12" t="s">
        <v>75</v>
      </c>
      <c r="Y1" s="12" t="s">
        <v>76</v>
      </c>
      <c r="Z1" s="16" t="s">
        <v>77</v>
      </c>
      <c r="AA1" s="14" t="s">
        <v>78</v>
      </c>
      <c r="AB1" s="13" t="s">
        <v>79</v>
      </c>
      <c r="AC1" s="14" t="s">
        <v>80</v>
      </c>
      <c r="AD1" s="13" t="s">
        <v>81</v>
      </c>
      <c r="AE1" s="14" t="s">
        <v>82</v>
      </c>
      <c r="AF1" s="17" t="s">
        <v>83</v>
      </c>
      <c r="AG1" s="14" t="s">
        <v>84</v>
      </c>
      <c r="AH1" s="13" t="s">
        <v>85</v>
      </c>
      <c r="AI1" s="14" t="s">
        <v>86</v>
      </c>
      <c r="AJ1" s="13" t="s">
        <v>87</v>
      </c>
      <c r="AK1" s="18" t="s">
        <v>88</v>
      </c>
      <c r="AL1" s="18" t="s">
        <v>89</v>
      </c>
    </row>
    <row r="2" spans="1:38" x14ac:dyDescent="0.25">
      <c r="A2" s="19" t="s">
        <v>38</v>
      </c>
      <c r="B2" s="20">
        <v>0</v>
      </c>
      <c r="C2" s="21">
        <v>0</v>
      </c>
      <c r="D2" s="22">
        <f t="shared" ref="D2:D13" si="0">B2+C2</f>
        <v>0</v>
      </c>
      <c r="E2" s="23">
        <v>0</v>
      </c>
      <c r="F2" s="24">
        <v>0</v>
      </c>
      <c r="G2" s="25">
        <f t="shared" ref="G2:G13" si="1">E2+F2</f>
        <v>0</v>
      </c>
      <c r="H2" s="26" t="s">
        <v>59</v>
      </c>
      <c r="I2" s="27" t="s">
        <v>59</v>
      </c>
      <c r="J2" s="28" t="s">
        <v>59</v>
      </c>
      <c r="K2" s="29">
        <v>0</v>
      </c>
      <c r="L2" s="30">
        <v>0</v>
      </c>
      <c r="M2" s="31">
        <v>0</v>
      </c>
      <c r="N2" s="32">
        <v>0</v>
      </c>
      <c r="O2" s="33">
        <v>0</v>
      </c>
      <c r="P2" s="32">
        <f t="shared" ref="P2:P13" si="2">N2+O2</f>
        <v>0</v>
      </c>
      <c r="Q2" s="33" t="e">
        <f t="shared" ref="Q2:Q13" si="3">N2/P2*S2</f>
        <v>#DIV/0!</v>
      </c>
      <c r="R2" s="32" t="e">
        <f t="shared" ref="R2:R13" si="4">O2/P2*S2</f>
        <v>#DIV/0!</v>
      </c>
      <c r="S2" s="34">
        <v>0</v>
      </c>
      <c r="T2" s="35">
        <v>24.815999999999999</v>
      </c>
      <c r="U2" s="36" t="e">
        <f t="shared" ref="U2:W9" si="5">Q2*7150</f>
        <v>#DIV/0!</v>
      </c>
      <c r="V2" s="36" t="e">
        <f t="shared" si="5"/>
        <v>#DIV/0!</v>
      </c>
      <c r="W2" s="37">
        <f t="shared" si="5"/>
        <v>0</v>
      </c>
      <c r="X2" s="36" t="e">
        <f t="shared" ref="X2:X13" si="6">N2/P2*Z2</f>
        <v>#DIV/0!</v>
      </c>
      <c r="Y2" s="36" t="e">
        <f t="shared" ref="Y2:Y13" si="7">O2/P2*Z2</f>
        <v>#DIV/0!</v>
      </c>
      <c r="Z2" s="38">
        <v>258349</v>
      </c>
      <c r="AA2" s="33">
        <f t="shared" ref="AA2:AA13" si="8">P2+T2-S2</f>
        <v>24.815999999999999</v>
      </c>
      <c r="AB2" s="39" t="e">
        <f t="shared" ref="AB2:AB13" si="9">AA2/P2</f>
        <v>#DIV/0!</v>
      </c>
      <c r="AC2" s="34">
        <v>0</v>
      </c>
      <c r="AD2" s="39" t="e">
        <f t="shared" ref="AD2:AD13" si="10">AC2/P2</f>
        <v>#DIV/0!</v>
      </c>
      <c r="AE2" s="33">
        <f t="shared" ref="AE2:AE13" si="11">P2-AC2</f>
        <v>0</v>
      </c>
      <c r="AF2" s="40" t="s">
        <v>59</v>
      </c>
      <c r="AG2" s="33" t="e">
        <f t="shared" ref="AG2:AG13" si="12">M2/P2*100</f>
        <v>#DIV/0!</v>
      </c>
      <c r="AH2" s="32" t="e">
        <f t="shared" ref="AH2:AH13" si="13">+M2/AE2*100</f>
        <v>#DIV/0!</v>
      </c>
      <c r="AI2" s="33">
        <v>0</v>
      </c>
      <c r="AJ2" s="32">
        <v>0</v>
      </c>
      <c r="AK2" s="18"/>
      <c r="AL2" s="18"/>
    </row>
    <row r="3" spans="1:38" x14ac:dyDescent="0.25">
      <c r="A3" s="19" t="s">
        <v>39</v>
      </c>
      <c r="B3" s="20">
        <v>1428.747124</v>
      </c>
      <c r="C3" s="21">
        <v>5143.9346679999999</v>
      </c>
      <c r="D3" s="22">
        <f t="shared" si="0"/>
        <v>6572.6817919999994</v>
      </c>
      <c r="E3" s="23">
        <v>2139565.3495860114</v>
      </c>
      <c r="F3" s="24">
        <v>7238461.6504139882</v>
      </c>
      <c r="G3" s="25">
        <f t="shared" si="1"/>
        <v>9378027</v>
      </c>
      <c r="H3" s="26">
        <v>7780</v>
      </c>
      <c r="I3" s="27">
        <v>7780</v>
      </c>
      <c r="J3" s="28">
        <v>7780</v>
      </c>
      <c r="K3" s="29">
        <f t="shared" ref="K3:K13" si="14">J3/7000*10*E3/10000</f>
        <v>2377.9740599684524</v>
      </c>
      <c r="L3" s="30">
        <f t="shared" ref="L3:L13" si="15">J3/7000*10*F3/10000</f>
        <v>8045.0330914601172</v>
      </c>
      <c r="M3" s="31">
        <f t="shared" ref="M3:M13" si="16">J3/7000*10*G3/10000</f>
        <v>10423.007151428572</v>
      </c>
      <c r="N3" s="32">
        <v>940.00420000002998</v>
      </c>
      <c r="O3" s="33">
        <v>3227.5129999999999</v>
      </c>
      <c r="P3" s="32">
        <f t="shared" si="2"/>
        <v>4167.5172000000302</v>
      </c>
      <c r="Q3" s="33">
        <f t="shared" si="3"/>
        <v>921.30361821990675</v>
      </c>
      <c r="R3" s="32">
        <f t="shared" si="4"/>
        <v>3163.3043817800931</v>
      </c>
      <c r="S3" s="34">
        <v>4084.6080000000002</v>
      </c>
      <c r="T3" s="35">
        <v>27.984000000000002</v>
      </c>
      <c r="U3" s="36">
        <f t="shared" si="5"/>
        <v>6587320.8702723337</v>
      </c>
      <c r="V3" s="36">
        <f t="shared" si="5"/>
        <v>22617626.329727665</v>
      </c>
      <c r="W3" s="37">
        <f t="shared" si="5"/>
        <v>29204947.200000003</v>
      </c>
      <c r="X3" s="36">
        <f t="shared" si="6"/>
        <v>10763.257418541934</v>
      </c>
      <c r="Y3" s="36">
        <f t="shared" si="7"/>
        <v>36955.742581458064</v>
      </c>
      <c r="Z3" s="38">
        <v>47719</v>
      </c>
      <c r="AA3" s="33">
        <f t="shared" si="8"/>
        <v>110.89320000003045</v>
      </c>
      <c r="AB3" s="39">
        <f t="shared" si="9"/>
        <v>2.6608936371043567E-2</v>
      </c>
      <c r="AC3" s="34">
        <v>74.532000000000394</v>
      </c>
      <c r="AD3" s="39">
        <f t="shared" si="10"/>
        <v>1.7884029368852961E-2</v>
      </c>
      <c r="AE3" s="33">
        <f t="shared" si="11"/>
        <v>4092.9852000000296</v>
      </c>
      <c r="AF3" s="40"/>
      <c r="AG3" s="33">
        <f t="shared" si="12"/>
        <v>250.10111899306611</v>
      </c>
      <c r="AH3" s="32">
        <f t="shared" si="13"/>
        <v>254.65538334779455</v>
      </c>
      <c r="AI3" s="33">
        <v>62.58</v>
      </c>
      <c r="AJ3" s="32">
        <v>197.22</v>
      </c>
      <c r="AK3" s="18"/>
      <c r="AL3" s="18"/>
    </row>
    <row r="4" spans="1:38" x14ac:dyDescent="0.25">
      <c r="A4" s="19" t="s">
        <v>40</v>
      </c>
      <c r="B4" s="20">
        <v>11642.355568000001</v>
      </c>
      <c r="C4" s="21">
        <v>11338.629328000001</v>
      </c>
      <c r="D4" s="22">
        <f t="shared" si="0"/>
        <v>22980.984896000002</v>
      </c>
      <c r="E4" s="23">
        <v>17442254.064373299</v>
      </c>
      <c r="F4" s="24">
        <v>16955185.935626708</v>
      </c>
      <c r="G4" s="25">
        <f t="shared" si="1"/>
        <v>34397440.000000007</v>
      </c>
      <c r="H4" s="26">
        <v>7850</v>
      </c>
      <c r="I4" s="27">
        <v>7850</v>
      </c>
      <c r="J4" s="28">
        <v>7850</v>
      </c>
      <c r="K4" s="29">
        <f t="shared" si="14"/>
        <v>19560.242057904346</v>
      </c>
      <c r="L4" s="30">
        <f t="shared" si="15"/>
        <v>19014.029942095665</v>
      </c>
      <c r="M4" s="31">
        <f t="shared" si="16"/>
        <v>38574.272000000012</v>
      </c>
      <c r="N4" s="32">
        <v>7890.9780999999602</v>
      </c>
      <c r="O4" s="33">
        <v>7546.8881000000001</v>
      </c>
      <c r="P4" s="32">
        <f t="shared" si="2"/>
        <v>15437.86619999996</v>
      </c>
      <c r="Q4" s="33">
        <f t="shared" si="3"/>
        <v>7707.2185367117454</v>
      </c>
      <c r="R4" s="32">
        <f t="shared" si="4"/>
        <v>7371.1414632882552</v>
      </c>
      <c r="S4" s="34">
        <v>15078.36</v>
      </c>
      <c r="T4" s="35">
        <v>15.84</v>
      </c>
      <c r="U4" s="36">
        <f t="shared" si="5"/>
        <v>55106612.537488982</v>
      </c>
      <c r="V4" s="36">
        <f t="shared" si="5"/>
        <v>52703661.462511025</v>
      </c>
      <c r="W4" s="37">
        <f t="shared" si="5"/>
        <v>107810274</v>
      </c>
      <c r="X4" s="36">
        <f t="shared" si="6"/>
        <v>0</v>
      </c>
      <c r="Y4" s="36">
        <f t="shared" si="7"/>
        <v>0</v>
      </c>
      <c r="Z4" s="38">
        <v>0</v>
      </c>
      <c r="AA4" s="33">
        <f t="shared" si="8"/>
        <v>375.34619999995994</v>
      </c>
      <c r="AB4" s="39">
        <f t="shared" si="9"/>
        <v>2.4313347138606559E-2</v>
      </c>
      <c r="AC4" s="34">
        <v>261.19199999999802</v>
      </c>
      <c r="AD4" s="39">
        <f t="shared" si="10"/>
        <v>1.6918918496650701E-2</v>
      </c>
      <c r="AE4" s="33">
        <f t="shared" si="11"/>
        <v>15176.674199999963</v>
      </c>
      <c r="AF4" s="40"/>
      <c r="AG4" s="33">
        <f t="shared" si="12"/>
        <v>249.86789948989266</v>
      </c>
      <c r="AH4" s="32">
        <f t="shared" si="13"/>
        <v>254.16814969909618</v>
      </c>
      <c r="AI4" s="33">
        <v>471.33</v>
      </c>
      <c r="AJ4" s="32">
        <v>456.2</v>
      </c>
      <c r="AK4" s="18"/>
      <c r="AL4" s="18"/>
    </row>
    <row r="5" spans="1:38" x14ac:dyDescent="0.25">
      <c r="A5" s="19" t="s">
        <v>41</v>
      </c>
      <c r="B5" s="20">
        <v>11978.896640000001</v>
      </c>
      <c r="C5" s="21">
        <v>11533.518996000001</v>
      </c>
      <c r="D5" s="22">
        <f t="shared" si="0"/>
        <v>23512.415636000002</v>
      </c>
      <c r="E5" s="23">
        <v>17947696.703200329</v>
      </c>
      <c r="F5" s="24">
        <v>17280583.296799678</v>
      </c>
      <c r="G5" s="25">
        <f t="shared" si="1"/>
        <v>35228280.000000007</v>
      </c>
      <c r="H5" s="26">
        <v>7845</v>
      </c>
      <c r="I5" s="27">
        <v>7845</v>
      </c>
      <c r="J5" s="28">
        <v>7845</v>
      </c>
      <c r="K5" s="29">
        <f t="shared" si="14"/>
        <v>20114.2400909438</v>
      </c>
      <c r="L5" s="30">
        <f t="shared" si="15"/>
        <v>19366.596566199067</v>
      </c>
      <c r="M5" s="31">
        <f t="shared" si="16"/>
        <v>39480.836657142863</v>
      </c>
      <c r="N5" s="32">
        <v>8140.3585000000303</v>
      </c>
      <c r="O5" s="33">
        <v>7698.1409999999996</v>
      </c>
      <c r="P5" s="32">
        <f t="shared" si="2"/>
        <v>15838.499500000031</v>
      </c>
      <c r="Q5" s="33">
        <f t="shared" si="3"/>
        <v>7957.5019941201008</v>
      </c>
      <c r="R5" s="32">
        <f t="shared" si="4"/>
        <v>7525.2180058798976</v>
      </c>
      <c r="S5" s="34">
        <v>15482.72</v>
      </c>
      <c r="T5" s="35">
        <v>18.48</v>
      </c>
      <c r="U5" s="36">
        <f t="shared" si="5"/>
        <v>56896139.257958718</v>
      </c>
      <c r="V5" s="36">
        <f t="shared" si="5"/>
        <v>53805308.742041267</v>
      </c>
      <c r="W5" s="37">
        <f t="shared" si="5"/>
        <v>110701448</v>
      </c>
      <c r="X5" s="36">
        <f t="shared" si="6"/>
        <v>149738.19496644897</v>
      </c>
      <c r="Y5" s="36">
        <f t="shared" si="7"/>
        <v>141603.80503355103</v>
      </c>
      <c r="Z5" s="38">
        <v>291342</v>
      </c>
      <c r="AA5" s="33">
        <f t="shared" si="8"/>
        <v>374.25950000003104</v>
      </c>
      <c r="AB5" s="39">
        <f t="shared" si="9"/>
        <v>2.3629732096782926E-2</v>
      </c>
      <c r="AC5" s="34">
        <v>261.89600000000002</v>
      </c>
      <c r="AD5" s="39">
        <f t="shared" si="10"/>
        <v>1.6535404758512603E-2</v>
      </c>
      <c r="AE5" s="33">
        <f t="shared" si="11"/>
        <v>15576.60350000003</v>
      </c>
      <c r="AF5" s="40"/>
      <c r="AG5" s="33">
        <f t="shared" si="12"/>
        <v>249.27131927581138</v>
      </c>
      <c r="AH5" s="32">
        <f t="shared" si="13"/>
        <v>253.46242303171414</v>
      </c>
      <c r="AI5" s="33">
        <v>492.0499999999999</v>
      </c>
      <c r="AJ5" s="32">
        <v>473.23</v>
      </c>
      <c r="AK5" s="18"/>
      <c r="AL5" s="18"/>
    </row>
    <row r="6" spans="1:38" x14ac:dyDescent="0.25">
      <c r="A6" s="19" t="s">
        <v>42</v>
      </c>
      <c r="B6" s="20">
        <v>12706.654584</v>
      </c>
      <c r="C6" s="21">
        <v>12115.101839999999</v>
      </c>
      <c r="D6" s="22">
        <f t="shared" si="0"/>
        <v>24821.756423999999</v>
      </c>
      <c r="E6" s="23">
        <v>19029157.729359422</v>
      </c>
      <c r="F6" s="24">
        <v>18144042.270640586</v>
      </c>
      <c r="G6" s="25">
        <f t="shared" si="1"/>
        <v>37173200.000000007</v>
      </c>
      <c r="H6" s="26">
        <v>7808</v>
      </c>
      <c r="I6" s="27">
        <v>7808</v>
      </c>
      <c r="J6" s="28">
        <v>7808</v>
      </c>
      <c r="K6" s="29">
        <f t="shared" si="14"/>
        <v>21225.666221548341</v>
      </c>
      <c r="L6" s="30">
        <f t="shared" si="15"/>
        <v>20238.383149880243</v>
      </c>
      <c r="M6" s="31">
        <f t="shared" si="16"/>
        <v>41464.049371428577</v>
      </c>
      <c r="N6" s="32">
        <v>8592.3118999999697</v>
      </c>
      <c r="O6" s="33">
        <v>8031.3482000000004</v>
      </c>
      <c r="P6" s="32">
        <f t="shared" si="2"/>
        <v>16623.660099999972</v>
      </c>
      <c r="Q6" s="33">
        <f t="shared" si="3"/>
        <v>8389.7123209038018</v>
      </c>
      <c r="R6" s="32">
        <f t="shared" si="4"/>
        <v>7841.9756790961956</v>
      </c>
      <c r="S6" s="34">
        <v>16231.688</v>
      </c>
      <c r="T6" s="35">
        <v>16.367999999999999</v>
      </c>
      <c r="U6" s="36">
        <f t="shared" si="5"/>
        <v>59986443.094462186</v>
      </c>
      <c r="V6" s="36">
        <f t="shared" si="5"/>
        <v>56070126.105537802</v>
      </c>
      <c r="W6" s="37">
        <f t="shared" si="5"/>
        <v>116056569.2</v>
      </c>
      <c r="X6" s="36">
        <f t="shared" si="6"/>
        <v>130427.59367090258</v>
      </c>
      <c r="Y6" s="36">
        <f t="shared" si="7"/>
        <v>121912.40632909737</v>
      </c>
      <c r="Z6" s="38">
        <v>252340</v>
      </c>
      <c r="AA6" s="33">
        <f t="shared" si="8"/>
        <v>408.34009999997033</v>
      </c>
      <c r="AB6" s="39">
        <f t="shared" si="9"/>
        <v>2.4563790256994671E-2</v>
      </c>
      <c r="AC6" s="34">
        <v>291.58400000000103</v>
      </c>
      <c r="AD6" s="39">
        <f t="shared" si="10"/>
        <v>1.7540300887167532E-2</v>
      </c>
      <c r="AE6" s="33">
        <f t="shared" si="11"/>
        <v>16332.076099999971</v>
      </c>
      <c r="AF6" s="40"/>
      <c r="AG6" s="33">
        <f t="shared" si="12"/>
        <v>249.42791853298689</v>
      </c>
      <c r="AH6" s="32">
        <f t="shared" si="13"/>
        <v>253.88106887053169</v>
      </c>
      <c r="AI6" s="33">
        <v>540.03</v>
      </c>
      <c r="AJ6" s="32">
        <v>509.07000000000005</v>
      </c>
      <c r="AK6" s="18"/>
      <c r="AL6" s="18"/>
    </row>
    <row r="7" spans="1:38" x14ac:dyDescent="0.25">
      <c r="A7" s="19" t="s">
        <v>43</v>
      </c>
      <c r="B7" s="20">
        <v>11527.567116</v>
      </c>
      <c r="C7" s="21">
        <v>10901.201552</v>
      </c>
      <c r="D7" s="22">
        <f t="shared" si="0"/>
        <v>22428.768668000001</v>
      </c>
      <c r="E7" s="23">
        <v>17226394.043440655</v>
      </c>
      <c r="F7" s="24">
        <v>16272305.956559319</v>
      </c>
      <c r="G7" s="25">
        <f t="shared" si="1"/>
        <v>33498699.999999974</v>
      </c>
      <c r="H7" s="26">
        <v>7820</v>
      </c>
      <c r="I7" s="27">
        <v>7820</v>
      </c>
      <c r="J7" s="28">
        <v>7820</v>
      </c>
      <c r="K7" s="29">
        <f t="shared" si="14"/>
        <v>19244.343059957991</v>
      </c>
      <c r="L7" s="30">
        <f t="shared" si="15"/>
        <v>18178.490368613413</v>
      </c>
      <c r="M7" s="31">
        <f t="shared" si="16"/>
        <v>37422.833428571401</v>
      </c>
      <c r="N7" s="32">
        <v>7799.5078000000103</v>
      </c>
      <c r="O7" s="33">
        <v>7258.3950000000004</v>
      </c>
      <c r="P7" s="32">
        <f t="shared" si="2"/>
        <v>15057.902800000011</v>
      </c>
      <c r="Q7" s="33">
        <f t="shared" si="3"/>
        <v>7614.42404691926</v>
      </c>
      <c r="R7" s="32">
        <f t="shared" si="4"/>
        <v>7086.1519530807382</v>
      </c>
      <c r="S7" s="34">
        <v>14700.575999999999</v>
      </c>
      <c r="T7" s="35">
        <v>21.736000000000001</v>
      </c>
      <c r="U7" s="36">
        <f t="shared" si="5"/>
        <v>54443131.935472712</v>
      </c>
      <c r="V7" s="36">
        <f t="shared" si="5"/>
        <v>50665986.464527279</v>
      </c>
      <c r="W7" s="37">
        <f t="shared" si="5"/>
        <v>105109118.39999999</v>
      </c>
      <c r="X7" s="36">
        <f t="shared" si="6"/>
        <v>260259.62179217959</v>
      </c>
      <c r="Y7" s="36">
        <f t="shared" si="7"/>
        <v>242203.37820782038</v>
      </c>
      <c r="Z7" s="38">
        <v>502463</v>
      </c>
      <c r="AA7" s="33">
        <f t="shared" si="8"/>
        <v>379.06280000001243</v>
      </c>
      <c r="AB7" s="39">
        <f t="shared" si="9"/>
        <v>2.5173678236255593E-2</v>
      </c>
      <c r="AC7" s="34">
        <v>269.52399999999898</v>
      </c>
      <c r="AD7" s="39">
        <f t="shared" si="10"/>
        <v>1.7899172519562204E-2</v>
      </c>
      <c r="AE7" s="33">
        <f t="shared" si="11"/>
        <v>14788.378800000011</v>
      </c>
      <c r="AF7" s="40">
        <v>9.23</v>
      </c>
      <c r="AG7" s="33">
        <f t="shared" si="12"/>
        <v>248.52619867204467</v>
      </c>
      <c r="AH7" s="32">
        <f t="shared" si="13"/>
        <v>253.05568605377738</v>
      </c>
      <c r="AI7" s="33">
        <v>491.99</v>
      </c>
      <c r="AJ7" s="32">
        <v>461.5</v>
      </c>
      <c r="AK7" s="18"/>
      <c r="AL7" s="18"/>
    </row>
    <row r="8" spans="1:38" x14ac:dyDescent="0.25">
      <c r="A8" s="19" t="s">
        <v>44</v>
      </c>
      <c r="B8" s="20">
        <v>12314.549272</v>
      </c>
      <c r="C8" s="21">
        <v>10753.343091999999</v>
      </c>
      <c r="D8" s="22">
        <f t="shared" si="0"/>
        <v>23067.892363999999</v>
      </c>
      <c r="E8" s="23">
        <v>18483575.463275962</v>
      </c>
      <c r="F8" s="24">
        <v>16112324.536724038</v>
      </c>
      <c r="G8" s="25">
        <f t="shared" si="1"/>
        <v>34595900</v>
      </c>
      <c r="H8" s="26">
        <v>7840</v>
      </c>
      <c r="I8" s="27">
        <v>7840</v>
      </c>
      <c r="J8" s="28">
        <v>7840</v>
      </c>
      <c r="K8" s="29">
        <f t="shared" si="14"/>
        <v>20701.604518869077</v>
      </c>
      <c r="L8" s="30">
        <f t="shared" si="15"/>
        <v>18045.803481130926</v>
      </c>
      <c r="M8" s="31">
        <f t="shared" si="16"/>
        <v>38747.408000000003</v>
      </c>
      <c r="N8" s="32">
        <v>8394.8621999999996</v>
      </c>
      <c r="O8" s="33">
        <v>7205.7149000000099</v>
      </c>
      <c r="P8" s="32">
        <f t="shared" si="2"/>
        <v>15600.57710000001</v>
      </c>
      <c r="Q8" s="33">
        <f t="shared" si="3"/>
        <v>8194.2102990209969</v>
      </c>
      <c r="R8" s="32">
        <f t="shared" si="4"/>
        <v>7033.485700979003</v>
      </c>
      <c r="S8" s="34">
        <v>15227.696</v>
      </c>
      <c r="T8" s="35">
        <v>22.704000000000001</v>
      </c>
      <c r="U8" s="36">
        <f t="shared" si="5"/>
        <v>58588603.638000131</v>
      </c>
      <c r="V8" s="36">
        <f t="shared" si="5"/>
        <v>50289422.761999868</v>
      </c>
      <c r="W8" s="37">
        <f t="shared" si="5"/>
        <v>108878026.40000001</v>
      </c>
      <c r="X8" s="36">
        <f t="shared" si="6"/>
        <v>266095.44900589593</v>
      </c>
      <c r="Y8" s="36">
        <f t="shared" si="7"/>
        <v>228402.55099410409</v>
      </c>
      <c r="Z8" s="38">
        <v>494498</v>
      </c>
      <c r="AA8" s="33">
        <f t="shared" si="8"/>
        <v>395.58510000000933</v>
      </c>
      <c r="AB8" s="39">
        <f t="shared" si="9"/>
        <v>2.5357081181311497E-2</v>
      </c>
      <c r="AC8" s="34">
        <v>283.51600000000002</v>
      </c>
      <c r="AD8" s="39">
        <f t="shared" si="10"/>
        <v>1.8173430263679145E-2</v>
      </c>
      <c r="AE8" s="33">
        <f t="shared" si="11"/>
        <v>15317.06110000001</v>
      </c>
      <c r="AF8" s="40"/>
      <c r="AG8" s="33">
        <f t="shared" si="12"/>
        <v>248.37163235454912</v>
      </c>
      <c r="AH8" s="32">
        <f t="shared" si="13"/>
        <v>252.96894585084587</v>
      </c>
      <c r="AI8" s="33">
        <v>531.96</v>
      </c>
      <c r="AJ8" s="32">
        <v>460.4</v>
      </c>
      <c r="AK8" s="18"/>
      <c r="AL8" s="18"/>
    </row>
    <row r="9" spans="1:38" x14ac:dyDescent="0.25">
      <c r="A9" s="19" t="s">
        <v>45</v>
      </c>
      <c r="B9" s="20">
        <v>10701.323259999999</v>
      </c>
      <c r="C9" s="21">
        <v>9219.8829600000008</v>
      </c>
      <c r="D9" s="22">
        <f t="shared" si="0"/>
        <v>19921.20622</v>
      </c>
      <c r="E9" s="23">
        <v>16044304.544193501</v>
      </c>
      <c r="F9" s="24">
        <v>13788295.455806455</v>
      </c>
      <c r="G9" s="25">
        <f t="shared" si="1"/>
        <v>29832599.999999955</v>
      </c>
      <c r="H9" s="26">
        <v>7800</v>
      </c>
      <c r="I9" s="27">
        <v>7800</v>
      </c>
      <c r="J9" s="28">
        <v>7800</v>
      </c>
      <c r="K9" s="29">
        <f t="shared" si="14"/>
        <v>17877.939349244185</v>
      </c>
      <c r="L9" s="30">
        <f t="shared" si="15"/>
        <v>15364.100650755763</v>
      </c>
      <c r="M9" s="31">
        <f t="shared" si="16"/>
        <v>33242.03999999995</v>
      </c>
      <c r="N9" s="32">
        <v>7264.3051999999998</v>
      </c>
      <c r="O9" s="33">
        <v>6177.6333000000004</v>
      </c>
      <c r="P9" s="32">
        <f t="shared" si="2"/>
        <v>13441.9385</v>
      </c>
      <c r="Q9" s="33">
        <f t="shared" si="3"/>
        <v>7093.2281924035879</v>
      </c>
      <c r="R9" s="32">
        <f t="shared" si="4"/>
        <v>6032.1478075964123</v>
      </c>
      <c r="S9" s="34">
        <v>13125.376</v>
      </c>
      <c r="T9" s="35">
        <v>33.176000000000002</v>
      </c>
      <c r="U9" s="36">
        <f t="shared" si="5"/>
        <v>50716581.57568565</v>
      </c>
      <c r="V9" s="36">
        <f t="shared" si="5"/>
        <v>43129856.824314348</v>
      </c>
      <c r="W9" s="37">
        <f t="shared" si="5"/>
        <v>93846438.400000006</v>
      </c>
      <c r="X9" s="36">
        <f t="shared" si="6"/>
        <v>153075.85589798674</v>
      </c>
      <c r="Y9" s="36">
        <f t="shared" si="7"/>
        <v>130177.14410201328</v>
      </c>
      <c r="Z9" s="38">
        <v>283253</v>
      </c>
      <c r="AA9" s="33">
        <f t="shared" si="8"/>
        <v>349.73849999999948</v>
      </c>
      <c r="AB9" s="39">
        <f t="shared" si="9"/>
        <v>2.6018457084891398E-2</v>
      </c>
      <c r="AC9" s="34">
        <v>258.14400000000001</v>
      </c>
      <c r="AD9" s="39">
        <f t="shared" si="10"/>
        <v>1.9204372940703457E-2</v>
      </c>
      <c r="AE9" s="33">
        <f t="shared" si="11"/>
        <v>13183.7945</v>
      </c>
      <c r="AF9" s="40">
        <v>8.3800000000000008</v>
      </c>
      <c r="AG9" s="33">
        <f t="shared" si="12"/>
        <v>247.30093803062667</v>
      </c>
      <c r="AH9" s="32">
        <f t="shared" si="13"/>
        <v>252.14318988361012</v>
      </c>
      <c r="AI9" s="33">
        <v>464.47</v>
      </c>
      <c r="AJ9" s="32">
        <v>400.12</v>
      </c>
      <c r="AK9" s="18"/>
      <c r="AL9" s="18"/>
    </row>
    <row r="10" spans="1:38" x14ac:dyDescent="0.25">
      <c r="A10" s="19" t="s">
        <v>46</v>
      </c>
      <c r="B10" s="20">
        <v>8647.6247600000006</v>
      </c>
      <c r="C10" s="21">
        <v>10223.269060000001</v>
      </c>
      <c r="D10" s="22">
        <f t="shared" si="0"/>
        <v>18870.893820000001</v>
      </c>
      <c r="E10" s="23">
        <v>12922161.225026153</v>
      </c>
      <c r="F10" s="24">
        <v>15215265.774973858</v>
      </c>
      <c r="G10" s="25">
        <f t="shared" si="1"/>
        <v>28137427.000000011</v>
      </c>
      <c r="H10" s="26">
        <v>7778</v>
      </c>
      <c r="I10" s="26">
        <v>7778</v>
      </c>
      <c r="J10" s="28">
        <v>7778</v>
      </c>
      <c r="K10" s="29">
        <f t="shared" si="14"/>
        <v>14358.367144036203</v>
      </c>
      <c r="L10" s="30">
        <f t="shared" si="15"/>
        <v>16906.333885392381</v>
      </c>
      <c r="M10" s="31">
        <f t="shared" si="16"/>
        <v>31264.701029428583</v>
      </c>
      <c r="N10" s="32">
        <v>5867.0884000000096</v>
      </c>
      <c r="O10" s="33">
        <v>6856.2902999999997</v>
      </c>
      <c r="P10" s="32">
        <f t="shared" si="2"/>
        <v>12723.378700000008</v>
      </c>
      <c r="Q10" s="33">
        <f t="shared" si="3"/>
        <v>5726.2037551763251</v>
      </c>
      <c r="R10" s="32">
        <f t="shared" si="4"/>
        <v>6691.6522448236756</v>
      </c>
      <c r="S10" s="34">
        <v>12417.856</v>
      </c>
      <c r="T10" s="35">
        <v>29.391999999999999</v>
      </c>
      <c r="U10" s="36">
        <f t="shared" ref="U10:W13" si="17">Q10*6650</f>
        <v>38079254.971922562</v>
      </c>
      <c r="V10" s="36">
        <f t="shared" si="17"/>
        <v>44499487.428077444</v>
      </c>
      <c r="W10" s="37">
        <f t="shared" si="17"/>
        <v>82578742.399999991</v>
      </c>
      <c r="X10" s="36">
        <f t="shared" si="6"/>
        <v>154196.58594021114</v>
      </c>
      <c r="Y10" s="36">
        <f t="shared" si="7"/>
        <v>180194.41405978889</v>
      </c>
      <c r="Z10" s="38">
        <v>334391</v>
      </c>
      <c r="AA10" s="33">
        <f t="shared" si="8"/>
        <v>334.91470000000845</v>
      </c>
      <c r="AB10" s="39">
        <f t="shared" si="9"/>
        <v>2.6322780127577924E-2</v>
      </c>
      <c r="AC10" s="34">
        <v>240.82400000000101</v>
      </c>
      <c r="AD10" s="39">
        <f t="shared" si="10"/>
        <v>1.8927676812763645E-2</v>
      </c>
      <c r="AE10" s="33">
        <f t="shared" si="11"/>
        <v>12482.554700000008</v>
      </c>
      <c r="AF10" s="40"/>
      <c r="AG10" s="33">
        <f t="shared" si="12"/>
        <v>245.72640464932923</v>
      </c>
      <c r="AH10" s="32">
        <f t="shared" si="13"/>
        <v>250.46716622382249</v>
      </c>
      <c r="AI10" s="33">
        <v>372.12</v>
      </c>
      <c r="AJ10" s="32">
        <v>436.52</v>
      </c>
      <c r="AK10" s="18"/>
      <c r="AL10" s="18"/>
    </row>
    <row r="11" spans="1:38" x14ac:dyDescent="0.25">
      <c r="A11" s="19" t="s">
        <v>47</v>
      </c>
      <c r="B11" s="20">
        <v>7350.5514899999998</v>
      </c>
      <c r="C11" s="21">
        <v>2897.25828</v>
      </c>
      <c r="D11" s="22">
        <f t="shared" si="0"/>
        <v>10247.80977</v>
      </c>
      <c r="E11" s="23">
        <v>10981856</v>
      </c>
      <c r="F11" s="24">
        <v>4323744</v>
      </c>
      <c r="G11" s="25">
        <f t="shared" si="1"/>
        <v>15305600</v>
      </c>
      <c r="H11" s="26">
        <v>7823</v>
      </c>
      <c r="I11" s="27">
        <v>7823</v>
      </c>
      <c r="J11" s="28">
        <v>7823</v>
      </c>
      <c r="K11" s="29">
        <f t="shared" si="14"/>
        <v>12273.008498285715</v>
      </c>
      <c r="L11" s="30">
        <f t="shared" si="15"/>
        <v>4832.092758857144</v>
      </c>
      <c r="M11" s="31">
        <f t="shared" si="16"/>
        <v>17105.101257142858</v>
      </c>
      <c r="N11" s="32">
        <v>4984.2438000000002</v>
      </c>
      <c r="O11" s="33">
        <v>1933.7526</v>
      </c>
      <c r="P11" s="32">
        <f t="shared" si="2"/>
        <v>6917.9964</v>
      </c>
      <c r="Q11" s="33">
        <f t="shared" si="3"/>
        <v>4869.8925938244201</v>
      </c>
      <c r="R11" s="32">
        <f t="shared" si="4"/>
        <v>1889.3874061755798</v>
      </c>
      <c r="S11" s="34">
        <v>6759.28</v>
      </c>
      <c r="T11" s="35">
        <v>33.44</v>
      </c>
      <c r="U11" s="36">
        <f t="shared" si="17"/>
        <v>32384785.748932395</v>
      </c>
      <c r="V11" s="36">
        <f t="shared" si="17"/>
        <v>12564426.251067607</v>
      </c>
      <c r="W11" s="37">
        <f t="shared" si="17"/>
        <v>44949212</v>
      </c>
      <c r="X11" s="36">
        <f t="shared" si="6"/>
        <v>226537.5289218711</v>
      </c>
      <c r="Y11" s="36">
        <f t="shared" si="7"/>
        <v>87890.471078128918</v>
      </c>
      <c r="Z11" s="38">
        <v>314428</v>
      </c>
      <c r="AA11" s="33">
        <f t="shared" si="8"/>
        <v>192.15639999999985</v>
      </c>
      <c r="AB11" s="39">
        <f t="shared" si="9"/>
        <v>2.777630818079059E-2</v>
      </c>
      <c r="AC11" s="34">
        <v>137.608</v>
      </c>
      <c r="AD11" s="39">
        <f t="shared" si="10"/>
        <v>1.9891308414095157E-2</v>
      </c>
      <c r="AE11" s="33">
        <f t="shared" si="11"/>
        <v>6780.3883999999998</v>
      </c>
      <c r="AF11" s="40"/>
      <c r="AG11" s="33">
        <f t="shared" si="12"/>
        <v>247.25513382954145</v>
      </c>
      <c r="AH11" s="32">
        <f t="shared" si="13"/>
        <v>252.27317740592645</v>
      </c>
      <c r="AI11" s="33">
        <v>308.25</v>
      </c>
      <c r="AJ11" s="32">
        <v>126.22</v>
      </c>
      <c r="AK11" s="18"/>
      <c r="AL11" s="18"/>
    </row>
    <row r="12" spans="1:38" x14ac:dyDescent="0.25">
      <c r="A12" s="19" t="s">
        <v>48</v>
      </c>
      <c r="B12" s="20"/>
      <c r="C12" s="21"/>
      <c r="D12" s="22">
        <f t="shared" si="0"/>
        <v>0</v>
      </c>
      <c r="E12" s="23"/>
      <c r="F12" s="24"/>
      <c r="G12" s="25">
        <f t="shared" si="1"/>
        <v>0</v>
      </c>
      <c r="H12" s="26"/>
      <c r="I12" s="27"/>
      <c r="J12" s="28"/>
      <c r="K12" s="29">
        <f t="shared" si="14"/>
        <v>0</v>
      </c>
      <c r="L12" s="30">
        <f t="shared" si="15"/>
        <v>0</v>
      </c>
      <c r="M12" s="31">
        <f t="shared" si="16"/>
        <v>0</v>
      </c>
      <c r="N12" s="32"/>
      <c r="O12" s="33"/>
      <c r="P12" s="32">
        <f t="shared" si="2"/>
        <v>0</v>
      </c>
      <c r="Q12" s="33" t="e">
        <f t="shared" si="3"/>
        <v>#DIV/0!</v>
      </c>
      <c r="R12" s="32" t="e">
        <f t="shared" si="4"/>
        <v>#DIV/0!</v>
      </c>
      <c r="S12" s="34"/>
      <c r="T12" s="35"/>
      <c r="U12" s="36" t="e">
        <f t="shared" si="17"/>
        <v>#DIV/0!</v>
      </c>
      <c r="V12" s="36" t="e">
        <f t="shared" si="17"/>
        <v>#DIV/0!</v>
      </c>
      <c r="W12" s="37">
        <f t="shared" si="17"/>
        <v>0</v>
      </c>
      <c r="X12" s="36" t="e">
        <f t="shared" si="6"/>
        <v>#DIV/0!</v>
      </c>
      <c r="Y12" s="36" t="e">
        <f t="shared" si="7"/>
        <v>#DIV/0!</v>
      </c>
      <c r="Z12" s="38"/>
      <c r="AA12" s="33">
        <f t="shared" si="8"/>
        <v>0</v>
      </c>
      <c r="AB12" s="39" t="e">
        <f t="shared" si="9"/>
        <v>#DIV/0!</v>
      </c>
      <c r="AC12" s="34"/>
      <c r="AD12" s="39" t="e">
        <f t="shared" si="10"/>
        <v>#DIV/0!</v>
      </c>
      <c r="AE12" s="33">
        <f t="shared" si="11"/>
        <v>0</v>
      </c>
      <c r="AF12" s="40"/>
      <c r="AG12" s="33" t="e">
        <f t="shared" si="12"/>
        <v>#DIV/0!</v>
      </c>
      <c r="AH12" s="32" t="e">
        <f t="shared" si="13"/>
        <v>#DIV/0!</v>
      </c>
      <c r="AI12" s="33"/>
      <c r="AJ12" s="32"/>
      <c r="AK12" s="18"/>
      <c r="AL12" s="18"/>
    </row>
    <row r="13" spans="1:38" x14ac:dyDescent="0.25">
      <c r="A13" s="19" t="s">
        <v>49</v>
      </c>
      <c r="B13" s="20"/>
      <c r="C13" s="21"/>
      <c r="D13" s="22">
        <f t="shared" si="0"/>
        <v>0</v>
      </c>
      <c r="E13" s="23"/>
      <c r="F13" s="24"/>
      <c r="G13" s="25">
        <f t="shared" si="1"/>
        <v>0</v>
      </c>
      <c r="H13" s="26"/>
      <c r="I13" s="27"/>
      <c r="J13" s="28"/>
      <c r="K13" s="29">
        <f t="shared" si="14"/>
        <v>0</v>
      </c>
      <c r="L13" s="30">
        <f t="shared" si="15"/>
        <v>0</v>
      </c>
      <c r="M13" s="31">
        <f t="shared" si="16"/>
        <v>0</v>
      </c>
      <c r="N13" s="35"/>
      <c r="O13" s="34"/>
      <c r="P13" s="32">
        <f t="shared" si="2"/>
        <v>0</v>
      </c>
      <c r="Q13" s="33" t="e">
        <f t="shared" si="3"/>
        <v>#DIV/0!</v>
      </c>
      <c r="R13" s="32" t="e">
        <f t="shared" si="4"/>
        <v>#DIV/0!</v>
      </c>
      <c r="S13" s="34"/>
      <c r="T13" s="35"/>
      <c r="U13" s="36" t="e">
        <f t="shared" si="17"/>
        <v>#DIV/0!</v>
      </c>
      <c r="V13" s="36" t="e">
        <f t="shared" si="17"/>
        <v>#DIV/0!</v>
      </c>
      <c r="W13" s="37">
        <f t="shared" si="17"/>
        <v>0</v>
      </c>
      <c r="X13" s="36" t="e">
        <f t="shared" si="6"/>
        <v>#DIV/0!</v>
      </c>
      <c r="Y13" s="36" t="e">
        <f t="shared" si="7"/>
        <v>#DIV/0!</v>
      </c>
      <c r="Z13" s="38"/>
      <c r="AA13" s="33">
        <f t="shared" si="8"/>
        <v>0</v>
      </c>
      <c r="AB13" s="39" t="e">
        <f t="shared" si="9"/>
        <v>#DIV/0!</v>
      </c>
      <c r="AC13" s="34"/>
      <c r="AD13" s="39" t="e">
        <f t="shared" si="10"/>
        <v>#DIV/0!</v>
      </c>
      <c r="AE13" s="33">
        <f t="shared" si="11"/>
        <v>0</v>
      </c>
      <c r="AF13" s="40"/>
      <c r="AG13" s="33" t="e">
        <f t="shared" si="12"/>
        <v>#DIV/0!</v>
      </c>
      <c r="AH13" s="32" t="e">
        <f t="shared" si="13"/>
        <v>#DIV/0!</v>
      </c>
      <c r="AI13" s="33"/>
      <c r="AJ13" s="32"/>
      <c r="AK13" s="18"/>
      <c r="AL13" s="18"/>
    </row>
    <row r="14" spans="1:38" x14ac:dyDescent="0.25">
      <c r="A14" s="41" t="s">
        <v>50</v>
      </c>
      <c r="B14" s="2"/>
      <c r="C14" s="3"/>
      <c r="D14" s="42"/>
      <c r="E14" s="23"/>
      <c r="F14" s="24"/>
      <c r="G14" s="43"/>
      <c r="H14" s="26"/>
      <c r="I14" s="27"/>
      <c r="J14" s="28"/>
      <c r="K14" s="29"/>
      <c r="L14" s="3"/>
      <c r="M14" s="43"/>
      <c r="N14" s="35"/>
      <c r="O14" s="34"/>
      <c r="P14" s="35"/>
      <c r="Q14" s="33"/>
      <c r="R14" s="32"/>
      <c r="S14" s="34"/>
      <c r="T14" s="44"/>
      <c r="U14" s="36"/>
      <c r="V14" s="36"/>
      <c r="W14" s="45"/>
      <c r="X14" s="46"/>
      <c r="Y14" s="46"/>
      <c r="Z14" s="47"/>
      <c r="AA14" s="34"/>
      <c r="AB14" s="39"/>
      <c r="AC14" s="34"/>
      <c r="AD14" s="39"/>
      <c r="AE14" s="34"/>
      <c r="AF14" s="40"/>
      <c r="AG14" s="33"/>
      <c r="AH14" s="32"/>
      <c r="AI14" s="34"/>
      <c r="AJ14" s="35"/>
      <c r="AK14" s="18"/>
      <c r="AL14" s="18"/>
    </row>
    <row r="15" spans="1:38" x14ac:dyDescent="0.25">
      <c r="A15" s="48" t="s">
        <v>51</v>
      </c>
      <c r="B15" s="49">
        <f t="shared" ref="B15:G15" si="18">SUM(B2:B14)</f>
        <v>88298.269813999999</v>
      </c>
      <c r="C15" s="49">
        <f t="shared" si="18"/>
        <v>84126.139775999996</v>
      </c>
      <c r="D15" s="49">
        <f t="shared" si="18"/>
        <v>172424.40959</v>
      </c>
      <c r="E15" s="50">
        <f t="shared" si="18"/>
        <v>132216965.12245533</v>
      </c>
      <c r="F15" s="50">
        <f t="shared" si="18"/>
        <v>125330208.87754461</v>
      </c>
      <c r="G15" s="50">
        <f t="shared" si="18"/>
        <v>257547173.99999994</v>
      </c>
      <c r="H15" s="49">
        <f>K15/E15*7000*1000</f>
        <v>7821.4901850721171</v>
      </c>
      <c r="I15" s="49">
        <f>L15/F15*7000*1000</f>
        <v>7818.8335919726387</v>
      </c>
      <c r="J15" s="49">
        <f>M15/G15*7000*1000</f>
        <v>7820.1974068874861</v>
      </c>
      <c r="K15" s="49">
        <f t="shared" ref="K15:P15" si="19">SUM(K2:K14)</f>
        <v>147733.38500075811</v>
      </c>
      <c r="L15" s="49">
        <f t="shared" si="19"/>
        <v>139990.86389438473</v>
      </c>
      <c r="M15" s="49">
        <f t="shared" si="19"/>
        <v>287724.24889514281</v>
      </c>
      <c r="N15" s="49">
        <f t="shared" si="19"/>
        <v>59873.660100000008</v>
      </c>
      <c r="O15" s="49">
        <f t="shared" si="19"/>
        <v>55935.676400000011</v>
      </c>
      <c r="P15" s="49">
        <f t="shared" si="19"/>
        <v>115809.33650000003</v>
      </c>
      <c r="Q15" s="51">
        <f>N15/P15*S15</f>
        <v>58477.146411907954</v>
      </c>
      <c r="R15" s="51">
        <f>O15/P15*S15</f>
        <v>54631.013588092042</v>
      </c>
      <c r="S15" s="49">
        <f>SUM(S2:S14)</f>
        <v>113108.16</v>
      </c>
      <c r="T15" s="49">
        <f>SUM(T2:T14)</f>
        <v>243.93599999999998</v>
      </c>
      <c r="U15" s="52">
        <f>Q15*7150</f>
        <v>418111596.84514189</v>
      </c>
      <c r="V15" s="52">
        <f>R15*7150</f>
        <v>390611747.15485811</v>
      </c>
      <c r="W15" s="52">
        <f>SUM(W2:W14)</f>
        <v>799134775.99999988</v>
      </c>
      <c r="X15" s="52"/>
      <c r="Y15" s="52"/>
      <c r="Z15" s="52">
        <f>SUM(Z2:Z14)</f>
        <v>2778783</v>
      </c>
      <c r="AA15" s="49">
        <f>SUM(AA2:AA14)</f>
        <v>2945.1125000000211</v>
      </c>
      <c r="AB15" s="39">
        <f>AA15/P15</f>
        <v>2.5430700054136137E-2</v>
      </c>
      <c r="AC15" s="49">
        <f>SUM(AC2:AC14)</f>
        <v>2078.8199999999997</v>
      </c>
      <c r="AD15" s="39">
        <f>AC15/P15</f>
        <v>1.7950366203850921E-2</v>
      </c>
      <c r="AE15" s="49">
        <f>SUM(AE2:AE14)</f>
        <v>113730.51650000001</v>
      </c>
      <c r="AF15" s="49">
        <f>SUM(AF2:AF14)</f>
        <v>17.61</v>
      </c>
      <c r="AG15" s="53">
        <f>M15/P15*100</f>
        <v>248.44650491123636</v>
      </c>
      <c r="AH15" s="54">
        <f>+M15/AE15*100</f>
        <v>252.98772726064493</v>
      </c>
      <c r="AI15" s="55">
        <f>SUM(AI2:AI14)</f>
        <v>3734.7799999999997</v>
      </c>
      <c r="AJ15" s="49">
        <f>SUM(AJ2:AJ14)</f>
        <v>3520.48</v>
      </c>
      <c r="AK15" s="49">
        <f>SUM(AK2:AK14)</f>
        <v>0</v>
      </c>
      <c r="AL15" s="49">
        <f>SUM(AL2:AL14)</f>
        <v>0</v>
      </c>
    </row>
    <row r="18" spans="1:38" x14ac:dyDescent="0.25">
      <c r="A18" s="1"/>
      <c r="B18" s="2" t="s">
        <v>52</v>
      </c>
      <c r="C18" s="3" t="s">
        <v>53</v>
      </c>
      <c r="D18" s="4" t="s">
        <v>54</v>
      </c>
      <c r="E18" s="5" t="s">
        <v>55</v>
      </c>
      <c r="F18" s="6" t="s">
        <v>56</v>
      </c>
      <c r="G18" s="7" t="s">
        <v>57</v>
      </c>
      <c r="H18" s="8" t="s">
        <v>58</v>
      </c>
      <c r="I18" s="9" t="s">
        <v>60</v>
      </c>
      <c r="J18" s="10" t="s">
        <v>61</v>
      </c>
      <c r="K18" s="11" t="s">
        <v>62</v>
      </c>
      <c r="L18" s="12" t="s">
        <v>63</v>
      </c>
      <c r="M18" s="7" t="s">
        <v>64</v>
      </c>
      <c r="N18" s="13" t="s">
        <v>65</v>
      </c>
      <c r="O18" s="14" t="s">
        <v>66</v>
      </c>
      <c r="P18" s="13" t="s">
        <v>67</v>
      </c>
      <c r="Q18" s="14" t="s">
        <v>68</v>
      </c>
      <c r="R18" s="13" t="s">
        <v>69</v>
      </c>
      <c r="S18" s="14" t="s">
        <v>70</v>
      </c>
      <c r="T18" s="13" t="s">
        <v>71</v>
      </c>
      <c r="U18" s="12" t="s">
        <v>72</v>
      </c>
      <c r="V18" s="12" t="s">
        <v>73</v>
      </c>
      <c r="W18" s="15" t="s">
        <v>74</v>
      </c>
      <c r="X18" s="12" t="s">
        <v>75</v>
      </c>
      <c r="Y18" s="12" t="s">
        <v>76</v>
      </c>
      <c r="Z18" s="16" t="s">
        <v>77</v>
      </c>
      <c r="AA18" s="14" t="s">
        <v>78</v>
      </c>
      <c r="AB18" s="13" t="s">
        <v>79</v>
      </c>
      <c r="AC18" s="14" t="s">
        <v>80</v>
      </c>
      <c r="AD18" s="13" t="s">
        <v>81</v>
      </c>
      <c r="AE18" s="14" t="s">
        <v>82</v>
      </c>
      <c r="AF18" s="17" t="s">
        <v>90</v>
      </c>
      <c r="AG18" s="14" t="s">
        <v>84</v>
      </c>
      <c r="AH18" s="13" t="s">
        <v>85</v>
      </c>
      <c r="AI18" s="14" t="s">
        <v>86</v>
      </c>
      <c r="AJ18" s="13" t="s">
        <v>87</v>
      </c>
      <c r="AK18" s="18" t="s">
        <v>88</v>
      </c>
      <c r="AL18" s="18" t="s">
        <v>89</v>
      </c>
    </row>
    <row r="19" spans="1:38" x14ac:dyDescent="0.25">
      <c r="A19" s="57" t="s">
        <v>127</v>
      </c>
      <c r="B19" s="20">
        <v>0</v>
      </c>
      <c r="C19" s="21">
        <v>1237.1079</v>
      </c>
      <c r="D19" s="22">
        <f t="shared" ref="D19:D30" si="20">B19+C19</f>
        <v>1237.1079</v>
      </c>
      <c r="E19" s="23">
        <v>0</v>
      </c>
      <c r="F19" s="24">
        <v>1849800</v>
      </c>
      <c r="G19" s="25">
        <f t="shared" ref="G19:G30" si="21">E19+F19</f>
        <v>1849800</v>
      </c>
      <c r="H19" s="26">
        <v>7800</v>
      </c>
      <c r="I19" s="27">
        <v>7800</v>
      </c>
      <c r="J19" s="28">
        <v>7800</v>
      </c>
      <c r="K19" s="29">
        <f>J19/7000*10*E19/10000</f>
        <v>0</v>
      </c>
      <c r="L19" s="30">
        <f t="shared" ref="L19:L30" si="22">J19/7000*10*F19/10000</f>
        <v>2061.2057142857143</v>
      </c>
      <c r="M19" s="31">
        <f t="shared" ref="M19:M30" si="23">J19/7000*10*G19/10000</f>
        <v>2061.2057142857143</v>
      </c>
      <c r="N19" s="32">
        <v>0</v>
      </c>
      <c r="O19" s="33">
        <v>801.86469999999997</v>
      </c>
      <c r="P19" s="32">
        <f t="shared" ref="P19:P30" si="24">N19+O19</f>
        <v>801.86469999999997</v>
      </c>
      <c r="Q19" s="33">
        <f t="shared" ref="Q19:Q30" si="25">N19/P19*S19</f>
        <v>0</v>
      </c>
      <c r="R19" s="32">
        <f t="shared" ref="R19:R30" si="26">O19/P19*S19</f>
        <v>785.4</v>
      </c>
      <c r="S19" s="34">
        <v>785.4</v>
      </c>
      <c r="T19" s="35">
        <v>20.327999999999999</v>
      </c>
      <c r="U19" s="36">
        <f t="shared" ref="U19:U30" si="27">Q19*7450</f>
        <v>0</v>
      </c>
      <c r="V19" s="36">
        <f t="shared" ref="V19:V30" si="28">R19*7450</f>
        <v>5851230</v>
      </c>
      <c r="W19" s="37">
        <f t="shared" ref="W19:W30" si="29">S19*7450</f>
        <v>5851230</v>
      </c>
      <c r="X19" s="36"/>
      <c r="Y19" s="36"/>
      <c r="Z19" s="38"/>
      <c r="AA19" s="33">
        <f t="shared" ref="AA19:AA30" si="30">P19+T19-S19</f>
        <v>36.792699999999968</v>
      </c>
      <c r="AB19" s="39">
        <f t="shared" ref="AB19:AB30" si="31">AA19/P19</f>
        <v>4.5883925305603264E-2</v>
      </c>
      <c r="AC19" s="34">
        <v>16.504000000000001</v>
      </c>
      <c r="AD19" s="39">
        <f t="shared" ref="AD19:AD30" si="32">AC19/P19</f>
        <v>2.058202587044922E-2</v>
      </c>
      <c r="AE19" s="33">
        <f t="shared" ref="AE19:AE30" si="33">P19-AC19</f>
        <v>785.36069999999995</v>
      </c>
      <c r="AF19" s="40">
        <v>1.1399999999999999</v>
      </c>
      <c r="AG19" s="53">
        <f t="shared" ref="AG19:AG30" si="34">M19/P19*100</f>
        <v>257.05155923258803</v>
      </c>
      <c r="AH19" s="54">
        <f t="shared" ref="AH19:AH30" si="35">+M19/AE19*100</f>
        <v>262.45338152083679</v>
      </c>
      <c r="AI19" s="53">
        <v>0</v>
      </c>
      <c r="AJ19" s="54">
        <v>54.15</v>
      </c>
      <c r="AK19" s="18"/>
      <c r="AL19" s="18"/>
    </row>
    <row r="20" spans="1:38" x14ac:dyDescent="0.25">
      <c r="A20" s="57" t="s">
        <v>129</v>
      </c>
      <c r="B20" s="20">
        <v>108.8145</v>
      </c>
      <c r="C20" s="21">
        <v>727.80200000000002</v>
      </c>
      <c r="D20" s="22">
        <f t="shared" si="20"/>
        <v>836.61649999999997</v>
      </c>
      <c r="E20" s="23">
        <v>162600</v>
      </c>
      <c r="F20" s="24">
        <v>1092000</v>
      </c>
      <c r="G20" s="25">
        <f t="shared" si="21"/>
        <v>1254600</v>
      </c>
      <c r="H20" s="26">
        <v>7800</v>
      </c>
      <c r="I20" s="27">
        <v>7800</v>
      </c>
      <c r="J20" s="28">
        <v>7800</v>
      </c>
      <c r="K20" s="29">
        <f t="shared" ref="K20:K30" si="36">H20/7000*10*E20/10000</f>
        <v>181.18285714285713</v>
      </c>
      <c r="L20" s="30">
        <f t="shared" si="22"/>
        <v>1216.8</v>
      </c>
      <c r="M20" s="31">
        <f t="shared" si="23"/>
        <v>1397.982857142857</v>
      </c>
      <c r="N20" s="32">
        <v>23.185400000000001</v>
      </c>
      <c r="O20" s="33">
        <v>480.38010000000003</v>
      </c>
      <c r="P20" s="32">
        <f t="shared" si="24"/>
        <v>503.56550000000004</v>
      </c>
      <c r="Q20" s="33">
        <f t="shared" si="25"/>
        <v>22.507401591252773</v>
      </c>
      <c r="R20" s="32">
        <f t="shared" si="26"/>
        <v>466.33259840874717</v>
      </c>
      <c r="S20" s="34">
        <v>488.84</v>
      </c>
      <c r="T20" s="35">
        <v>15.84</v>
      </c>
      <c r="U20" s="36">
        <f t="shared" si="27"/>
        <v>167680.14185483317</v>
      </c>
      <c r="V20" s="36">
        <f t="shared" si="28"/>
        <v>3474177.8581451667</v>
      </c>
      <c r="W20" s="37">
        <f t="shared" si="29"/>
        <v>3641858</v>
      </c>
      <c r="X20" s="36"/>
      <c r="Y20" s="36"/>
      <c r="Z20" s="38"/>
      <c r="AA20" s="33">
        <f t="shared" si="30"/>
        <v>30.5655000000001</v>
      </c>
      <c r="AB20" s="39">
        <f t="shared" si="31"/>
        <v>6.0698161410978509E-2</v>
      </c>
      <c r="AC20" s="34">
        <v>11.576000000000001</v>
      </c>
      <c r="AD20" s="39">
        <f t="shared" si="32"/>
        <v>2.2988072058153307E-2</v>
      </c>
      <c r="AE20" s="33">
        <f t="shared" si="33"/>
        <v>491.98950000000002</v>
      </c>
      <c r="AF20" s="40">
        <v>0.88</v>
      </c>
      <c r="AG20" s="53">
        <f t="shared" si="34"/>
        <v>277.61688541865095</v>
      </c>
      <c r="AH20" s="54">
        <f t="shared" si="35"/>
        <v>284.14892129666526</v>
      </c>
      <c r="AI20" s="53">
        <v>10.48</v>
      </c>
      <c r="AJ20" s="54">
        <v>32.14</v>
      </c>
      <c r="AK20" s="18"/>
      <c r="AL20" s="18"/>
    </row>
    <row r="21" spans="1:38" x14ac:dyDescent="0.25">
      <c r="A21" s="57" t="s">
        <v>130</v>
      </c>
      <c r="B21" s="20">
        <v>4453.6903000000002</v>
      </c>
      <c r="C21" s="21">
        <v>2751.4780000000001</v>
      </c>
      <c r="D21" s="22">
        <f t="shared" si="20"/>
        <v>7205.1683000000003</v>
      </c>
      <c r="E21" s="23">
        <v>6656600</v>
      </c>
      <c r="F21" s="24">
        <v>4118657</v>
      </c>
      <c r="G21" s="25">
        <f t="shared" si="21"/>
        <v>10775257</v>
      </c>
      <c r="H21" s="26">
        <v>7838</v>
      </c>
      <c r="I21" s="27">
        <v>7838</v>
      </c>
      <c r="J21" s="28">
        <v>7838</v>
      </c>
      <c r="K21" s="29">
        <f t="shared" si="36"/>
        <v>7453.4901142857152</v>
      </c>
      <c r="L21" s="30">
        <f t="shared" si="22"/>
        <v>4611.7190808571431</v>
      </c>
      <c r="M21" s="31">
        <f t="shared" si="23"/>
        <v>12065.209195142857</v>
      </c>
      <c r="N21" s="32">
        <v>2995.9614000000001</v>
      </c>
      <c r="O21" s="33">
        <v>1853.5237</v>
      </c>
      <c r="P21" s="32">
        <f t="shared" si="24"/>
        <v>4849.4850999999999</v>
      </c>
      <c r="Q21" s="33">
        <f t="shared" si="25"/>
        <v>2922.7699524093396</v>
      </c>
      <c r="R21" s="32">
        <f t="shared" si="26"/>
        <v>1808.2420475906606</v>
      </c>
      <c r="S21" s="34">
        <v>4731.0119999999997</v>
      </c>
      <c r="T21" s="35">
        <v>18.715599999999998</v>
      </c>
      <c r="U21" s="36">
        <f t="shared" si="27"/>
        <v>21774636.145449579</v>
      </c>
      <c r="V21" s="36">
        <f t="shared" si="28"/>
        <v>13471403.254550422</v>
      </c>
      <c r="W21" s="37">
        <f t="shared" si="29"/>
        <v>35246039.399999999</v>
      </c>
      <c r="X21" s="36">
        <f t="shared" ref="X21:X30" si="37">N21/P21*Z21</f>
        <v>-1124.9948390190953</v>
      </c>
      <c r="Y21" s="36">
        <f t="shared" ref="Y21:Y30" si="38">O21/P21*Z21</f>
        <v>-696.00516098090498</v>
      </c>
      <c r="Z21" s="38">
        <v>-1821</v>
      </c>
      <c r="AA21" s="33">
        <f t="shared" si="30"/>
        <v>137.18870000000061</v>
      </c>
      <c r="AB21" s="39">
        <f t="shared" si="31"/>
        <v>2.828933323251176E-2</v>
      </c>
      <c r="AC21" s="34">
        <v>87.847999999999999</v>
      </c>
      <c r="AD21" s="39">
        <f t="shared" si="32"/>
        <v>1.8114912859511622E-2</v>
      </c>
      <c r="AE21" s="33">
        <f t="shared" si="33"/>
        <v>4761.6370999999999</v>
      </c>
      <c r="AF21" s="40">
        <v>2.14</v>
      </c>
      <c r="AG21" s="53">
        <f t="shared" si="34"/>
        <v>248.79361306095893</v>
      </c>
      <c r="AH21" s="54">
        <f t="shared" si="35"/>
        <v>253.38363553877002</v>
      </c>
      <c r="AI21" s="53">
        <v>191.18</v>
      </c>
      <c r="AJ21" s="54">
        <v>117.84</v>
      </c>
      <c r="AK21" s="18"/>
      <c r="AL21" s="18"/>
    </row>
    <row r="22" spans="1:38" x14ac:dyDescent="0.25">
      <c r="A22" s="57" t="s">
        <v>131</v>
      </c>
      <c r="B22" s="20">
        <v>5157.4430000000002</v>
      </c>
      <c r="C22" s="21">
        <v>4627.2813999999998</v>
      </c>
      <c r="D22" s="22">
        <f t="shared" si="20"/>
        <v>9784.7243999999992</v>
      </c>
      <c r="E22" s="23">
        <v>7715134</v>
      </c>
      <c r="F22" s="24">
        <v>6920066</v>
      </c>
      <c r="G22" s="25">
        <f t="shared" si="21"/>
        <v>14635200</v>
      </c>
      <c r="H22" s="26">
        <v>7900</v>
      </c>
      <c r="I22" s="27">
        <v>7900</v>
      </c>
      <c r="J22" s="28">
        <v>7900</v>
      </c>
      <c r="K22" s="29">
        <f t="shared" si="36"/>
        <v>8707.0797999999977</v>
      </c>
      <c r="L22" s="30">
        <f t="shared" si="22"/>
        <v>7809.7887714285698</v>
      </c>
      <c r="M22" s="31">
        <f t="shared" si="23"/>
        <v>16516.868571428571</v>
      </c>
      <c r="N22" s="32">
        <v>3518.6558</v>
      </c>
      <c r="O22" s="33">
        <v>3105.5848000000001</v>
      </c>
      <c r="P22" s="32">
        <f t="shared" si="24"/>
        <v>6624.2406000000001</v>
      </c>
      <c r="Q22" s="33">
        <f t="shared" si="25"/>
        <v>3428.2669191890759</v>
      </c>
      <c r="R22" s="32">
        <f t="shared" si="26"/>
        <v>3025.8070808109233</v>
      </c>
      <c r="S22" s="34">
        <v>6454.0739999999996</v>
      </c>
      <c r="T22" s="35">
        <v>12.650600000000001</v>
      </c>
      <c r="U22" s="36">
        <f t="shared" si="27"/>
        <v>25540588.547958616</v>
      </c>
      <c r="V22" s="36">
        <f t="shared" si="28"/>
        <v>22542262.752041377</v>
      </c>
      <c r="W22" s="37">
        <f t="shared" si="29"/>
        <v>48082851.299999997</v>
      </c>
      <c r="X22" s="36">
        <f t="shared" si="37"/>
        <v>-2623.4918152278465</v>
      </c>
      <c r="Y22" s="36">
        <f t="shared" si="38"/>
        <v>-2315.5081847721531</v>
      </c>
      <c r="Z22" s="38">
        <v>-4939</v>
      </c>
      <c r="AA22" s="33">
        <f t="shared" si="30"/>
        <v>182.81720000000041</v>
      </c>
      <c r="AB22" s="39">
        <f t="shared" si="31"/>
        <v>2.7598212540770394E-2</v>
      </c>
      <c r="AC22" s="34">
        <v>117.16</v>
      </c>
      <c r="AD22" s="39">
        <f t="shared" si="32"/>
        <v>1.7686555648356129E-2</v>
      </c>
      <c r="AE22" s="33">
        <f t="shared" si="33"/>
        <v>6507.0806000000002</v>
      </c>
      <c r="AF22" s="40">
        <v>4.32</v>
      </c>
      <c r="AG22" s="53">
        <f t="shared" si="34"/>
        <v>249.33980464762362</v>
      </c>
      <c r="AH22" s="54">
        <f t="shared" si="35"/>
        <v>253.8291683589807</v>
      </c>
      <c r="AI22" s="53">
        <v>215.64</v>
      </c>
      <c r="AJ22" s="54">
        <v>196.95</v>
      </c>
      <c r="AK22" s="18"/>
      <c r="AL22" s="18"/>
    </row>
    <row r="23" spans="1:38" x14ac:dyDescent="0.25">
      <c r="A23" s="57" t="s">
        <v>132</v>
      </c>
      <c r="B23" s="20">
        <v>9315.6901999999991</v>
      </c>
      <c r="C23" s="21">
        <v>2346.1876999999999</v>
      </c>
      <c r="D23" s="22">
        <f t="shared" si="20"/>
        <v>11661.877899999999</v>
      </c>
      <c r="E23" s="23">
        <v>13910163</v>
      </c>
      <c r="F23" s="24">
        <v>3507237</v>
      </c>
      <c r="G23" s="25">
        <f t="shared" si="21"/>
        <v>17417400</v>
      </c>
      <c r="H23" s="26">
        <v>7862</v>
      </c>
      <c r="I23" s="27">
        <v>7862</v>
      </c>
      <c r="J23" s="28">
        <v>7862</v>
      </c>
      <c r="K23" s="29">
        <f t="shared" si="36"/>
        <v>15623.100215142858</v>
      </c>
      <c r="L23" s="30">
        <f t="shared" si="22"/>
        <v>3939.1281848571434</v>
      </c>
      <c r="M23" s="31">
        <f t="shared" si="23"/>
        <v>19562.228400000004</v>
      </c>
      <c r="N23" s="32">
        <v>6303.5808999999999</v>
      </c>
      <c r="O23" s="33">
        <v>1544.5144</v>
      </c>
      <c r="P23" s="32">
        <f t="shared" si="24"/>
        <v>7848.0953</v>
      </c>
      <c r="Q23" s="33">
        <f t="shared" si="25"/>
        <v>6145.33201753103</v>
      </c>
      <c r="R23" s="32">
        <f t="shared" si="26"/>
        <v>1505.7399824689692</v>
      </c>
      <c r="S23" s="34">
        <v>7651.0720000000001</v>
      </c>
      <c r="T23" s="35">
        <v>26.135999999999999</v>
      </c>
      <c r="U23" s="36">
        <f t="shared" si="27"/>
        <v>45782723.530606173</v>
      </c>
      <c r="V23" s="36">
        <f t="shared" si="28"/>
        <v>11217762.86939382</v>
      </c>
      <c r="W23" s="37">
        <f t="shared" si="29"/>
        <v>57000486.399999999</v>
      </c>
      <c r="X23" s="36">
        <f t="shared" si="37"/>
        <v>104780.49912678813</v>
      </c>
      <c r="Y23" s="36">
        <f t="shared" si="38"/>
        <v>25673.500873211873</v>
      </c>
      <c r="Z23" s="38">
        <v>130454</v>
      </c>
      <c r="AA23" s="33">
        <f t="shared" si="30"/>
        <v>223.15930000000026</v>
      </c>
      <c r="AB23" s="39">
        <f t="shared" si="31"/>
        <v>2.8434835647319454E-2</v>
      </c>
      <c r="AC23" s="34">
        <v>160.60400000000001</v>
      </c>
      <c r="AD23" s="39">
        <f t="shared" si="32"/>
        <v>2.0464073620512741E-2</v>
      </c>
      <c r="AE23" s="33">
        <f t="shared" si="33"/>
        <v>7687.4912999999997</v>
      </c>
      <c r="AF23" s="40">
        <v>5.56</v>
      </c>
      <c r="AG23" s="53">
        <f t="shared" si="34"/>
        <v>249.26084167199147</v>
      </c>
      <c r="AH23" s="54">
        <f t="shared" si="35"/>
        <v>254.46829969095384</v>
      </c>
      <c r="AI23" s="53">
        <v>395.17</v>
      </c>
      <c r="AJ23" s="54">
        <v>104.68</v>
      </c>
      <c r="AK23" s="18"/>
      <c r="AL23" s="18"/>
    </row>
    <row r="24" spans="1:38" x14ac:dyDescent="0.25">
      <c r="A24" s="57" t="s">
        <v>133</v>
      </c>
      <c r="B24" s="20">
        <v>9260.0264000000006</v>
      </c>
      <c r="C24" s="21">
        <v>7459.2133000000003</v>
      </c>
      <c r="D24" s="22">
        <f t="shared" si="20"/>
        <v>16719.239700000002</v>
      </c>
      <c r="E24" s="23">
        <v>13814605</v>
      </c>
      <c r="F24" s="24">
        <v>11122255</v>
      </c>
      <c r="G24" s="25">
        <f t="shared" si="21"/>
        <v>24936860</v>
      </c>
      <c r="H24" s="26">
        <v>7940</v>
      </c>
      <c r="I24" s="27">
        <v>7940</v>
      </c>
      <c r="J24" s="28">
        <v>7940</v>
      </c>
      <c r="K24" s="29">
        <f t="shared" si="36"/>
        <v>15669.7091</v>
      </c>
      <c r="L24" s="30">
        <f t="shared" si="22"/>
        <v>12615.814957142858</v>
      </c>
      <c r="M24" s="31">
        <f t="shared" si="23"/>
        <v>28285.524057142859</v>
      </c>
      <c r="N24" s="32">
        <v>6301.7884000000004</v>
      </c>
      <c r="O24" s="33">
        <v>5002.0753000000004</v>
      </c>
      <c r="P24" s="32">
        <f t="shared" si="24"/>
        <v>11303.863700000002</v>
      </c>
      <c r="Q24" s="33">
        <f t="shared" si="25"/>
        <v>6147.056165971002</v>
      </c>
      <c r="R24" s="32">
        <f t="shared" si="26"/>
        <v>4879.2558340289961</v>
      </c>
      <c r="S24" s="34">
        <v>11026.312</v>
      </c>
      <c r="T24" s="35">
        <v>24.288</v>
      </c>
      <c r="U24" s="36">
        <f t="shared" si="27"/>
        <v>45795568.436483964</v>
      </c>
      <c r="V24" s="36">
        <f t="shared" si="28"/>
        <v>36350455.963516019</v>
      </c>
      <c r="W24" s="37">
        <f t="shared" si="29"/>
        <v>82146024.400000006</v>
      </c>
      <c r="X24" s="36">
        <f t="shared" si="37"/>
        <v>85919.766214060059</v>
      </c>
      <c r="Y24" s="36">
        <f t="shared" si="38"/>
        <v>68199.233785939927</v>
      </c>
      <c r="Z24" s="38">
        <v>154119</v>
      </c>
      <c r="AA24" s="33">
        <f t="shared" si="30"/>
        <v>301.83970000000227</v>
      </c>
      <c r="AB24" s="39">
        <f t="shared" si="31"/>
        <v>2.6702347799894492E-2</v>
      </c>
      <c r="AC24" s="34">
        <v>208.83600000000001</v>
      </c>
      <c r="AD24" s="39">
        <f t="shared" si="32"/>
        <v>1.8474745055533533E-2</v>
      </c>
      <c r="AE24" s="33">
        <f t="shared" si="33"/>
        <v>11095.027700000002</v>
      </c>
      <c r="AF24" s="40">
        <v>7.32</v>
      </c>
      <c r="AG24" s="53">
        <f t="shared" si="34"/>
        <v>250.22881386249244</v>
      </c>
      <c r="AH24" s="54">
        <f t="shared" si="35"/>
        <v>254.93874212808726</v>
      </c>
      <c r="AI24" s="53">
        <v>396.68</v>
      </c>
      <c r="AJ24" s="54">
        <v>326.69</v>
      </c>
      <c r="AK24" s="18"/>
      <c r="AL24" s="18"/>
    </row>
    <row r="25" spans="1:38" x14ac:dyDescent="0.25">
      <c r="A25" s="57" t="s">
        <v>134</v>
      </c>
      <c r="B25" s="20">
        <v>10097.5033</v>
      </c>
      <c r="C25" s="21">
        <v>9014.9084999999995</v>
      </c>
      <c r="D25" s="22">
        <f t="shared" si="20"/>
        <v>19112.411800000002</v>
      </c>
      <c r="E25" s="23">
        <v>15068143</v>
      </c>
      <c r="F25" s="24">
        <v>13452617</v>
      </c>
      <c r="G25" s="25">
        <f t="shared" si="21"/>
        <v>28520760</v>
      </c>
      <c r="H25" s="26">
        <v>7856</v>
      </c>
      <c r="I25" s="27">
        <v>7856</v>
      </c>
      <c r="J25" s="28">
        <v>7856</v>
      </c>
      <c r="K25" s="29">
        <f t="shared" si="36"/>
        <v>16910.761629714285</v>
      </c>
      <c r="L25" s="30">
        <f t="shared" si="22"/>
        <v>15097.679878857145</v>
      </c>
      <c r="M25" s="31">
        <f t="shared" si="23"/>
        <v>32008.441508571435</v>
      </c>
      <c r="N25" s="32">
        <v>6815.0788000000002</v>
      </c>
      <c r="O25" s="33">
        <v>5977.5919999999996</v>
      </c>
      <c r="P25" s="32">
        <f t="shared" si="24"/>
        <v>12792.6708</v>
      </c>
      <c r="Q25" s="33">
        <f t="shared" si="25"/>
        <v>6648.6408423440716</v>
      </c>
      <c r="R25" s="32">
        <f t="shared" si="26"/>
        <v>5831.6071576559289</v>
      </c>
      <c r="S25" s="34">
        <v>12480.248</v>
      </c>
      <c r="T25" s="35">
        <v>22.44</v>
      </c>
      <c r="U25" s="36">
        <f t="shared" si="27"/>
        <v>49532374.275463335</v>
      </c>
      <c r="V25" s="36">
        <f t="shared" si="28"/>
        <v>43445473.324536666</v>
      </c>
      <c r="W25" s="37">
        <f t="shared" si="29"/>
        <v>92977847.599999994</v>
      </c>
      <c r="X25" s="36">
        <f t="shared" si="37"/>
        <v>62637.1562744818</v>
      </c>
      <c r="Y25" s="36">
        <f t="shared" si="38"/>
        <v>54939.843725518207</v>
      </c>
      <c r="Z25" s="38">
        <v>117577</v>
      </c>
      <c r="AA25" s="33">
        <f t="shared" si="30"/>
        <v>334.86280000000079</v>
      </c>
      <c r="AB25" s="39">
        <f t="shared" si="31"/>
        <v>2.6176144546766637E-2</v>
      </c>
      <c r="AC25" s="34">
        <v>237.91200000000001</v>
      </c>
      <c r="AD25" s="39">
        <f t="shared" si="32"/>
        <v>1.859752382590819E-2</v>
      </c>
      <c r="AE25" s="33">
        <f t="shared" si="33"/>
        <v>12554.7588</v>
      </c>
      <c r="AF25" s="40">
        <v>8.6</v>
      </c>
      <c r="AG25" s="53">
        <f t="shared" si="34"/>
        <v>250.20921751985861</v>
      </c>
      <c r="AH25" s="54">
        <f t="shared" si="35"/>
        <v>254.95066865459367</v>
      </c>
      <c r="AI25" s="53">
        <v>428.09</v>
      </c>
      <c r="AJ25" s="54">
        <v>391.84</v>
      </c>
      <c r="AK25" s="18"/>
      <c r="AL25" s="18"/>
    </row>
    <row r="26" spans="1:38" x14ac:dyDescent="0.25">
      <c r="A26" s="57" t="s">
        <v>135</v>
      </c>
      <c r="B26" s="20">
        <v>8961.0936999999994</v>
      </c>
      <c r="C26" s="21">
        <v>7676.0267000000003</v>
      </c>
      <c r="D26" s="22">
        <f t="shared" si="20"/>
        <v>16637.1204</v>
      </c>
      <c r="E26" s="23">
        <v>13406158</v>
      </c>
      <c r="F26" s="24">
        <v>11485722</v>
      </c>
      <c r="G26" s="25">
        <f t="shared" si="21"/>
        <v>24891880</v>
      </c>
      <c r="H26" s="26">
        <v>7830</v>
      </c>
      <c r="I26" s="27">
        <v>7830</v>
      </c>
      <c r="J26" s="28">
        <v>7830</v>
      </c>
      <c r="K26" s="29">
        <f t="shared" si="36"/>
        <v>14995.745305714285</v>
      </c>
      <c r="L26" s="30">
        <f t="shared" si="22"/>
        <v>12847.600465714284</v>
      </c>
      <c r="M26" s="31">
        <f t="shared" si="23"/>
        <v>27843.345771428569</v>
      </c>
      <c r="N26" s="32">
        <v>6038.7116999999998</v>
      </c>
      <c r="O26" s="33">
        <v>5090.0275000000001</v>
      </c>
      <c r="P26" s="32">
        <f t="shared" si="24"/>
        <v>11128.7392</v>
      </c>
      <c r="Q26" s="33">
        <f t="shared" si="25"/>
        <v>5889.9704422852137</v>
      </c>
      <c r="R26" s="32">
        <f t="shared" si="26"/>
        <v>4964.6535577147861</v>
      </c>
      <c r="S26" s="34">
        <v>10854.624</v>
      </c>
      <c r="T26" s="35">
        <v>25.872</v>
      </c>
      <c r="U26" s="36">
        <f t="shared" si="27"/>
        <v>43880279.795024842</v>
      </c>
      <c r="V26" s="36">
        <f t="shared" si="28"/>
        <v>36986669.004975155</v>
      </c>
      <c r="W26" s="37">
        <f t="shared" si="29"/>
        <v>80866948.799999997</v>
      </c>
      <c r="X26" s="36">
        <f t="shared" si="37"/>
        <v>156891.34914577744</v>
      </c>
      <c r="Y26" s="36">
        <f t="shared" si="38"/>
        <v>132243.65085422256</v>
      </c>
      <c r="Z26" s="38">
        <v>289135</v>
      </c>
      <c r="AA26" s="33">
        <f t="shared" si="30"/>
        <v>299.98719999999958</v>
      </c>
      <c r="AB26" s="39">
        <f t="shared" si="31"/>
        <v>2.6956081422053593E-2</v>
      </c>
      <c r="AC26" s="34">
        <v>209.24799999999999</v>
      </c>
      <c r="AD26" s="39">
        <f t="shared" si="32"/>
        <v>1.8802489324217426E-2</v>
      </c>
      <c r="AE26" s="33">
        <f t="shared" si="33"/>
        <v>10919.4912</v>
      </c>
      <c r="AF26" s="40">
        <v>7.42</v>
      </c>
      <c r="AG26" s="53">
        <f t="shared" si="34"/>
        <v>250.1931734677417</v>
      </c>
      <c r="AH26" s="54">
        <f t="shared" si="35"/>
        <v>254.98757461729139</v>
      </c>
      <c r="AI26" s="53">
        <v>382.85</v>
      </c>
      <c r="AJ26" s="54">
        <v>333.64</v>
      </c>
      <c r="AK26" s="18"/>
      <c r="AL26" s="18"/>
    </row>
    <row r="27" spans="1:38" x14ac:dyDescent="0.25">
      <c r="A27" s="57" t="s">
        <v>136</v>
      </c>
      <c r="B27" s="20">
        <v>7942.9441999999999</v>
      </c>
      <c r="C27" s="21">
        <v>8900.3277999999991</v>
      </c>
      <c r="D27" s="22">
        <f t="shared" si="20"/>
        <v>16843.271999999997</v>
      </c>
      <c r="E27" s="23">
        <v>11858843</v>
      </c>
      <c r="F27" s="24">
        <v>13264837</v>
      </c>
      <c r="G27" s="25">
        <f t="shared" si="21"/>
        <v>25123680</v>
      </c>
      <c r="H27" s="26">
        <v>7846</v>
      </c>
      <c r="I27" s="27">
        <v>7846</v>
      </c>
      <c r="J27" s="28">
        <v>7846</v>
      </c>
      <c r="K27" s="29">
        <f t="shared" si="36"/>
        <v>13292.068882571428</v>
      </c>
      <c r="L27" s="30">
        <f t="shared" si="22"/>
        <v>14867.987300285715</v>
      </c>
      <c r="M27" s="31">
        <f t="shared" si="23"/>
        <v>28160.056182857144</v>
      </c>
      <c r="N27" s="32">
        <v>5341.3056999999999</v>
      </c>
      <c r="O27" s="33">
        <v>5910.5505000000003</v>
      </c>
      <c r="P27" s="32">
        <f t="shared" si="24"/>
        <v>11251.8562</v>
      </c>
      <c r="Q27" s="33">
        <f t="shared" si="25"/>
        <v>5210.0099619696884</v>
      </c>
      <c r="R27" s="32">
        <f t="shared" si="26"/>
        <v>5765.2620380303124</v>
      </c>
      <c r="S27" s="34">
        <v>10975.272000000001</v>
      </c>
      <c r="T27" s="35">
        <v>22.44</v>
      </c>
      <c r="U27" s="36">
        <f t="shared" si="27"/>
        <v>38814574.216674179</v>
      </c>
      <c r="V27" s="36">
        <f t="shared" si="28"/>
        <v>42951202.183325827</v>
      </c>
      <c r="W27" s="37">
        <f t="shared" si="29"/>
        <v>81765776.400000006</v>
      </c>
      <c r="X27" s="36">
        <f t="shared" si="37"/>
        <v>168307.87082509106</v>
      </c>
      <c r="Y27" s="36">
        <f t="shared" si="38"/>
        <v>186245.12917490891</v>
      </c>
      <c r="Z27" s="38">
        <v>354553</v>
      </c>
      <c r="AA27" s="33">
        <f t="shared" si="30"/>
        <v>299.02419999999984</v>
      </c>
      <c r="AB27" s="39">
        <f t="shared" si="31"/>
        <v>2.6575544042235433E-2</v>
      </c>
      <c r="AC27" s="34">
        <v>208.27600000000001</v>
      </c>
      <c r="AD27" s="39">
        <f t="shared" si="32"/>
        <v>1.8510368093755055E-2</v>
      </c>
      <c r="AE27" s="33">
        <f t="shared" si="33"/>
        <v>11043.5802</v>
      </c>
      <c r="AF27" s="40">
        <v>7.04</v>
      </c>
      <c r="AG27" s="53">
        <f t="shared" si="34"/>
        <v>250.27031702428926</v>
      </c>
      <c r="AH27" s="54">
        <f t="shared" si="35"/>
        <v>254.9902809856639</v>
      </c>
      <c r="AI27" s="53">
        <v>332.65</v>
      </c>
      <c r="AJ27" s="54">
        <v>378.63</v>
      </c>
      <c r="AK27" s="18"/>
      <c r="AL27" s="18"/>
    </row>
    <row r="28" spans="1:38" x14ac:dyDescent="0.25">
      <c r="A28" s="57" t="s">
        <v>137</v>
      </c>
      <c r="B28" s="20">
        <v>8717.2222999999994</v>
      </c>
      <c r="C28" s="21">
        <v>2090.9515999999999</v>
      </c>
      <c r="D28" s="22">
        <f t="shared" si="20"/>
        <v>10808.1739</v>
      </c>
      <c r="E28" s="23">
        <v>12995316</v>
      </c>
      <c r="F28" s="24">
        <v>3117874</v>
      </c>
      <c r="G28" s="25">
        <f t="shared" si="21"/>
        <v>16113190</v>
      </c>
      <c r="H28" s="26">
        <v>7892</v>
      </c>
      <c r="I28" s="27">
        <v>7892</v>
      </c>
      <c r="J28" s="28">
        <v>7892</v>
      </c>
      <c r="K28" s="29">
        <f t="shared" si="36"/>
        <v>14651.290553142857</v>
      </c>
      <c r="L28" s="30">
        <f t="shared" si="22"/>
        <v>3515.1802297142854</v>
      </c>
      <c r="M28" s="31">
        <f t="shared" si="23"/>
        <v>18166.470782857145</v>
      </c>
      <c r="N28" s="32">
        <v>5888.5484999999999</v>
      </c>
      <c r="O28" s="33">
        <v>1382.114</v>
      </c>
      <c r="P28" s="32">
        <f t="shared" si="24"/>
        <v>7270.6625000000004</v>
      </c>
      <c r="Q28" s="33">
        <f t="shared" si="25"/>
        <v>5735.0888480140566</v>
      </c>
      <c r="R28" s="32">
        <f t="shared" si="26"/>
        <v>1346.0951519859434</v>
      </c>
      <c r="S28" s="34">
        <v>7081.1840000000002</v>
      </c>
      <c r="T28" s="35">
        <v>20.064</v>
      </c>
      <c r="U28" s="36">
        <f t="shared" si="27"/>
        <v>42726411.917704724</v>
      </c>
      <c r="V28" s="36">
        <f t="shared" si="28"/>
        <v>10028408.882295279</v>
      </c>
      <c r="W28" s="37">
        <f t="shared" si="29"/>
        <v>52754820.800000004</v>
      </c>
      <c r="X28" s="36">
        <f t="shared" si="37"/>
        <v>273939.14797255408</v>
      </c>
      <c r="Y28" s="36">
        <f t="shared" si="38"/>
        <v>64296.852027445915</v>
      </c>
      <c r="Z28" s="38">
        <v>338236</v>
      </c>
      <c r="AA28" s="33">
        <f t="shared" si="30"/>
        <v>209.54250000000047</v>
      </c>
      <c r="AB28" s="39">
        <f t="shared" si="31"/>
        <v>2.882027600648503E-2</v>
      </c>
      <c r="AC28" s="34">
        <v>144.69999999999999</v>
      </c>
      <c r="AD28" s="39">
        <f t="shared" si="32"/>
        <v>1.9901900273874628E-2</v>
      </c>
      <c r="AE28" s="33">
        <f t="shared" si="33"/>
        <v>7125.9625000000005</v>
      </c>
      <c r="AF28" s="40">
        <v>5.74</v>
      </c>
      <c r="AG28" s="53">
        <f t="shared" si="34"/>
        <v>249.85991005437458</v>
      </c>
      <c r="AH28" s="54">
        <f t="shared" si="35"/>
        <v>254.93357259257459</v>
      </c>
      <c r="AI28" s="53">
        <v>363.61</v>
      </c>
      <c r="AJ28" s="54">
        <v>88.36</v>
      </c>
      <c r="AK28" s="18"/>
      <c r="AL28" s="18"/>
    </row>
    <row r="29" spans="1:38" x14ac:dyDescent="0.25">
      <c r="A29" s="57" t="s">
        <v>138</v>
      </c>
      <c r="B29" s="20">
        <v>7342.1162999999997</v>
      </c>
      <c r="C29" s="21">
        <v>4175.4142000000002</v>
      </c>
      <c r="D29" s="22">
        <f t="shared" si="20"/>
        <v>11517.530500000001</v>
      </c>
      <c r="E29" s="23">
        <v>10948496</v>
      </c>
      <c r="F29" s="24">
        <v>6227934</v>
      </c>
      <c r="G29" s="25">
        <f t="shared" si="21"/>
        <v>17176430</v>
      </c>
      <c r="H29" s="26">
        <v>7880</v>
      </c>
      <c r="I29" s="27">
        <v>7880</v>
      </c>
      <c r="J29" s="28">
        <v>7880</v>
      </c>
      <c r="K29" s="29">
        <f t="shared" si="36"/>
        <v>12324.878354285715</v>
      </c>
      <c r="L29" s="30">
        <f t="shared" si="22"/>
        <v>7010.8742742857139</v>
      </c>
      <c r="M29" s="31">
        <f t="shared" si="23"/>
        <v>19335.752628571427</v>
      </c>
      <c r="N29" s="32">
        <v>4957.1175000000003</v>
      </c>
      <c r="O29" s="33">
        <v>2777.6572000000001</v>
      </c>
      <c r="P29" s="32">
        <f t="shared" si="24"/>
        <v>7734.7746999999999</v>
      </c>
      <c r="Q29" s="33">
        <f t="shared" si="25"/>
        <v>4829.5920499869253</v>
      </c>
      <c r="R29" s="32">
        <f t="shared" si="26"/>
        <v>2706.1999500130755</v>
      </c>
      <c r="S29" s="34">
        <v>7535.7920000000004</v>
      </c>
      <c r="T29" s="35">
        <v>17.423999999999999</v>
      </c>
      <c r="U29" s="36">
        <f t="shared" si="27"/>
        <v>35980460.772402592</v>
      </c>
      <c r="V29" s="36">
        <f t="shared" si="28"/>
        <v>20161189.627597414</v>
      </c>
      <c r="W29" s="37">
        <f t="shared" si="29"/>
        <v>56141650.400000006</v>
      </c>
      <c r="X29" s="36">
        <f t="shared" si="37"/>
        <v>199453.68580192776</v>
      </c>
      <c r="Y29" s="36">
        <f t="shared" si="38"/>
        <v>111761.31419807226</v>
      </c>
      <c r="Z29" s="38">
        <v>311215</v>
      </c>
      <c r="AA29" s="33">
        <f t="shared" si="30"/>
        <v>216.40669999999955</v>
      </c>
      <c r="AB29" s="39">
        <f t="shared" si="31"/>
        <v>2.7978410282590332E-2</v>
      </c>
      <c r="AC29" s="34">
        <v>150.11600000000001</v>
      </c>
      <c r="AD29" s="39">
        <f t="shared" si="32"/>
        <v>1.9407934403053783E-2</v>
      </c>
      <c r="AE29" s="33">
        <f t="shared" si="33"/>
        <v>7584.6587</v>
      </c>
      <c r="AF29" s="40">
        <v>4.4000000000000004</v>
      </c>
      <c r="AG29" s="53">
        <f t="shared" si="34"/>
        <v>249.9846909383337</v>
      </c>
      <c r="AH29" s="54">
        <f t="shared" si="35"/>
        <v>254.93240227897701</v>
      </c>
      <c r="AI29" s="53">
        <v>305.7</v>
      </c>
      <c r="AJ29" s="54">
        <v>173.91</v>
      </c>
      <c r="AK29" s="18"/>
      <c r="AL29" s="18"/>
    </row>
    <row r="30" spans="1:38" x14ac:dyDescent="0.25">
      <c r="A30" s="57" t="s">
        <v>139</v>
      </c>
      <c r="B30" s="20">
        <v>10811.499900000001</v>
      </c>
      <c r="C30" s="21">
        <v>9996.9552999999996</v>
      </c>
      <c r="D30" s="22">
        <f t="shared" si="20"/>
        <v>20808.4552</v>
      </c>
      <c r="E30" s="23">
        <v>16226220</v>
      </c>
      <c r="F30" s="24">
        <v>15006622</v>
      </c>
      <c r="G30" s="25">
        <f t="shared" si="21"/>
        <v>31232842</v>
      </c>
      <c r="H30" s="26">
        <v>7843</v>
      </c>
      <c r="I30" s="27">
        <v>7843</v>
      </c>
      <c r="J30" s="28">
        <v>7843</v>
      </c>
      <c r="K30" s="29">
        <f t="shared" si="36"/>
        <v>18180.320494285716</v>
      </c>
      <c r="L30" s="30">
        <f t="shared" si="22"/>
        <v>16813.848049428569</v>
      </c>
      <c r="M30" s="31">
        <f t="shared" si="23"/>
        <v>34994.168543714288</v>
      </c>
      <c r="N30" s="35">
        <v>7294.1115</v>
      </c>
      <c r="O30" s="34">
        <v>6651.1180999999997</v>
      </c>
      <c r="P30" s="32">
        <f t="shared" si="24"/>
        <v>13945.229599999999</v>
      </c>
      <c r="Q30" s="33">
        <f t="shared" si="25"/>
        <v>7134.2757477977984</v>
      </c>
      <c r="R30" s="32">
        <f t="shared" si="26"/>
        <v>6505.3722522022008</v>
      </c>
      <c r="S30" s="34">
        <v>13639.647999999999</v>
      </c>
      <c r="T30" s="35">
        <v>20.591999999999999</v>
      </c>
      <c r="U30" s="36">
        <f t="shared" si="27"/>
        <v>53150354.321093597</v>
      </c>
      <c r="V30" s="36">
        <f t="shared" si="28"/>
        <v>48465023.278906398</v>
      </c>
      <c r="W30" s="37">
        <f t="shared" si="29"/>
        <v>101615377.59999999</v>
      </c>
      <c r="X30" s="36">
        <f t="shared" si="37"/>
        <v>63726.836646275078</v>
      </c>
      <c r="Y30" s="36">
        <f t="shared" si="38"/>
        <v>58109.163353724922</v>
      </c>
      <c r="Z30" s="38">
        <v>121836</v>
      </c>
      <c r="AA30" s="33">
        <f t="shared" si="30"/>
        <v>326.17360000000008</v>
      </c>
      <c r="AB30" s="39">
        <f t="shared" si="31"/>
        <v>2.3389618482868156E-2</v>
      </c>
      <c r="AC30" s="34">
        <v>221.50800000000001</v>
      </c>
      <c r="AD30" s="39">
        <f t="shared" si="32"/>
        <v>1.5884141484482982E-2</v>
      </c>
      <c r="AE30" s="33">
        <f t="shared" si="33"/>
        <v>13723.721599999999</v>
      </c>
      <c r="AF30" s="40">
        <v>1.4308000000000001</v>
      </c>
      <c r="AG30" s="53">
        <f t="shared" si="34"/>
        <v>250.94006730240062</v>
      </c>
      <c r="AH30" s="54">
        <f t="shared" si="35"/>
        <v>254.99037042338642</v>
      </c>
      <c r="AI30" s="53">
        <v>425.5</v>
      </c>
      <c r="AJ30" s="54">
        <v>398.38</v>
      </c>
      <c r="AK30" s="18"/>
      <c r="AL30" s="18"/>
    </row>
    <row r="31" spans="1:38" x14ac:dyDescent="0.25">
      <c r="A31" s="56"/>
    </row>
    <row r="32" spans="1:38" x14ac:dyDescent="0.25">
      <c r="A32" s="56"/>
    </row>
    <row r="33" spans="1:38" x14ac:dyDescent="0.25">
      <c r="A33" s="56"/>
    </row>
    <row r="34" spans="1:38" x14ac:dyDescent="0.25">
      <c r="A34" s="56"/>
    </row>
    <row r="35" spans="1:38" x14ac:dyDescent="0.25">
      <c r="A35" s="58"/>
      <c r="B35" s="2" t="s">
        <v>52</v>
      </c>
      <c r="C35" s="3" t="s">
        <v>53</v>
      </c>
      <c r="D35" s="4" t="s">
        <v>54</v>
      </c>
      <c r="E35" s="5" t="s">
        <v>55</v>
      </c>
      <c r="F35" s="6" t="s">
        <v>56</v>
      </c>
      <c r="G35" s="7" t="s">
        <v>57</v>
      </c>
      <c r="H35" s="8" t="s">
        <v>58</v>
      </c>
      <c r="I35" s="9" t="s">
        <v>60</v>
      </c>
      <c r="J35" s="10" t="s">
        <v>61</v>
      </c>
      <c r="K35" s="11" t="s">
        <v>62</v>
      </c>
      <c r="L35" s="12" t="s">
        <v>63</v>
      </c>
      <c r="M35" s="7" t="s">
        <v>64</v>
      </c>
      <c r="N35" s="13" t="s">
        <v>65</v>
      </c>
      <c r="O35" s="14" t="s">
        <v>66</v>
      </c>
      <c r="P35" s="13" t="s">
        <v>67</v>
      </c>
      <c r="S35" s="14" t="s">
        <v>70</v>
      </c>
      <c r="T35" s="13" t="s">
        <v>71</v>
      </c>
      <c r="AA35" s="14" t="s">
        <v>78</v>
      </c>
      <c r="AD35" s="13" t="s">
        <v>80</v>
      </c>
      <c r="AE35" s="14" t="s">
        <v>82</v>
      </c>
      <c r="AF35" s="17" t="s">
        <v>90</v>
      </c>
      <c r="AG35" s="14" t="s">
        <v>84</v>
      </c>
      <c r="AH35" s="13" t="s">
        <v>85</v>
      </c>
      <c r="AI35" s="14" t="s">
        <v>86</v>
      </c>
      <c r="AJ35" s="13" t="s">
        <v>87</v>
      </c>
      <c r="AK35" s="18" t="s">
        <v>88</v>
      </c>
      <c r="AL35" s="18" t="s">
        <v>89</v>
      </c>
    </row>
    <row r="36" spans="1:38" x14ac:dyDescent="0.25">
      <c r="A36" s="57" t="s">
        <v>141</v>
      </c>
      <c r="B36" s="20">
        <v>2164.1008999999999</v>
      </c>
      <c r="C36" s="21">
        <v>4062.6143000000002</v>
      </c>
      <c r="D36" s="22">
        <f t="shared" ref="D36:D47" si="39">B36+C36</f>
        <v>6226.7152000000006</v>
      </c>
      <c r="E36" s="23">
        <v>3235300</v>
      </c>
      <c r="F36" s="24">
        <v>6080300</v>
      </c>
      <c r="G36" s="25">
        <f t="shared" ref="G36:G47" si="40">E36+F36</f>
        <v>9315600</v>
      </c>
      <c r="H36" s="26">
        <v>8000</v>
      </c>
      <c r="I36" s="27">
        <v>8000</v>
      </c>
      <c r="J36" s="28">
        <v>8000</v>
      </c>
      <c r="K36" s="29">
        <f>J36/7000*10*E36/10000</f>
        <v>3697.4857142857136</v>
      </c>
      <c r="L36" s="30">
        <f t="shared" ref="L36:L47" si="41">J36/7000*10*F36/10000</f>
        <v>6948.9142857142851</v>
      </c>
      <c r="M36" s="31">
        <f t="shared" ref="M36:M47" si="42">J36/7000*10*G36/10000</f>
        <v>10646.399999999998</v>
      </c>
      <c r="N36" s="32">
        <v>1459.1697999999999</v>
      </c>
      <c r="O36" s="33">
        <v>2754.6907000000001</v>
      </c>
      <c r="P36" s="32">
        <f t="shared" ref="P36:P47" si="43">N36+O36</f>
        <v>4213.8604999999998</v>
      </c>
      <c r="S36" s="34">
        <v>4090.24</v>
      </c>
      <c r="T36" s="35">
        <v>18.216000000000001</v>
      </c>
      <c r="AA36" s="33">
        <f t="shared" ref="AA36:AA47" si="44">P36+T36-S36</f>
        <v>141.83650000000034</v>
      </c>
      <c r="AD36" s="35">
        <v>84.965999999999994</v>
      </c>
      <c r="AE36" s="33">
        <f t="shared" ref="AE36:AE47" si="45">P36-AD36</f>
        <v>4128.8944999999994</v>
      </c>
      <c r="AF36" s="40">
        <v>11.042</v>
      </c>
      <c r="AG36" s="53">
        <f t="shared" ref="AG36:AG47" si="46">M36/P36*100</f>
        <v>252.651932829765</v>
      </c>
      <c r="AH36" s="54">
        <f t="shared" ref="AH36:AH47" si="47">+M36/AE36*100</f>
        <v>257.85110275886194</v>
      </c>
      <c r="AI36" s="53">
        <v>89.01</v>
      </c>
      <c r="AJ36" s="54">
        <v>161.22</v>
      </c>
      <c r="AK36" s="18"/>
      <c r="AL36" s="18"/>
    </row>
    <row r="37" spans="1:38" x14ac:dyDescent="0.25">
      <c r="A37" s="57" t="s">
        <v>143</v>
      </c>
      <c r="B37" s="20">
        <v>377.3639</v>
      </c>
      <c r="C37" s="21">
        <v>4274.5533999999998</v>
      </c>
      <c r="D37" s="22">
        <f t="shared" si="39"/>
        <v>4651.9173000000001</v>
      </c>
      <c r="E37" s="23">
        <v>564977</v>
      </c>
      <c r="F37" s="24">
        <v>6391123</v>
      </c>
      <c r="G37" s="25">
        <f t="shared" si="40"/>
        <v>6956100</v>
      </c>
      <c r="H37" s="26">
        <v>7940</v>
      </c>
      <c r="I37" s="27">
        <v>7940</v>
      </c>
      <c r="J37" s="28">
        <v>7940</v>
      </c>
      <c r="K37" s="29">
        <f t="shared" ref="K37:K47" si="48">H37/7000*10*E37/10000</f>
        <v>640.84534000000008</v>
      </c>
      <c r="L37" s="30">
        <f t="shared" si="41"/>
        <v>7249.3595171428578</v>
      </c>
      <c r="M37" s="31">
        <f t="shared" si="42"/>
        <v>7890.2048571428586</v>
      </c>
      <c r="N37" s="32">
        <v>246.17410000000001</v>
      </c>
      <c r="O37" s="33">
        <v>2856.0248999999999</v>
      </c>
      <c r="P37" s="32">
        <f t="shared" si="43"/>
        <v>3102.1990000000001</v>
      </c>
      <c r="S37" s="34">
        <v>3010.48</v>
      </c>
      <c r="T37" s="35">
        <v>16.367999999999999</v>
      </c>
      <c r="AA37" s="33">
        <f t="shared" si="44"/>
        <v>108.08699999999999</v>
      </c>
      <c r="AD37" s="35">
        <v>69.415999999999997</v>
      </c>
      <c r="AE37" s="33">
        <f t="shared" si="45"/>
        <v>3032.7829999999999</v>
      </c>
      <c r="AF37" s="40">
        <v>9.9160000000000004</v>
      </c>
      <c r="AG37" s="53">
        <f t="shared" si="46"/>
        <v>254.34231837296247</v>
      </c>
      <c r="AH37" s="54">
        <f t="shared" si="47"/>
        <v>260.16384479677112</v>
      </c>
      <c r="AI37" s="53">
        <v>16.62</v>
      </c>
      <c r="AJ37" s="54">
        <v>173.69</v>
      </c>
      <c r="AK37" s="18"/>
      <c r="AL37" s="18">
        <v>0.65</v>
      </c>
    </row>
    <row r="38" spans="1:38" x14ac:dyDescent="0.25">
      <c r="A38" s="57" t="s">
        <v>144</v>
      </c>
      <c r="B38" s="20">
        <v>1806.4971</v>
      </c>
      <c r="C38" s="21">
        <v>8700.5008999999991</v>
      </c>
      <c r="D38" s="22">
        <f t="shared" si="39"/>
        <v>10506.998</v>
      </c>
      <c r="E38" s="23">
        <v>2699316</v>
      </c>
      <c r="F38" s="24">
        <v>13010584</v>
      </c>
      <c r="G38" s="25">
        <f t="shared" si="40"/>
        <v>15709900</v>
      </c>
      <c r="H38" s="26">
        <v>7935</v>
      </c>
      <c r="I38" s="27">
        <v>7935</v>
      </c>
      <c r="J38" s="28">
        <v>7935</v>
      </c>
      <c r="K38" s="29">
        <f t="shared" si="48"/>
        <v>3059.8674942857147</v>
      </c>
      <c r="L38" s="30">
        <f t="shared" si="41"/>
        <v>14748.426291428572</v>
      </c>
      <c r="M38" s="31">
        <f t="shared" si="42"/>
        <v>17808.293785714286</v>
      </c>
      <c r="N38" s="32">
        <v>1194.549</v>
      </c>
      <c r="O38" s="33">
        <v>5859.2848000000004</v>
      </c>
      <c r="P38" s="32">
        <f t="shared" si="43"/>
        <v>7053.8338000000003</v>
      </c>
      <c r="S38" s="34">
        <v>6852.8239999999996</v>
      </c>
      <c r="T38" s="35">
        <v>21.911999999999999</v>
      </c>
      <c r="AA38" s="33">
        <f t="shared" si="44"/>
        <v>222.92180000000099</v>
      </c>
      <c r="AD38" s="35">
        <v>137.39599999999999</v>
      </c>
      <c r="AE38" s="33">
        <f t="shared" si="45"/>
        <v>6916.4378000000006</v>
      </c>
      <c r="AF38" s="40">
        <v>12.247999999999999</v>
      </c>
      <c r="AG38" s="53">
        <f t="shared" si="46"/>
        <v>252.46262232198166</v>
      </c>
      <c r="AH38" s="54">
        <f t="shared" si="47"/>
        <v>257.47782746942772</v>
      </c>
      <c r="AI38" s="53">
        <v>77.44</v>
      </c>
      <c r="AJ38" s="54">
        <v>351.14</v>
      </c>
      <c r="AK38" s="18">
        <v>0.16</v>
      </c>
      <c r="AL38" s="18">
        <v>0.16</v>
      </c>
    </row>
    <row r="39" spans="1:38" x14ac:dyDescent="0.25">
      <c r="A39" s="57" t="s">
        <v>145</v>
      </c>
      <c r="B39" s="20">
        <v>1828.0193999999999</v>
      </c>
      <c r="C39" s="21">
        <v>8550.9511000000002</v>
      </c>
      <c r="D39" s="22">
        <f t="shared" si="39"/>
        <v>10378.970499999999</v>
      </c>
      <c r="E39" s="23">
        <v>2737140</v>
      </c>
      <c r="F39" s="24">
        <v>12799660</v>
      </c>
      <c r="G39" s="25">
        <f t="shared" si="40"/>
        <v>15536800</v>
      </c>
      <c r="H39" s="26">
        <v>7952</v>
      </c>
      <c r="I39" s="27">
        <v>7952</v>
      </c>
      <c r="J39" s="28">
        <v>7952</v>
      </c>
      <c r="K39" s="29">
        <f t="shared" si="48"/>
        <v>3109.39104</v>
      </c>
      <c r="L39" s="30">
        <f t="shared" si="41"/>
        <v>14540.413759999999</v>
      </c>
      <c r="M39" s="31">
        <f t="shared" si="42"/>
        <v>17649.804800000002</v>
      </c>
      <c r="N39" s="32">
        <v>1220.0708999999999</v>
      </c>
      <c r="O39" s="33">
        <v>5765.4368000000004</v>
      </c>
      <c r="P39" s="32">
        <f t="shared" si="43"/>
        <v>6985.5077000000001</v>
      </c>
      <c r="S39" s="34">
        <v>6781.28</v>
      </c>
      <c r="T39" s="35">
        <v>23.495999999999999</v>
      </c>
      <c r="AA39" s="33">
        <f t="shared" si="44"/>
        <v>227.72370000000046</v>
      </c>
      <c r="AD39" s="35">
        <v>140.08000000000001</v>
      </c>
      <c r="AE39" s="33">
        <f t="shared" si="45"/>
        <v>6845.4277000000002</v>
      </c>
      <c r="AF39" s="40">
        <v>14.843999999999999</v>
      </c>
      <c r="AG39" s="53">
        <f t="shared" si="46"/>
        <v>252.66316433950823</v>
      </c>
      <c r="AH39" s="54">
        <f t="shared" si="47"/>
        <v>257.83348496982887</v>
      </c>
      <c r="AI39" s="53">
        <v>77.83</v>
      </c>
      <c r="AJ39" s="54">
        <v>351.31</v>
      </c>
      <c r="AK39" s="18"/>
      <c r="AL39" s="18"/>
    </row>
    <row r="40" spans="1:38" x14ac:dyDescent="0.25">
      <c r="A40" s="57" t="s">
        <v>146</v>
      </c>
      <c r="B40" s="20">
        <v>5770.3918000000003</v>
      </c>
      <c r="C40" s="21">
        <v>7631.5834000000004</v>
      </c>
      <c r="D40" s="22">
        <f t="shared" si="39"/>
        <v>13401.975200000001</v>
      </c>
      <c r="E40" s="23">
        <v>8629257</v>
      </c>
      <c r="F40" s="24">
        <v>11410843</v>
      </c>
      <c r="G40" s="25">
        <f t="shared" si="40"/>
        <v>20040100</v>
      </c>
      <c r="H40" s="26">
        <v>7875</v>
      </c>
      <c r="I40" s="27">
        <v>7875</v>
      </c>
      <c r="J40" s="28">
        <v>7875</v>
      </c>
      <c r="K40" s="29">
        <f t="shared" si="48"/>
        <v>9707.9141249999993</v>
      </c>
      <c r="L40" s="30">
        <f t="shared" si="41"/>
        <v>12837.198375</v>
      </c>
      <c r="M40" s="31">
        <f t="shared" si="42"/>
        <v>22545.112499999999</v>
      </c>
      <c r="N40" s="32">
        <v>3824.9621000000002</v>
      </c>
      <c r="O40" s="33">
        <v>5103.0843999999997</v>
      </c>
      <c r="P40" s="32">
        <f t="shared" si="43"/>
        <v>8928.0465000000004</v>
      </c>
      <c r="S40" s="34">
        <v>8631.92</v>
      </c>
      <c r="T40" s="35">
        <v>22.968</v>
      </c>
      <c r="AA40" s="33">
        <f t="shared" si="44"/>
        <v>319.09450000000106</v>
      </c>
      <c r="AD40" s="35">
        <v>186.45400000000001</v>
      </c>
      <c r="AE40" s="33">
        <f t="shared" si="45"/>
        <v>8741.5925000000007</v>
      </c>
      <c r="AF40" s="40">
        <v>18.277999999999999</v>
      </c>
      <c r="AG40" s="53">
        <f t="shared" si="46"/>
        <v>252.52010616208148</v>
      </c>
      <c r="AH40" s="54">
        <f t="shared" si="47"/>
        <v>257.90623962395864</v>
      </c>
      <c r="AI40" s="53">
        <v>251.71</v>
      </c>
      <c r="AJ40" s="54">
        <v>320.75</v>
      </c>
      <c r="AK40" s="18"/>
      <c r="AL40" s="18"/>
    </row>
    <row r="41" spans="1:38" x14ac:dyDescent="0.25">
      <c r="A41" s="57" t="s">
        <v>147</v>
      </c>
      <c r="B41" s="20">
        <v>6759.9222</v>
      </c>
      <c r="C41" s="21">
        <v>8559.0632999999998</v>
      </c>
      <c r="D41" s="22">
        <f t="shared" si="39"/>
        <v>15318.985499999999</v>
      </c>
      <c r="E41" s="23">
        <v>10114625</v>
      </c>
      <c r="F41" s="24">
        <v>12805985</v>
      </c>
      <c r="G41" s="25">
        <f t="shared" si="40"/>
        <v>22920610</v>
      </c>
      <c r="H41" s="26">
        <v>7790</v>
      </c>
      <c r="I41" s="27">
        <v>7790</v>
      </c>
      <c r="J41" s="28">
        <v>7790</v>
      </c>
      <c r="K41" s="29">
        <f t="shared" si="48"/>
        <v>11256.132678571428</v>
      </c>
      <c r="L41" s="30">
        <f t="shared" si="41"/>
        <v>14251.231878571427</v>
      </c>
      <c r="M41" s="31">
        <f t="shared" si="42"/>
        <v>25507.364557142857</v>
      </c>
      <c r="N41" s="32">
        <v>4496.6103999999996</v>
      </c>
      <c r="O41" s="33">
        <v>5748.2322999999997</v>
      </c>
      <c r="P41" s="32">
        <f t="shared" si="43"/>
        <v>10244.842699999999</v>
      </c>
      <c r="S41" s="34">
        <v>9957.5519999999997</v>
      </c>
      <c r="T41" s="35">
        <v>32.197499999999998</v>
      </c>
      <c r="AA41" s="33">
        <f t="shared" si="44"/>
        <v>319.48819999999978</v>
      </c>
      <c r="AD41" s="35">
        <v>202.28800000000001</v>
      </c>
      <c r="AE41" s="33">
        <f t="shared" si="45"/>
        <v>10042.554699999999</v>
      </c>
      <c r="AF41" s="40">
        <v>23.212</v>
      </c>
      <c r="AG41" s="53">
        <f t="shared" si="46"/>
        <v>248.97761053122719</v>
      </c>
      <c r="AH41" s="54">
        <f t="shared" si="47"/>
        <v>253.99278688661622</v>
      </c>
      <c r="AI41" s="53">
        <v>293.51</v>
      </c>
      <c r="AJ41" s="54">
        <v>363.89</v>
      </c>
      <c r="AK41" s="18"/>
      <c r="AL41" s="18"/>
    </row>
    <row r="42" spans="1:38" x14ac:dyDescent="0.25">
      <c r="A42" s="57" t="s">
        <v>148</v>
      </c>
      <c r="B42" s="20">
        <v>9440.6897000000008</v>
      </c>
      <c r="C42" s="21">
        <v>10778.4519</v>
      </c>
      <c r="D42" s="22">
        <f t="shared" si="39"/>
        <v>20219.141600000003</v>
      </c>
      <c r="E42" s="23">
        <v>14150497</v>
      </c>
      <c r="F42" s="24">
        <v>16152903</v>
      </c>
      <c r="G42" s="25">
        <f t="shared" si="40"/>
        <v>30303400</v>
      </c>
      <c r="H42" s="26">
        <v>7855</v>
      </c>
      <c r="I42" s="27">
        <v>7855</v>
      </c>
      <c r="J42" s="28">
        <v>7855</v>
      </c>
      <c r="K42" s="29">
        <f t="shared" si="48"/>
        <v>15878.879133571429</v>
      </c>
      <c r="L42" s="30">
        <f t="shared" si="41"/>
        <v>18125.864723571427</v>
      </c>
      <c r="M42" s="31">
        <f t="shared" si="42"/>
        <v>34004.743857142857</v>
      </c>
      <c r="N42" s="32">
        <v>6346.2986000000001</v>
      </c>
      <c r="O42" s="33">
        <v>7299.5002999999997</v>
      </c>
      <c r="P42" s="32">
        <f t="shared" si="43"/>
        <v>13645.7989</v>
      </c>
      <c r="S42" s="34">
        <v>13331.691999999999</v>
      </c>
      <c r="T42" s="35">
        <v>22.704000000000001</v>
      </c>
      <c r="AA42" s="33">
        <f t="shared" si="44"/>
        <v>336.8109000000004</v>
      </c>
      <c r="AD42" s="35">
        <v>256.11200000000002</v>
      </c>
      <c r="AE42" s="33">
        <f t="shared" si="45"/>
        <v>13389.686900000001</v>
      </c>
      <c r="AF42" s="40">
        <v>17.216000000000001</v>
      </c>
      <c r="AG42" s="53">
        <f t="shared" si="46"/>
        <v>249.19569829761201</v>
      </c>
      <c r="AH42" s="54">
        <f t="shared" si="47"/>
        <v>253.96220323227166</v>
      </c>
      <c r="AI42" s="53">
        <v>415.06</v>
      </c>
      <c r="AJ42" s="54">
        <v>464.3</v>
      </c>
      <c r="AK42" s="18"/>
      <c r="AL42" s="18"/>
    </row>
    <row r="43" spans="1:38" x14ac:dyDescent="0.25">
      <c r="A43" s="57" t="s">
        <v>149</v>
      </c>
      <c r="B43" s="20">
        <v>9141.9634000000005</v>
      </c>
      <c r="C43" s="21">
        <v>9576.7767000000003</v>
      </c>
      <c r="D43" s="22">
        <f t="shared" si="39"/>
        <v>18718.740100000003</v>
      </c>
      <c r="E43" s="23">
        <v>13700525</v>
      </c>
      <c r="F43" s="24">
        <v>14347475</v>
      </c>
      <c r="G43" s="25">
        <f t="shared" si="40"/>
        <v>28048000</v>
      </c>
      <c r="H43" s="26">
        <v>7815</v>
      </c>
      <c r="I43" s="27">
        <v>7815</v>
      </c>
      <c r="J43" s="28">
        <v>7815</v>
      </c>
      <c r="K43" s="29">
        <f t="shared" si="48"/>
        <v>15295.657553571427</v>
      </c>
      <c r="L43" s="30">
        <f t="shared" si="41"/>
        <v>16017.93101785714</v>
      </c>
      <c r="M43" s="31">
        <f t="shared" si="42"/>
        <v>31313.588571428569</v>
      </c>
      <c r="N43" s="32">
        <v>6124.5595000000003</v>
      </c>
      <c r="O43" s="33">
        <v>6449.0352999999996</v>
      </c>
      <c r="P43" s="32">
        <f t="shared" si="43"/>
        <v>12573.594799999999</v>
      </c>
      <c r="S43" s="34">
        <v>12248.632</v>
      </c>
      <c r="T43" s="35">
        <v>26.664000000000001</v>
      </c>
      <c r="AA43" s="33">
        <f t="shared" si="44"/>
        <v>351.6268</v>
      </c>
      <c r="AD43" s="35">
        <v>240.328</v>
      </c>
      <c r="AE43" s="33">
        <f t="shared" si="45"/>
        <v>12333.266799999999</v>
      </c>
      <c r="AF43" s="40">
        <v>12.848000000000001</v>
      </c>
      <c r="AG43" s="53">
        <f t="shared" si="46"/>
        <v>249.04245022615626</v>
      </c>
      <c r="AH43" s="54">
        <f t="shared" si="47"/>
        <v>253.89533105234187</v>
      </c>
      <c r="AI43" s="53">
        <v>405.7</v>
      </c>
      <c r="AJ43" s="54">
        <v>417.57</v>
      </c>
      <c r="AK43" s="18"/>
      <c r="AL43" s="18"/>
    </row>
    <row r="44" spans="1:38" x14ac:dyDescent="0.25">
      <c r="A44" s="57" t="s">
        <v>150</v>
      </c>
      <c r="B44" s="20">
        <v>4934.7565000000004</v>
      </c>
      <c r="C44" s="21">
        <v>7134.8526000000002</v>
      </c>
      <c r="D44" s="22">
        <f t="shared" si="39"/>
        <v>12069.609100000001</v>
      </c>
      <c r="E44" s="23">
        <v>7392139</v>
      </c>
      <c r="F44" s="24">
        <v>10689231</v>
      </c>
      <c r="G44" s="25">
        <f t="shared" si="40"/>
        <v>18081370</v>
      </c>
      <c r="H44" s="26">
        <v>7810</v>
      </c>
      <c r="I44" s="27">
        <v>7810</v>
      </c>
      <c r="J44" s="28">
        <v>7810</v>
      </c>
      <c r="K44" s="29">
        <f t="shared" si="48"/>
        <v>8247.5150842857129</v>
      </c>
      <c r="L44" s="30">
        <f t="shared" si="41"/>
        <v>11926.12773</v>
      </c>
      <c r="M44" s="31">
        <f t="shared" si="42"/>
        <v>20173.642814285715</v>
      </c>
      <c r="N44" s="32">
        <v>3294.5347999999999</v>
      </c>
      <c r="O44" s="33">
        <v>4818.3128999999999</v>
      </c>
      <c r="P44" s="32">
        <f t="shared" si="43"/>
        <v>8112.8477000000003</v>
      </c>
      <c r="S44" s="34">
        <v>7891.4660000000003</v>
      </c>
      <c r="T44" s="35">
        <v>26.465199999999999</v>
      </c>
      <c r="AA44" s="33">
        <f t="shared" si="44"/>
        <v>247.84689999999955</v>
      </c>
      <c r="AD44" s="35">
        <v>168.47</v>
      </c>
      <c r="AE44" s="33">
        <f t="shared" si="45"/>
        <v>7944.3777</v>
      </c>
      <c r="AF44" s="40">
        <v>14.218</v>
      </c>
      <c r="AG44" s="53">
        <f t="shared" si="46"/>
        <v>248.66290555763442</v>
      </c>
      <c r="AH44" s="54">
        <f t="shared" si="47"/>
        <v>253.93609891289177</v>
      </c>
      <c r="AI44" s="53">
        <v>220.79599999999999</v>
      </c>
      <c r="AJ44" s="54">
        <v>307.87</v>
      </c>
      <c r="AK44" s="18"/>
      <c r="AL44" s="18"/>
    </row>
    <row r="45" spans="1:38" x14ac:dyDescent="0.25">
      <c r="A45" s="57" t="s">
        <v>151</v>
      </c>
      <c r="B45" s="20">
        <v>5494.7668999999996</v>
      </c>
      <c r="C45" s="21">
        <v>7482.4056</v>
      </c>
      <c r="D45" s="22">
        <f t="shared" si="39"/>
        <v>12977.172500000001</v>
      </c>
      <c r="E45" s="23">
        <v>8228240</v>
      </c>
      <c r="F45" s="24">
        <v>11206560</v>
      </c>
      <c r="G45" s="25">
        <f t="shared" si="40"/>
        <v>19434800</v>
      </c>
      <c r="H45" s="26">
        <v>7870</v>
      </c>
      <c r="I45" s="27">
        <v>7870</v>
      </c>
      <c r="J45" s="28">
        <v>7870</v>
      </c>
      <c r="K45" s="29">
        <f t="shared" si="48"/>
        <v>9250.8926857142869</v>
      </c>
      <c r="L45" s="30">
        <f t="shared" si="41"/>
        <v>12599.375314285715</v>
      </c>
      <c r="M45" s="31">
        <f t="shared" si="42"/>
        <v>21850.268000000004</v>
      </c>
      <c r="N45" s="32">
        <v>3687.4762999999998</v>
      </c>
      <c r="O45" s="33">
        <v>5082.9544999999998</v>
      </c>
      <c r="P45" s="32">
        <f t="shared" si="43"/>
        <v>8770.4308000000001</v>
      </c>
      <c r="S45" s="34">
        <v>8544.8880000000008</v>
      </c>
      <c r="T45" s="35">
        <v>23.76</v>
      </c>
      <c r="AA45" s="33">
        <f t="shared" si="44"/>
        <v>249.30279999999948</v>
      </c>
      <c r="AD45" s="35">
        <v>173.184</v>
      </c>
      <c r="AE45" s="33">
        <f t="shared" si="45"/>
        <v>8597.2468000000008</v>
      </c>
      <c r="AF45" s="40">
        <v>10.648</v>
      </c>
      <c r="AG45" s="53">
        <f t="shared" si="46"/>
        <v>249.13562968879481</v>
      </c>
      <c r="AH45" s="54">
        <f t="shared" si="47"/>
        <v>254.15424854384781</v>
      </c>
      <c r="AI45" s="53">
        <v>240.98599999999999</v>
      </c>
      <c r="AJ45" s="54">
        <v>317.61</v>
      </c>
      <c r="AK45" s="18"/>
      <c r="AL45" s="18"/>
    </row>
    <row r="46" spans="1:38" x14ac:dyDescent="0.25">
      <c r="A46" s="57" t="s">
        <v>152</v>
      </c>
      <c r="B46" s="20">
        <v>6562.0685999999996</v>
      </c>
      <c r="C46" s="21">
        <v>9919.6677</v>
      </c>
      <c r="D46" s="22">
        <f t="shared" si="39"/>
        <v>16481.7363</v>
      </c>
      <c r="E46" s="23">
        <v>9821011</v>
      </c>
      <c r="F46" s="24">
        <v>14851664</v>
      </c>
      <c r="G46" s="25">
        <f t="shared" si="40"/>
        <v>24672675</v>
      </c>
      <c r="H46" s="26">
        <v>7942</v>
      </c>
      <c r="I46" s="27">
        <v>7942</v>
      </c>
      <c r="J46" s="28">
        <v>7942</v>
      </c>
      <c r="K46" s="29">
        <f t="shared" si="48"/>
        <v>11142.638480285714</v>
      </c>
      <c r="L46" s="30">
        <f t="shared" si="41"/>
        <v>16850.273641142856</v>
      </c>
      <c r="M46" s="31">
        <f t="shared" si="42"/>
        <v>27992.912121428573</v>
      </c>
      <c r="N46" s="32">
        <v>4413.7145</v>
      </c>
      <c r="O46" s="33">
        <v>6747.7561999999998</v>
      </c>
      <c r="P46" s="32">
        <f t="shared" si="43"/>
        <v>11161.4707</v>
      </c>
      <c r="S46" s="34">
        <v>10895.28</v>
      </c>
      <c r="T46" s="35">
        <v>23.495999999999999</v>
      </c>
      <c r="AA46" s="33">
        <f t="shared" si="44"/>
        <v>289.68669999999838</v>
      </c>
      <c r="AD46" s="35">
        <v>203.476</v>
      </c>
      <c r="AE46" s="33">
        <f t="shared" si="45"/>
        <v>10957.994699999999</v>
      </c>
      <c r="AF46" s="40">
        <v>9.8800000000000008</v>
      </c>
      <c r="AG46" s="53">
        <f t="shared" si="46"/>
        <v>250.79949474246769</v>
      </c>
      <c r="AH46" s="54">
        <f t="shared" si="47"/>
        <v>255.45652181624595</v>
      </c>
      <c r="AI46" s="53">
        <v>277.56</v>
      </c>
      <c r="AJ46" s="54">
        <v>409.45</v>
      </c>
      <c r="AK46" s="18"/>
      <c r="AL46" s="18"/>
    </row>
    <row r="47" spans="1:38" x14ac:dyDescent="0.25">
      <c r="A47" s="57" t="s">
        <v>153</v>
      </c>
      <c r="B47" s="20">
        <v>4266.6388999999999</v>
      </c>
      <c r="C47" s="21">
        <v>7168.4449000000004</v>
      </c>
      <c r="D47" s="22">
        <f t="shared" si="39"/>
        <v>11435.0838</v>
      </c>
      <c r="E47" s="23">
        <v>6385091</v>
      </c>
      <c r="F47" s="24">
        <v>10726091</v>
      </c>
      <c r="G47" s="25">
        <f t="shared" si="40"/>
        <v>17111182</v>
      </c>
      <c r="H47" s="26">
        <v>7801</v>
      </c>
      <c r="I47" s="27">
        <v>7801</v>
      </c>
      <c r="J47" s="28">
        <v>7801</v>
      </c>
      <c r="K47" s="29">
        <f t="shared" si="48"/>
        <v>7115.7278415714281</v>
      </c>
      <c r="L47" s="30">
        <f t="shared" si="41"/>
        <v>11953.462270142856</v>
      </c>
      <c r="M47" s="31">
        <f t="shared" si="42"/>
        <v>19069.190111714284</v>
      </c>
      <c r="N47" s="35">
        <v>2805.6370000000002</v>
      </c>
      <c r="O47" s="34">
        <v>4796.8195999999998</v>
      </c>
      <c r="P47" s="32">
        <f t="shared" si="43"/>
        <v>7602.4565999999995</v>
      </c>
      <c r="S47" s="34">
        <v>7404.0780000000004</v>
      </c>
      <c r="T47" s="35">
        <v>21.67</v>
      </c>
      <c r="AA47" s="33">
        <f t="shared" si="44"/>
        <v>220.04859999999917</v>
      </c>
      <c r="AD47" s="35">
        <v>137.874</v>
      </c>
      <c r="AE47" s="33">
        <f t="shared" si="45"/>
        <v>7464.5825999999997</v>
      </c>
      <c r="AF47" s="40">
        <v>7.9420000000000002</v>
      </c>
      <c r="AG47" s="53">
        <f t="shared" si="46"/>
        <v>250.82931892980861</v>
      </c>
      <c r="AH47" s="54">
        <f t="shared" si="47"/>
        <v>255.46224261373013</v>
      </c>
      <c r="AI47" s="53">
        <v>186.05</v>
      </c>
      <c r="AJ47" s="54">
        <v>292.61</v>
      </c>
      <c r="AK47" s="18"/>
      <c r="AL47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7C7D-D940-4D1F-B314-1F065CC28489}">
  <dimension ref="A1"/>
  <sheetViews>
    <sheetView workbookViewId="0">
      <selection activeCell="C27" sqref="C27"/>
    </sheetView>
  </sheetViews>
  <sheetFormatPr defaultRowHeight="13.8" x14ac:dyDescent="0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CB2E-C37E-4783-B3A1-C19399E38614}">
  <dimension ref="A1:AM35"/>
  <sheetViews>
    <sheetView topLeftCell="D1" zoomScale="70" zoomScaleNormal="70" workbookViewId="0">
      <selection activeCell="S16" sqref="S16"/>
    </sheetView>
  </sheetViews>
  <sheetFormatPr defaultRowHeight="13.8" x14ac:dyDescent="0.25"/>
  <cols>
    <col min="1" max="1" width="11.5546875" bestFit="1" customWidth="1"/>
  </cols>
  <sheetData>
    <row r="1" spans="1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125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 s="56" t="s">
        <v>113</v>
      </c>
      <c r="B2">
        <v>10126.0129</v>
      </c>
      <c r="C2">
        <v>1065.1233</v>
      </c>
      <c r="D2">
        <v>11191.136199999999</v>
      </c>
      <c r="E2">
        <v>15083722</v>
      </c>
      <c r="F2">
        <v>1588188</v>
      </c>
      <c r="G2">
        <v>16671910</v>
      </c>
      <c r="H2">
        <v>7920</v>
      </c>
      <c r="I2">
        <v>7920</v>
      </c>
      <c r="J2">
        <v>7920</v>
      </c>
      <c r="K2">
        <v>17066.154034285715</v>
      </c>
      <c r="L2">
        <v>1796.92128</v>
      </c>
      <c r="M2">
        <v>18863.075314285717</v>
      </c>
      <c r="N2">
        <v>6839.7880999999998</v>
      </c>
      <c r="O2">
        <v>704.13229999999999</v>
      </c>
      <c r="P2">
        <v>7543.9204</v>
      </c>
      <c r="Q2">
        <v>6677.9521462944385</v>
      </c>
      <c r="R2">
        <v>687.47185370556133</v>
      </c>
      <c r="S2">
        <f>SUM(T2:T35)/36</f>
        <v>8978.7512222222213</v>
      </c>
      <c r="T2">
        <v>7365.424</v>
      </c>
      <c r="U2">
        <v>18.737300000000001</v>
      </c>
      <c r="V2">
        <v>49750743.489893571</v>
      </c>
      <c r="W2">
        <v>5121665.3101064321</v>
      </c>
      <c r="X2">
        <v>54872408.799999997</v>
      </c>
      <c r="Y2">
        <v>185773.28866219215</v>
      </c>
      <c r="Z2">
        <v>19124.711337807857</v>
      </c>
      <c r="AA2">
        <v>204898</v>
      </c>
      <c r="AB2">
        <v>197.23369999999977</v>
      </c>
      <c r="AC2">
        <v>2.6144721781528841E-2</v>
      </c>
      <c r="AD2">
        <v>131.95599999999999</v>
      </c>
      <c r="AE2">
        <v>1.7491700999390184E-2</v>
      </c>
      <c r="AF2">
        <v>7411.9643999999998</v>
      </c>
      <c r="AG2">
        <v>1.2730999999999999</v>
      </c>
      <c r="AH2">
        <v>250.0434033514685</v>
      </c>
      <c r="AI2">
        <v>254.49495297475684</v>
      </c>
      <c r="AJ2">
        <v>394.19</v>
      </c>
      <c r="AK2">
        <v>43.95</v>
      </c>
    </row>
    <row r="3" spans="1:39" x14ac:dyDescent="0.25">
      <c r="A3" s="56" t="s">
        <v>114</v>
      </c>
      <c r="B3">
        <v>1684.7474</v>
      </c>
      <c r="C3">
        <v>0</v>
      </c>
      <c r="D3">
        <v>1684.7474</v>
      </c>
      <c r="E3">
        <v>2510940</v>
      </c>
      <c r="F3">
        <v>0</v>
      </c>
      <c r="G3">
        <v>2510940</v>
      </c>
      <c r="H3">
        <v>7932</v>
      </c>
      <c r="I3">
        <v>7932</v>
      </c>
      <c r="J3">
        <v>7932</v>
      </c>
      <c r="K3">
        <v>2845.2537257142862</v>
      </c>
      <c r="L3">
        <v>0</v>
      </c>
      <c r="M3">
        <v>2845.2537257142862</v>
      </c>
      <c r="N3">
        <v>1131.9299000000001</v>
      </c>
      <c r="O3">
        <v>0</v>
      </c>
      <c r="P3">
        <v>1131.9299000000001</v>
      </c>
      <c r="Q3">
        <v>1120.02</v>
      </c>
      <c r="R3">
        <v>0</v>
      </c>
      <c r="S3">
        <f>SUM(T2:T35)/36</f>
        <v>8978.7512222222213</v>
      </c>
      <c r="T3">
        <v>1120.02</v>
      </c>
      <c r="U3">
        <v>24.7622</v>
      </c>
      <c r="V3">
        <v>8344149</v>
      </c>
      <c r="W3">
        <v>0</v>
      </c>
      <c r="X3">
        <v>8344149</v>
      </c>
      <c r="Y3">
        <v>334500</v>
      </c>
      <c r="Z3">
        <v>0</v>
      </c>
      <c r="AA3">
        <v>334500</v>
      </c>
      <c r="AB3">
        <v>36.6721</v>
      </c>
      <c r="AC3">
        <v>3.2397854319423845E-2</v>
      </c>
      <c r="AD3">
        <v>20.38</v>
      </c>
      <c r="AE3">
        <v>1.8004648521078911E-2</v>
      </c>
      <c r="AF3">
        <v>1111.5499</v>
      </c>
      <c r="AG3">
        <v>1.3217000000000001</v>
      </c>
      <c r="AH3">
        <v>251.3630681294209</v>
      </c>
      <c r="AI3">
        <v>255.97174951068649</v>
      </c>
      <c r="AJ3">
        <v>67.48</v>
      </c>
      <c r="AK3">
        <v>0</v>
      </c>
    </row>
    <row r="4" spans="1:39" x14ac:dyDescent="0.25">
      <c r="A4" s="56" t="s">
        <v>115</v>
      </c>
      <c r="B4">
        <v>10399.0726</v>
      </c>
      <c r="C4">
        <v>6026.7875000000004</v>
      </c>
      <c r="D4">
        <v>16425.860099999998</v>
      </c>
      <c r="E4">
        <v>15518219</v>
      </c>
      <c r="F4">
        <v>8996051</v>
      </c>
      <c r="G4">
        <v>24514270</v>
      </c>
      <c r="H4">
        <v>7920</v>
      </c>
      <c r="I4">
        <v>7920</v>
      </c>
      <c r="J4">
        <v>7920</v>
      </c>
      <c r="K4">
        <v>17557.756354285713</v>
      </c>
      <c r="L4">
        <v>10178.389131428572</v>
      </c>
      <c r="M4">
        <v>27736.145485714285</v>
      </c>
      <c r="N4">
        <v>7038.9790999999996</v>
      </c>
      <c r="O4">
        <v>4013.2793999999999</v>
      </c>
      <c r="P4">
        <v>11052.2585</v>
      </c>
      <c r="Q4">
        <v>6894.502210654302</v>
      </c>
      <c r="R4">
        <v>3930.9057893456979</v>
      </c>
      <c r="S4">
        <v>8978.7512222222213</v>
      </c>
      <c r="T4">
        <v>10825.407999999999</v>
      </c>
      <c r="U4">
        <v>50.16</v>
      </c>
      <c r="V4">
        <v>51364041.469374552</v>
      </c>
      <c r="W4">
        <v>29285248.130625449</v>
      </c>
      <c r="X4">
        <v>80649289.599999994</v>
      </c>
      <c r="Y4">
        <v>111187.41117547151</v>
      </c>
      <c r="Z4">
        <v>63393.588824528488</v>
      </c>
      <c r="AA4">
        <v>174581</v>
      </c>
      <c r="AB4">
        <v>277.01050000000032</v>
      </c>
      <c r="AC4">
        <v>2.5063700781157112E-2</v>
      </c>
      <c r="AD4">
        <v>185.63200000000001</v>
      </c>
      <c r="AE4">
        <v>1.6795843130162039E-2</v>
      </c>
      <c r="AF4">
        <v>10866.6265</v>
      </c>
      <c r="AG4">
        <v>1.2825</v>
      </c>
      <c r="AH4">
        <v>250.95454911513593</v>
      </c>
      <c r="AI4">
        <v>255.24154608345361</v>
      </c>
      <c r="AJ4">
        <v>413.5</v>
      </c>
      <c r="AK4">
        <v>242.84</v>
      </c>
    </row>
    <row r="5" spans="1:39" x14ac:dyDescent="0.25">
      <c r="A5" s="56" t="s">
        <v>116</v>
      </c>
      <c r="B5">
        <v>4778.5153</v>
      </c>
      <c r="C5">
        <v>0</v>
      </c>
      <c r="D5">
        <v>4778.5153</v>
      </c>
      <c r="E5">
        <v>7136500</v>
      </c>
      <c r="F5">
        <v>0</v>
      </c>
      <c r="G5">
        <v>7136500</v>
      </c>
      <c r="H5">
        <v>7971</v>
      </c>
      <c r="I5">
        <v>7971</v>
      </c>
      <c r="J5">
        <v>7971</v>
      </c>
      <c r="K5">
        <v>8126.4345000000012</v>
      </c>
      <c r="L5">
        <v>0</v>
      </c>
      <c r="M5">
        <v>8126.4345000000012</v>
      </c>
      <c r="N5">
        <v>3238.9459999999999</v>
      </c>
      <c r="O5">
        <v>0</v>
      </c>
      <c r="P5">
        <v>3238.9459999999999</v>
      </c>
      <c r="Q5">
        <v>3158.0340000000001</v>
      </c>
      <c r="R5">
        <v>0</v>
      </c>
      <c r="S5">
        <v>8978.7512222222213</v>
      </c>
      <c r="T5">
        <v>3158.0340000000001</v>
      </c>
      <c r="U5">
        <v>18.13</v>
      </c>
      <c r="V5">
        <v>23527353.300000001</v>
      </c>
      <c r="W5">
        <v>0</v>
      </c>
      <c r="X5">
        <v>23527353.300000001</v>
      </c>
      <c r="Y5">
        <v>90747</v>
      </c>
      <c r="Z5">
        <v>0</v>
      </c>
      <c r="AA5">
        <v>90747</v>
      </c>
      <c r="AB5">
        <v>99.041999999999916</v>
      </c>
      <c r="AC5">
        <v>3.0578465957752897E-2</v>
      </c>
      <c r="AD5">
        <v>64.536000000000001</v>
      </c>
      <c r="AE5">
        <v>1.9925000293305292E-2</v>
      </c>
      <c r="AF5">
        <v>3174.41</v>
      </c>
      <c r="AG5">
        <v>1.3831</v>
      </c>
      <c r="AH5">
        <v>250.89749875422442</v>
      </c>
      <c r="AI5">
        <v>255.9982642443793</v>
      </c>
      <c r="AJ5">
        <v>199.45</v>
      </c>
      <c r="AK5">
        <v>0</v>
      </c>
    </row>
    <row r="6" spans="1:39" x14ac:dyDescent="0.25">
      <c r="A6" s="56" t="s">
        <v>117</v>
      </c>
      <c r="B6">
        <v>3121.884</v>
      </c>
      <c r="C6">
        <v>4407.3972000000003</v>
      </c>
      <c r="D6">
        <v>7529.2812000000004</v>
      </c>
      <c r="E6">
        <v>4661429</v>
      </c>
      <c r="F6">
        <v>6585371</v>
      </c>
      <c r="G6">
        <v>11246800</v>
      </c>
      <c r="H6">
        <v>7832</v>
      </c>
      <c r="I6">
        <v>7832</v>
      </c>
      <c r="J6">
        <v>7832</v>
      </c>
      <c r="K6">
        <v>5215.4731325714283</v>
      </c>
      <c r="L6">
        <v>7368.089381714286</v>
      </c>
      <c r="M6">
        <v>12583.562514285715</v>
      </c>
      <c r="N6">
        <v>2112.4011</v>
      </c>
      <c r="O6">
        <v>2931.3407999999999</v>
      </c>
      <c r="P6">
        <v>5043.7419</v>
      </c>
      <c r="Q6">
        <v>2055.3022464033697</v>
      </c>
      <c r="R6">
        <v>2852.1057535966302</v>
      </c>
      <c r="S6">
        <v>8978.7512222222213</v>
      </c>
      <c r="T6">
        <v>4907.4080000000004</v>
      </c>
      <c r="U6">
        <v>25.08</v>
      </c>
      <c r="V6">
        <v>15312001.735705104</v>
      </c>
      <c r="W6">
        <v>21248187.864294894</v>
      </c>
      <c r="X6">
        <v>36560189.600000001</v>
      </c>
      <c r="Y6">
        <v>98542.858114508199</v>
      </c>
      <c r="Z6">
        <v>136746.14188549179</v>
      </c>
      <c r="AA6">
        <v>235289</v>
      </c>
      <c r="AB6">
        <v>161.41389999999956</v>
      </c>
      <c r="AC6">
        <v>3.2002807280840352E-2</v>
      </c>
      <c r="AD6">
        <v>105.14400000000001</v>
      </c>
      <c r="AE6">
        <v>2.084642753032228E-2</v>
      </c>
      <c r="AF6">
        <v>4938.5978999999998</v>
      </c>
      <c r="AG6">
        <v>1.9682999999999999</v>
      </c>
      <c r="AH6">
        <v>249.4886289539462</v>
      </c>
      <c r="AI6">
        <v>254.8003050478298</v>
      </c>
      <c r="AJ6">
        <v>131.63</v>
      </c>
      <c r="AK6">
        <v>193.43</v>
      </c>
    </row>
    <row r="7" spans="1:39" x14ac:dyDescent="0.25">
      <c r="A7" s="56" t="s">
        <v>118</v>
      </c>
      <c r="B7">
        <v>3435.3690000000001</v>
      </c>
      <c r="C7">
        <v>9071.6478000000006</v>
      </c>
      <c r="D7">
        <v>12507.016800000001</v>
      </c>
      <c r="E7">
        <v>5099986</v>
      </c>
      <c r="F7">
        <v>13586074</v>
      </c>
      <c r="G7">
        <v>18686060</v>
      </c>
      <c r="H7">
        <v>7875</v>
      </c>
      <c r="I7">
        <v>7875</v>
      </c>
      <c r="J7">
        <v>7875</v>
      </c>
      <c r="K7">
        <v>5737.4842500000004</v>
      </c>
      <c r="L7">
        <v>15284.33325</v>
      </c>
      <c r="M7">
        <v>21021.817599999998</v>
      </c>
      <c r="N7">
        <v>2296.4004</v>
      </c>
      <c r="O7">
        <v>6120.1659</v>
      </c>
      <c r="P7">
        <v>8416.5663000000004</v>
      </c>
      <c r="Q7">
        <v>2237.8624185503295</v>
      </c>
      <c r="R7">
        <v>5964.1555814496696</v>
      </c>
      <c r="S7">
        <v>8978.7512222222213</v>
      </c>
      <c r="T7">
        <v>8202.018</v>
      </c>
      <c r="U7">
        <v>19.184000000000001</v>
      </c>
      <c r="V7">
        <v>16672075.018199954</v>
      </c>
      <c r="W7">
        <v>44432959.081800036</v>
      </c>
      <c r="X7">
        <v>61105034.100000001</v>
      </c>
      <c r="Y7">
        <v>94059.863093575332</v>
      </c>
      <c r="Z7">
        <v>250680.13690642465</v>
      </c>
      <c r="AA7">
        <v>344740</v>
      </c>
      <c r="AB7">
        <v>233.73229999999967</v>
      </c>
      <c r="AC7">
        <v>2.7770505413828875E-2</v>
      </c>
      <c r="AD7">
        <v>169.55199999999999</v>
      </c>
      <c r="AE7">
        <v>2.0145032303731748E-2</v>
      </c>
      <c r="AF7">
        <v>8247.0143000000007</v>
      </c>
      <c r="AG7">
        <v>2.6019000000000001</v>
      </c>
      <c r="AH7">
        <v>249.76714791636581</v>
      </c>
      <c r="AI7">
        <v>254.90216016722559</v>
      </c>
      <c r="AJ7">
        <v>149.66999999999999</v>
      </c>
      <c r="AK7">
        <v>385.39</v>
      </c>
    </row>
    <row r="8" spans="1:39" x14ac:dyDescent="0.25">
      <c r="A8" s="56" t="s">
        <v>119</v>
      </c>
      <c r="B8">
        <v>4736.3912</v>
      </c>
      <c r="C8">
        <v>10427.287</v>
      </c>
      <c r="D8">
        <v>15163.6782</v>
      </c>
      <c r="E8">
        <v>7072549</v>
      </c>
      <c r="F8">
        <v>15572551</v>
      </c>
      <c r="G8">
        <v>22645100</v>
      </c>
      <c r="H8">
        <v>7901</v>
      </c>
      <c r="I8">
        <v>7901</v>
      </c>
      <c r="J8">
        <v>7901</v>
      </c>
      <c r="K8">
        <v>7982.8870927142862</v>
      </c>
      <c r="L8">
        <v>17576.960778714289</v>
      </c>
      <c r="M8">
        <v>25559.847871428574</v>
      </c>
      <c r="N8">
        <v>3181.7514999999999</v>
      </c>
      <c r="O8">
        <v>7042.8370999999997</v>
      </c>
      <c r="P8">
        <v>10224.588599999999</v>
      </c>
      <c r="Q8">
        <v>3105.7596282731615</v>
      </c>
      <c r="R8">
        <v>6874.6283717268407</v>
      </c>
      <c r="S8">
        <v>8978.7512222222213</v>
      </c>
      <c r="T8">
        <v>9980.3880000000008</v>
      </c>
      <c r="U8">
        <v>31.943999999999999</v>
      </c>
      <c r="V8">
        <v>23137909.230635054</v>
      </c>
      <c r="W8">
        <v>51215981.369364962</v>
      </c>
      <c r="X8">
        <v>74353890.600000009</v>
      </c>
      <c r="Y8">
        <v>114473.28927654852</v>
      </c>
      <c r="Z8">
        <v>253387.71072345154</v>
      </c>
      <c r="AA8">
        <v>367861</v>
      </c>
      <c r="AB8">
        <v>276.14459999999781</v>
      </c>
      <c r="AC8">
        <v>2.7007893500966662E-2</v>
      </c>
      <c r="AD8">
        <v>197.17599999999999</v>
      </c>
      <c r="AE8">
        <v>1.9284492287542993E-2</v>
      </c>
      <c r="AF8">
        <v>10027.4126</v>
      </c>
      <c r="AG8">
        <v>2.8853</v>
      </c>
      <c r="AH8">
        <v>249.98412035305338</v>
      </c>
      <c r="AI8">
        <v>254.89973227419179</v>
      </c>
      <c r="AJ8">
        <v>203</v>
      </c>
      <c r="AK8">
        <v>441.22</v>
      </c>
    </row>
    <row r="9" spans="1:39" x14ac:dyDescent="0.25">
      <c r="A9" s="56" t="s">
        <v>120</v>
      </c>
      <c r="B9">
        <v>5431.8661000000002</v>
      </c>
      <c r="C9">
        <v>9014.3760999999995</v>
      </c>
      <c r="D9">
        <v>14446.242200000001</v>
      </c>
      <c r="E9">
        <v>8106693</v>
      </c>
      <c r="F9">
        <v>13455107</v>
      </c>
      <c r="G9">
        <v>21561800</v>
      </c>
      <c r="H9">
        <v>7870</v>
      </c>
      <c r="I9">
        <v>7870</v>
      </c>
      <c r="J9">
        <v>7870</v>
      </c>
      <c r="K9">
        <v>9114.2391300000018</v>
      </c>
      <c r="L9">
        <v>15127.384584285715</v>
      </c>
      <c r="M9">
        <v>24241.623714285717</v>
      </c>
      <c r="N9">
        <v>3638.5834</v>
      </c>
      <c r="O9">
        <v>6074.2085999999999</v>
      </c>
      <c r="P9">
        <v>9712.7919999999995</v>
      </c>
      <c r="Q9">
        <v>3545.6632358972374</v>
      </c>
      <c r="R9">
        <v>5919.088764102763</v>
      </c>
      <c r="S9">
        <v>8978.7512222222213</v>
      </c>
      <c r="T9">
        <v>9464.7520000000004</v>
      </c>
      <c r="U9">
        <v>20.591999999999999</v>
      </c>
      <c r="V9">
        <v>26415191.107434418</v>
      </c>
      <c r="W9">
        <v>44097211.292565584</v>
      </c>
      <c r="X9">
        <v>70512402.400000006</v>
      </c>
      <c r="Y9">
        <v>55663.688694167446</v>
      </c>
      <c r="Z9">
        <v>92924.311305832554</v>
      </c>
      <c r="AA9">
        <v>148588</v>
      </c>
      <c r="AB9">
        <v>268.63199999999961</v>
      </c>
      <c r="AC9">
        <v>2.7657546872207252E-2</v>
      </c>
      <c r="AD9">
        <v>195.35599999999999</v>
      </c>
      <c r="AE9">
        <v>2.0113269181508263E-2</v>
      </c>
      <c r="AF9">
        <v>9517.4359999999997</v>
      </c>
      <c r="AG9">
        <v>2.7332999999999998</v>
      </c>
      <c r="AH9">
        <v>249.58450375840147</v>
      </c>
      <c r="AI9">
        <v>254.70750435606519</v>
      </c>
      <c r="AJ9">
        <v>233.92</v>
      </c>
      <c r="AK9">
        <v>382.35</v>
      </c>
    </row>
    <row r="10" spans="1:39" x14ac:dyDescent="0.25">
      <c r="A10" s="56" t="s">
        <v>121</v>
      </c>
      <c r="B10">
        <v>9052.9383999999991</v>
      </c>
      <c r="C10">
        <v>12145.3843</v>
      </c>
      <c r="D10">
        <v>21198.322699999997</v>
      </c>
      <c r="E10">
        <v>13516942</v>
      </c>
      <c r="F10">
        <v>18134658</v>
      </c>
      <c r="G10">
        <v>31651600</v>
      </c>
      <c r="H10">
        <v>7903</v>
      </c>
      <c r="I10">
        <v>7903</v>
      </c>
      <c r="J10">
        <v>7903</v>
      </c>
      <c r="K10">
        <v>15260.627517999998</v>
      </c>
      <c r="L10">
        <v>20474.028881999999</v>
      </c>
      <c r="M10">
        <v>35734.6564</v>
      </c>
      <c r="N10">
        <v>6093.0446000000002</v>
      </c>
      <c r="O10">
        <v>8199.6185000000005</v>
      </c>
      <c r="P10">
        <v>14292.663100000002</v>
      </c>
      <c r="Q10">
        <v>5946.6754589403281</v>
      </c>
      <c r="R10">
        <v>8002.6445410596707</v>
      </c>
      <c r="S10">
        <v>8978.7512222222213</v>
      </c>
      <c r="T10">
        <v>13949.32</v>
      </c>
      <c r="U10">
        <v>18.48</v>
      </c>
      <c r="V10">
        <v>44302732.169105448</v>
      </c>
      <c r="W10">
        <v>59619701.830894545</v>
      </c>
      <c r="X10">
        <v>103922434</v>
      </c>
      <c r="Y10">
        <v>109805.70603703658</v>
      </c>
      <c r="Z10">
        <v>147769.29396296342</v>
      </c>
      <c r="AA10">
        <v>257575</v>
      </c>
      <c r="AB10">
        <v>361.82310000000143</v>
      </c>
      <c r="AC10">
        <v>2.5315303206160468E-2</v>
      </c>
      <c r="AD10">
        <v>258.00400000000002</v>
      </c>
      <c r="AE10">
        <v>1.8051499443795048E-2</v>
      </c>
      <c r="AF10">
        <v>14034.659100000001</v>
      </c>
      <c r="AG10">
        <v>1.7867</v>
      </c>
      <c r="AH10">
        <v>250.0209803448036</v>
      </c>
      <c r="AI10">
        <v>254.61720263657844</v>
      </c>
      <c r="AJ10">
        <v>383.64</v>
      </c>
      <c r="AK10">
        <v>512.04999999999995</v>
      </c>
    </row>
    <row r="11" spans="1:39" x14ac:dyDescent="0.25">
      <c r="A11" s="56" t="s">
        <v>122</v>
      </c>
      <c r="B11">
        <v>3363.2397000000001</v>
      </c>
      <c r="C11">
        <v>9515.1101999999992</v>
      </c>
      <c r="D11">
        <v>12878.349899999999</v>
      </c>
      <c r="E11">
        <v>5018807</v>
      </c>
      <c r="F11">
        <v>14217793</v>
      </c>
      <c r="G11">
        <v>19236600</v>
      </c>
      <c r="H11">
        <v>7897</v>
      </c>
      <c r="I11">
        <v>7897</v>
      </c>
      <c r="J11">
        <v>7897</v>
      </c>
      <c r="K11">
        <v>5661.9312684285705</v>
      </c>
      <c r="L11">
        <v>16039.701617285713</v>
      </c>
      <c r="M11">
        <v>21701.632885714283</v>
      </c>
      <c r="N11">
        <v>2260.1260000000002</v>
      </c>
      <c r="O11">
        <v>6428.0650999999998</v>
      </c>
      <c r="P11">
        <v>8688.1911</v>
      </c>
      <c r="Q11">
        <v>2204.6825670719882</v>
      </c>
      <c r="R11">
        <v>6270.3774329280113</v>
      </c>
      <c r="S11">
        <v>8978.7512222222213</v>
      </c>
      <c r="T11">
        <v>8475.06</v>
      </c>
      <c r="U11">
        <v>20.246200000000002</v>
      </c>
      <c r="V11">
        <v>16424885.124686312</v>
      </c>
      <c r="W11">
        <v>46714311.875313684</v>
      </c>
      <c r="X11">
        <v>63139196.999999993</v>
      </c>
      <c r="Y11">
        <v>90367.932918740713</v>
      </c>
      <c r="Z11">
        <v>257017.0670812593</v>
      </c>
      <c r="AA11">
        <v>347385</v>
      </c>
      <c r="AB11">
        <v>233.3773000000001</v>
      </c>
      <c r="AC11">
        <v>2.6861437244399482E-2</v>
      </c>
      <c r="AD11">
        <v>164.62</v>
      </c>
      <c r="AE11">
        <v>1.8947557449559324E-2</v>
      </c>
      <c r="AF11">
        <v>8523.5710999999992</v>
      </c>
      <c r="AH11">
        <v>249.78309795366133</v>
      </c>
      <c r="AI11">
        <v>254.60728409614939</v>
      </c>
      <c r="AJ11">
        <v>141.25</v>
      </c>
      <c r="AK11">
        <v>400.8</v>
      </c>
    </row>
    <row r="12" spans="1:39" x14ac:dyDescent="0.25">
      <c r="A12" s="56" t="s">
        <v>123</v>
      </c>
      <c r="B12">
        <v>4957.5092000000004</v>
      </c>
      <c r="C12">
        <v>7830.7583000000004</v>
      </c>
      <c r="D12">
        <v>12788.267500000002</v>
      </c>
      <c r="E12">
        <v>7404434</v>
      </c>
      <c r="F12">
        <v>11707766</v>
      </c>
      <c r="G12">
        <v>19112200</v>
      </c>
      <c r="H12">
        <v>7900</v>
      </c>
      <c r="I12">
        <v>7900</v>
      </c>
      <c r="J12">
        <v>7900</v>
      </c>
      <c r="K12">
        <v>8356.4326571428574</v>
      </c>
      <c r="L12">
        <v>13213.050199999998</v>
      </c>
      <c r="M12">
        <v>21569.482857142855</v>
      </c>
      <c r="N12">
        <v>3335.846</v>
      </c>
      <c r="O12">
        <v>5298.9153999999999</v>
      </c>
      <c r="P12">
        <v>8634.7613999999994</v>
      </c>
      <c r="Q12">
        <v>3256.5470987198328</v>
      </c>
      <c r="R12">
        <v>5172.9509012801673</v>
      </c>
      <c r="S12">
        <v>8978.7512222222213</v>
      </c>
      <c r="T12">
        <v>8429.4979999999996</v>
      </c>
      <c r="U12">
        <v>19.312799999999999</v>
      </c>
      <c r="V12">
        <v>24261275.885462753</v>
      </c>
      <c r="W12">
        <v>38538484.214537248</v>
      </c>
      <c r="X12">
        <v>62799760.099999994</v>
      </c>
      <c r="Y12">
        <v>-138994.07590092762</v>
      </c>
      <c r="Z12">
        <v>-220788.92409907238</v>
      </c>
      <c r="AA12">
        <v>-359783</v>
      </c>
      <c r="AB12">
        <v>224.57619999999952</v>
      </c>
      <c r="AC12">
        <v>2.6008385130363826E-2</v>
      </c>
      <c r="AD12">
        <v>156.29599999999999</v>
      </c>
      <c r="AE12">
        <v>1.8100789675554903E-2</v>
      </c>
      <c r="AF12">
        <v>8478.4653999999991</v>
      </c>
      <c r="AH12">
        <v>249.79824986412314</v>
      </c>
      <c r="AI12">
        <v>254.40314773405643</v>
      </c>
      <c r="AJ12">
        <v>206.71</v>
      </c>
      <c r="AK12">
        <v>320.56</v>
      </c>
    </row>
    <row r="13" spans="1:39" x14ac:dyDescent="0.25">
      <c r="A13" s="56" t="s">
        <v>124</v>
      </c>
      <c r="B13">
        <v>6712.8824000000004</v>
      </c>
      <c r="C13">
        <v>7298.3842000000004</v>
      </c>
      <c r="D13">
        <v>14011.266600000001</v>
      </c>
      <c r="E13">
        <v>10049107</v>
      </c>
      <c r="F13">
        <v>10930193</v>
      </c>
      <c r="G13">
        <v>20979300</v>
      </c>
      <c r="H13">
        <v>7858</v>
      </c>
      <c r="I13">
        <v>7858</v>
      </c>
      <c r="J13">
        <v>7858</v>
      </c>
      <c r="K13">
        <v>11280.840400857143</v>
      </c>
      <c r="L13">
        <v>12269.922370571428</v>
      </c>
      <c r="M13">
        <v>23550.762771428574</v>
      </c>
      <c r="N13">
        <v>4494.2677000000003</v>
      </c>
      <c r="O13">
        <v>4913.2165999999997</v>
      </c>
      <c r="P13">
        <v>9407.4843000000001</v>
      </c>
      <c r="Q13">
        <v>4386.4240611986788</v>
      </c>
      <c r="R13">
        <v>4795.3199388013227</v>
      </c>
      <c r="S13">
        <v>8978.7512222222213</v>
      </c>
      <c r="T13">
        <v>9181.7440000000006</v>
      </c>
      <c r="U13">
        <v>13.464</v>
      </c>
      <c r="V13">
        <v>32678859.255930156</v>
      </c>
      <c r="W13">
        <v>35725133.544069856</v>
      </c>
      <c r="X13">
        <v>68403992.799999997</v>
      </c>
      <c r="Y13">
        <v>354674.87005983101</v>
      </c>
      <c r="Z13">
        <v>387737.12994016905</v>
      </c>
      <c r="AA13">
        <v>742412</v>
      </c>
      <c r="AB13">
        <v>239.20429999999942</v>
      </c>
      <c r="AC13">
        <v>2.5427020909298718E-2</v>
      </c>
      <c r="AD13">
        <v>158.86000000000001</v>
      </c>
      <c r="AE13">
        <v>1.6886554889068484E-2</v>
      </c>
      <c r="AF13">
        <v>9248.6242999999995</v>
      </c>
      <c r="AH13">
        <v>250.34070767918871</v>
      </c>
      <c r="AI13">
        <v>254.64071204004441</v>
      </c>
      <c r="AJ13">
        <v>268.74</v>
      </c>
      <c r="AK13">
        <v>294.25</v>
      </c>
    </row>
    <row r="14" spans="1:39" x14ac:dyDescent="0.25">
      <c r="A14" s="56" t="s">
        <v>91</v>
      </c>
      <c r="B14">
        <v>5558.9630999999999</v>
      </c>
      <c r="C14">
        <v>9853.1075999999994</v>
      </c>
      <c r="D14">
        <v>15412.0707</v>
      </c>
      <c r="E14">
        <v>8336805</v>
      </c>
      <c r="F14">
        <v>14755095</v>
      </c>
      <c r="G14">
        <v>23091900</v>
      </c>
      <c r="H14">
        <v>7940</v>
      </c>
      <c r="I14">
        <v>7940</v>
      </c>
      <c r="J14">
        <v>7940</v>
      </c>
      <c r="K14">
        <v>9456.3188142857143</v>
      </c>
      <c r="L14">
        <v>16736.493471428574</v>
      </c>
      <c r="M14">
        <v>26192.812285714288</v>
      </c>
      <c r="N14">
        <v>3742.096</v>
      </c>
      <c r="O14">
        <v>6729.2384000000002</v>
      </c>
      <c r="P14">
        <v>10471.3344</v>
      </c>
      <c r="Q14">
        <v>3652.9924316045144</v>
      </c>
      <c r="R14">
        <v>6569.0075683954856</v>
      </c>
      <c r="S14">
        <v>8978.7512222222213</v>
      </c>
      <c r="T14">
        <v>10222</v>
      </c>
      <c r="U14">
        <v>5.55</v>
      </c>
      <c r="V14">
        <v>27214793.615453631</v>
      </c>
      <c r="W14">
        <v>48939106.384546369</v>
      </c>
      <c r="X14">
        <v>76153900</v>
      </c>
      <c r="Y14">
        <v>-10179.205284858443</v>
      </c>
      <c r="Z14">
        <v>-18304.794715141557</v>
      </c>
      <c r="AA14">
        <v>-28484</v>
      </c>
      <c r="AB14">
        <v>254.884399999999</v>
      </c>
      <c r="AC14">
        <v>2.4341157512838003E-2</v>
      </c>
      <c r="AD14">
        <v>175.55199999999999</v>
      </c>
      <c r="AE14">
        <v>1.6765007523778439E-2</v>
      </c>
      <c r="AF14">
        <v>10295.7824</v>
      </c>
      <c r="AG14">
        <v>1.2730999999999999</v>
      </c>
      <c r="AH14">
        <v>250.13824680944472</v>
      </c>
      <c r="AI14">
        <v>254.40332038985485</v>
      </c>
      <c r="AJ14">
        <v>221.69</v>
      </c>
      <c r="AK14">
        <v>390.49</v>
      </c>
    </row>
    <row r="15" spans="1:39" x14ac:dyDescent="0.25">
      <c r="A15" s="56" t="s">
        <v>92</v>
      </c>
      <c r="B15">
        <v>2502.8683999999998</v>
      </c>
      <c r="C15">
        <v>6014.3747000000003</v>
      </c>
      <c r="D15">
        <v>8517.2430999999997</v>
      </c>
      <c r="E15">
        <v>3756679</v>
      </c>
      <c r="F15">
        <v>9124275</v>
      </c>
      <c r="G15">
        <v>12880954</v>
      </c>
      <c r="H15">
        <v>8246</v>
      </c>
      <c r="I15">
        <v>8760</v>
      </c>
      <c r="J15">
        <v>8610</v>
      </c>
      <c r="K15">
        <v>4425.18</v>
      </c>
      <c r="L15">
        <v>11418.378500000001</v>
      </c>
      <c r="M15">
        <v>15843.561900000001</v>
      </c>
      <c r="N15">
        <v>1748.1359</v>
      </c>
      <c r="O15">
        <v>4594.8253999999997</v>
      </c>
      <c r="P15">
        <v>6342.9612999999999</v>
      </c>
      <c r="Q15">
        <v>1703.499514362763</v>
      </c>
      <c r="R15">
        <v>4477.5024856372374</v>
      </c>
      <c r="S15">
        <v>8978.7512222222213</v>
      </c>
      <c r="T15">
        <v>6181.0020000000004</v>
      </c>
      <c r="U15">
        <v>19.233599999999999</v>
      </c>
      <c r="V15">
        <v>12691071.382002585</v>
      </c>
      <c r="W15">
        <v>33357393.517997418</v>
      </c>
      <c r="X15">
        <v>46048464.900000006</v>
      </c>
      <c r="Y15">
        <v>225696.66306554637</v>
      </c>
      <c r="Z15">
        <v>593224.33693445369</v>
      </c>
      <c r="AA15">
        <v>818921</v>
      </c>
      <c r="AB15">
        <v>181.1928999999991</v>
      </c>
      <c r="AC15">
        <v>2.8565979111365398E-2</v>
      </c>
      <c r="AD15">
        <v>121.96</v>
      </c>
      <c r="AE15">
        <v>1.9227612188016975E-2</v>
      </c>
      <c r="AF15">
        <v>6221.0012999999999</v>
      </c>
      <c r="AG15">
        <v>1.3217000000000001</v>
      </c>
      <c r="AH15">
        <v>249.78178410137866</v>
      </c>
      <c r="AI15">
        <v>254.67864634588651</v>
      </c>
      <c r="AJ15">
        <v>103.38</v>
      </c>
      <c r="AK15">
        <v>271.49</v>
      </c>
    </row>
    <row r="16" spans="1:39" x14ac:dyDescent="0.25">
      <c r="A16" s="56" t="s">
        <v>93</v>
      </c>
      <c r="B16">
        <v>6513.8517000000002</v>
      </c>
      <c r="C16">
        <v>3804.3168000000001</v>
      </c>
      <c r="D16">
        <v>10318.1685</v>
      </c>
      <c r="E16">
        <v>9852347</v>
      </c>
      <c r="F16">
        <v>5762899</v>
      </c>
      <c r="G16">
        <v>15615246</v>
      </c>
      <c r="H16">
        <v>8670</v>
      </c>
      <c r="I16">
        <v>8670</v>
      </c>
      <c r="J16">
        <v>8670</v>
      </c>
      <c r="K16">
        <v>12202.835498571429</v>
      </c>
      <c r="L16">
        <v>7137.7620471428572</v>
      </c>
      <c r="M16">
        <v>19340.597545714285</v>
      </c>
      <c r="N16">
        <v>4870.7650999999996</v>
      </c>
      <c r="O16">
        <v>2881.9857000000002</v>
      </c>
      <c r="P16">
        <v>7752.7507999999998</v>
      </c>
      <c r="Q16">
        <v>4746.3999716694098</v>
      </c>
      <c r="R16">
        <v>2808.4000283305895</v>
      </c>
      <c r="S16">
        <v>8978.7512222222213</v>
      </c>
      <c r="T16">
        <v>7554.8</v>
      </c>
      <c r="U16">
        <v>15.4459</v>
      </c>
      <c r="V16">
        <v>35360679.788937099</v>
      </c>
      <c r="W16">
        <v>20922580.211062893</v>
      </c>
      <c r="X16">
        <v>56283260</v>
      </c>
      <c r="Y16">
        <v>62521.574784333316</v>
      </c>
      <c r="Z16">
        <v>36993.425215666677</v>
      </c>
      <c r="AA16">
        <v>99515</v>
      </c>
      <c r="AB16">
        <v>213.39669999999933</v>
      </c>
      <c r="AC16">
        <v>2.7525288185452745E-2</v>
      </c>
      <c r="AD16">
        <v>154.21600000000001</v>
      </c>
      <c r="AE16">
        <v>1.9891778283393297E-2</v>
      </c>
      <c r="AF16">
        <v>7598.5347999999994</v>
      </c>
      <c r="AG16">
        <v>1.2825</v>
      </c>
      <c r="AH16">
        <v>249.46755086870957</v>
      </c>
      <c r="AI16">
        <v>254.53061747791543</v>
      </c>
      <c r="AJ16">
        <v>291.93</v>
      </c>
      <c r="AK16">
        <v>170.13</v>
      </c>
    </row>
    <row r="17" spans="1:37" x14ac:dyDescent="0.25">
      <c r="A17" s="56" t="s">
        <v>94</v>
      </c>
      <c r="B17">
        <v>829.19979999999998</v>
      </c>
      <c r="C17">
        <v>11224.2243</v>
      </c>
      <c r="D17">
        <v>12053.4241</v>
      </c>
      <c r="E17">
        <v>1248827</v>
      </c>
      <c r="F17">
        <v>16830353</v>
      </c>
      <c r="G17">
        <v>18079180</v>
      </c>
      <c r="H17">
        <v>8134.67</v>
      </c>
      <c r="I17">
        <v>7916.95</v>
      </c>
      <c r="J17">
        <v>7931.99</v>
      </c>
      <c r="K17">
        <v>1451.2568000000001</v>
      </c>
      <c r="L17">
        <v>19035.018800000002</v>
      </c>
      <c r="M17">
        <v>20486.275600000001</v>
      </c>
      <c r="N17">
        <v>576.31029999999998</v>
      </c>
      <c r="O17">
        <v>7637.5142999999998</v>
      </c>
      <c r="P17">
        <v>8213.8245999999999</v>
      </c>
      <c r="Q17">
        <v>561.65900620551361</v>
      </c>
      <c r="R17">
        <v>7443.348993794486</v>
      </c>
      <c r="S17">
        <v>8978.7512222222213</v>
      </c>
      <c r="T17">
        <v>8005.0079999999998</v>
      </c>
      <c r="U17">
        <v>13.728</v>
      </c>
      <c r="V17">
        <v>4184359.5962310764</v>
      </c>
      <c r="W17">
        <v>55452950.003768921</v>
      </c>
      <c r="X17">
        <v>59637309.600000001</v>
      </c>
      <c r="Y17">
        <v>1971.3123882387263</v>
      </c>
      <c r="Z17">
        <v>26124.687611761274</v>
      </c>
      <c r="AA17">
        <v>28096</v>
      </c>
      <c r="AB17">
        <v>222.54459999999926</v>
      </c>
      <c r="AC17">
        <v>2.7093907021097E-2</v>
      </c>
      <c r="AD17">
        <v>161.79599999999999</v>
      </c>
      <c r="AE17">
        <v>1.9698010108470054E-2</v>
      </c>
      <c r="AF17">
        <v>8052.0285999999996</v>
      </c>
      <c r="AG17">
        <v>1.3831</v>
      </c>
      <c r="AH17">
        <v>249.41213865219379</v>
      </c>
      <c r="AI17">
        <v>254.4237808593974</v>
      </c>
      <c r="AJ17">
        <v>36.26</v>
      </c>
      <c r="AK17">
        <v>467.7</v>
      </c>
    </row>
    <row r="18" spans="1:37" x14ac:dyDescent="0.25">
      <c r="A18" s="56" t="s">
        <v>95</v>
      </c>
      <c r="B18">
        <v>443.20731000000001</v>
      </c>
      <c r="C18">
        <v>9082.5020800000002</v>
      </c>
      <c r="D18">
        <v>9525.70939</v>
      </c>
      <c r="E18">
        <v>636401</v>
      </c>
      <c r="F18">
        <v>13613699</v>
      </c>
      <c r="G18">
        <v>14250100</v>
      </c>
      <c r="H18">
        <v>7934</v>
      </c>
      <c r="I18">
        <v>7934</v>
      </c>
      <c r="J18">
        <v>7934</v>
      </c>
      <c r="K18">
        <v>721.31507628571433</v>
      </c>
      <c r="L18">
        <v>15430.155409428573</v>
      </c>
      <c r="M18">
        <v>16151.470485714286</v>
      </c>
      <c r="N18">
        <v>283.10820000000001</v>
      </c>
      <c r="O18">
        <v>6192.4269999999997</v>
      </c>
      <c r="P18">
        <v>6475.5351999999993</v>
      </c>
      <c r="Q18">
        <v>275.83433275322176</v>
      </c>
      <c r="R18">
        <v>6033.3256672467787</v>
      </c>
      <c r="S18">
        <v>8978.7512222222213</v>
      </c>
      <c r="T18">
        <v>6309.16</v>
      </c>
      <c r="U18">
        <v>16.103999999999999</v>
      </c>
      <c r="V18">
        <v>2054965.7790115022</v>
      </c>
      <c r="W18">
        <v>44948276.220988505</v>
      </c>
      <c r="X18">
        <v>47003242</v>
      </c>
      <c r="Y18">
        <v>17356.224271593801</v>
      </c>
      <c r="Z18">
        <v>379632.77572840621</v>
      </c>
      <c r="AA18">
        <v>396989</v>
      </c>
      <c r="AB18">
        <v>182.47919999999976</v>
      </c>
      <c r="AC18">
        <v>2.8179786591230296E-2</v>
      </c>
      <c r="AD18">
        <v>128.98400000000001</v>
      </c>
      <c r="AE18">
        <v>1.9918662475960292E-2</v>
      </c>
      <c r="AF18">
        <v>6346.551199999999</v>
      </c>
      <c r="AG18">
        <v>1.9682999999999999</v>
      </c>
      <c r="AH18">
        <v>249.42294322968527</v>
      </c>
      <c r="AI18">
        <v>254.49208517713191</v>
      </c>
      <c r="AJ18">
        <v>19.420000000000002</v>
      </c>
      <c r="AK18">
        <v>382.87</v>
      </c>
    </row>
    <row r="19" spans="1:37" x14ac:dyDescent="0.25">
      <c r="A19" s="56" t="s">
        <v>96</v>
      </c>
      <c r="B19">
        <v>10092.62162</v>
      </c>
      <c r="C19">
        <v>11412.86751</v>
      </c>
      <c r="D19">
        <v>21505.489130000002</v>
      </c>
      <c r="E19">
        <v>15122679</v>
      </c>
      <c r="F19">
        <v>17105341</v>
      </c>
      <c r="G19">
        <v>32228020</v>
      </c>
      <c r="H19">
        <v>7869</v>
      </c>
      <c r="I19">
        <v>7869</v>
      </c>
      <c r="J19">
        <v>7869</v>
      </c>
      <c r="K19">
        <v>17000.051578714283</v>
      </c>
      <c r="L19">
        <v>19228.846904142858</v>
      </c>
      <c r="M19">
        <v>36228.898500000003</v>
      </c>
      <c r="N19">
        <v>6786.2870000000003</v>
      </c>
      <c r="O19">
        <v>7713.9629999999997</v>
      </c>
      <c r="P19">
        <v>14500.25</v>
      </c>
      <c r="Q19">
        <v>6621.2351773664595</v>
      </c>
      <c r="R19">
        <v>7526.3488226335403</v>
      </c>
      <c r="S19">
        <v>8978.7512222222213</v>
      </c>
      <c r="T19">
        <v>14147.584000000001</v>
      </c>
      <c r="U19">
        <v>18.744</v>
      </c>
      <c r="V19">
        <v>49328202.071380123</v>
      </c>
      <c r="W19">
        <v>56071298.728619874</v>
      </c>
      <c r="X19">
        <v>105399500.80000001</v>
      </c>
      <c r="Y19">
        <v>188887.19172186687</v>
      </c>
      <c r="Z19">
        <v>214707.8082781331</v>
      </c>
      <c r="AA19">
        <v>403595</v>
      </c>
      <c r="AB19">
        <v>371.40999999999985</v>
      </c>
      <c r="AC19">
        <v>2.5614041137221762E-2</v>
      </c>
      <c r="AD19">
        <v>264.42399999999998</v>
      </c>
      <c r="AE19">
        <v>1.823582352028413E-2</v>
      </c>
      <c r="AF19">
        <v>14235.826000000001</v>
      </c>
      <c r="AG19">
        <v>2.6019000000000001</v>
      </c>
      <c r="AH19">
        <v>249.85016465233358</v>
      </c>
      <c r="AI19">
        <v>254.49101794304033</v>
      </c>
      <c r="AJ19">
        <v>432.8</v>
      </c>
      <c r="AK19">
        <v>483.63</v>
      </c>
    </row>
    <row r="20" spans="1:37" x14ac:dyDescent="0.25">
      <c r="A20" s="56" t="s">
        <v>97</v>
      </c>
      <c r="B20">
        <v>8623.4404599999998</v>
      </c>
      <c r="C20">
        <v>11546.397370000001</v>
      </c>
      <c r="D20">
        <v>20169.83783</v>
      </c>
      <c r="E20">
        <v>12948095</v>
      </c>
      <c r="F20">
        <v>17338415</v>
      </c>
      <c r="G20">
        <v>30286510</v>
      </c>
      <c r="H20">
        <v>7915</v>
      </c>
      <c r="I20">
        <v>7915</v>
      </c>
      <c r="J20">
        <v>7915</v>
      </c>
      <c r="K20">
        <v>14640.595989285714</v>
      </c>
      <c r="L20">
        <v>19604.793532142856</v>
      </c>
      <c r="M20">
        <v>34245.389521428573</v>
      </c>
      <c r="N20">
        <v>5834.6549999999997</v>
      </c>
      <c r="O20">
        <v>7876.576</v>
      </c>
      <c r="P20">
        <v>13711.231</v>
      </c>
      <c r="Q20">
        <v>5691.2523964624324</v>
      </c>
      <c r="R20">
        <v>7682.9876035375673</v>
      </c>
      <c r="S20">
        <v>8978.7512222222213</v>
      </c>
      <c r="T20">
        <v>13374.24</v>
      </c>
      <c r="U20">
        <v>22.175999999999998</v>
      </c>
      <c r="V20">
        <v>42399830.353645124</v>
      </c>
      <c r="W20">
        <v>57238257.646354876</v>
      </c>
      <c r="X20">
        <v>99638088</v>
      </c>
      <c r="Y20">
        <v>155013.84371942971</v>
      </c>
      <c r="Z20">
        <v>209263.15628057029</v>
      </c>
      <c r="AA20">
        <v>364277</v>
      </c>
      <c r="AB20">
        <v>359.16699999999946</v>
      </c>
      <c r="AC20">
        <v>2.6195095101234855E-2</v>
      </c>
      <c r="AD20">
        <v>252.57599999999999</v>
      </c>
      <c r="AE20">
        <v>1.8421103108831001E-2</v>
      </c>
      <c r="AF20">
        <v>13458.655000000001</v>
      </c>
      <c r="AG20">
        <v>2.8853</v>
      </c>
      <c r="AH20">
        <v>249.76159705447728</v>
      </c>
      <c r="AI20">
        <v>254.44882509751955</v>
      </c>
      <c r="AJ20">
        <v>369.69</v>
      </c>
      <c r="AK20">
        <v>492.09</v>
      </c>
    </row>
    <row r="21" spans="1:37" x14ac:dyDescent="0.25">
      <c r="A21" s="56" t="s">
        <v>98</v>
      </c>
      <c r="B21">
        <v>10959.91007</v>
      </c>
      <c r="C21">
        <v>12124.394389999999</v>
      </c>
      <c r="D21">
        <v>23084.304459999999</v>
      </c>
      <c r="E21">
        <v>16457748</v>
      </c>
      <c r="F21">
        <v>18189752</v>
      </c>
      <c r="G21">
        <v>34647500</v>
      </c>
      <c r="H21">
        <v>7901</v>
      </c>
      <c r="I21">
        <v>7901</v>
      </c>
      <c r="J21">
        <v>7901</v>
      </c>
      <c r="K21">
        <v>18576.095278285717</v>
      </c>
      <c r="L21">
        <v>20531.032936000003</v>
      </c>
      <c r="M21">
        <v>39107.128214285716</v>
      </c>
      <c r="N21">
        <v>7406.0128000000004</v>
      </c>
      <c r="O21">
        <v>8248.5388000000003</v>
      </c>
      <c r="P21">
        <v>15654.551600000001</v>
      </c>
      <c r="Q21">
        <v>7227.3855356733948</v>
      </c>
      <c r="R21">
        <v>8049.5904643266049</v>
      </c>
      <c r="S21">
        <v>8978.7512222222213</v>
      </c>
      <c r="T21">
        <v>15276.976000000001</v>
      </c>
      <c r="U21">
        <v>19.8</v>
      </c>
      <c r="V21">
        <v>53844022.240766793</v>
      </c>
      <c r="W21">
        <v>59969448.959233209</v>
      </c>
      <c r="X21">
        <v>113813471.2</v>
      </c>
      <c r="Y21">
        <v>165071.53090233513</v>
      </c>
      <c r="Z21">
        <v>183850.46909766484</v>
      </c>
      <c r="AA21">
        <v>348922</v>
      </c>
      <c r="AB21">
        <v>397.37559999999939</v>
      </c>
      <c r="AC21">
        <v>2.5384029524039474E-2</v>
      </c>
      <c r="AD21">
        <v>285.26799999999997</v>
      </c>
      <c r="AE21">
        <v>1.8222687387609363E-2</v>
      </c>
      <c r="AF21">
        <v>15369.283600000001</v>
      </c>
      <c r="AG21">
        <v>2.7332999999999998</v>
      </c>
      <c r="AH21">
        <v>249.81314836437548</v>
      </c>
      <c r="AI21">
        <v>254.44990952138923</v>
      </c>
      <c r="AJ21">
        <v>470.87</v>
      </c>
      <c r="AK21">
        <v>523.41</v>
      </c>
    </row>
    <row r="22" spans="1:37" x14ac:dyDescent="0.25">
      <c r="A22" s="56" t="s">
        <v>99</v>
      </c>
      <c r="B22">
        <v>10704.432129999999</v>
      </c>
      <c r="C22">
        <v>10552.192929999999</v>
      </c>
      <c r="D22">
        <v>21256.625059999998</v>
      </c>
      <c r="E22">
        <v>16056775</v>
      </c>
      <c r="F22">
        <v>15831325</v>
      </c>
      <c r="G22">
        <v>31888100</v>
      </c>
      <c r="H22">
        <v>7875</v>
      </c>
      <c r="I22">
        <v>7875</v>
      </c>
      <c r="J22">
        <v>7875</v>
      </c>
      <c r="K22">
        <v>18063.871875000001</v>
      </c>
      <c r="L22">
        <v>17810.240624999999</v>
      </c>
      <c r="M22">
        <v>35874.112500000003</v>
      </c>
      <c r="N22">
        <v>7204.2828</v>
      </c>
      <c r="O22">
        <v>7155.9987000000001</v>
      </c>
      <c r="P22">
        <v>14360.281500000001</v>
      </c>
      <c r="Q22">
        <v>7029.235454235908</v>
      </c>
      <c r="R22">
        <v>6982.1245457640925</v>
      </c>
      <c r="S22">
        <v>8978.7512222222213</v>
      </c>
      <c r="T22">
        <v>14011.36</v>
      </c>
      <c r="U22">
        <v>19.271999999999998</v>
      </c>
      <c r="V22">
        <v>52367804.134057514</v>
      </c>
      <c r="W22">
        <v>52016827.865942493</v>
      </c>
      <c r="X22">
        <v>104384632</v>
      </c>
      <c r="Y22">
        <v>150584.11779498891</v>
      </c>
      <c r="Z22">
        <v>149574.88220501109</v>
      </c>
      <c r="AA22">
        <v>300159</v>
      </c>
      <c r="AB22">
        <v>368.19350000000122</v>
      </c>
      <c r="AC22">
        <v>2.563971326049571E-2</v>
      </c>
      <c r="AD22">
        <v>260.34399999999999</v>
      </c>
      <c r="AE22">
        <v>1.8129449621165153E-2</v>
      </c>
      <c r="AF22">
        <v>14099.937500000002</v>
      </c>
      <c r="AG22">
        <v>1.7867</v>
      </c>
      <c r="AH22">
        <v>249.81482779428802</v>
      </c>
      <c r="AI22">
        <v>254.42745756851758</v>
      </c>
      <c r="AJ22">
        <v>457.86</v>
      </c>
      <c r="AK22">
        <v>450.79</v>
      </c>
    </row>
    <row r="23" spans="1:37" x14ac:dyDescent="0.25">
      <c r="A23" s="56" t="s">
        <v>100</v>
      </c>
      <c r="B23">
        <v>3909.9369299999998</v>
      </c>
      <c r="C23">
        <v>7028.8062200000004</v>
      </c>
      <c r="D23">
        <v>10938.74315</v>
      </c>
      <c r="E23">
        <v>5855343</v>
      </c>
      <c r="F23">
        <v>10534657</v>
      </c>
      <c r="G23">
        <v>16390000</v>
      </c>
      <c r="H23">
        <v>7840</v>
      </c>
      <c r="I23">
        <v>7840</v>
      </c>
      <c r="J23">
        <v>7840</v>
      </c>
      <c r="K23">
        <v>6557.9841600000009</v>
      </c>
      <c r="L23">
        <v>11798.815840000001</v>
      </c>
      <c r="M23">
        <v>18356.800000000003</v>
      </c>
      <c r="N23">
        <v>2602.9344000000001</v>
      </c>
      <c r="O23">
        <v>4742.7780000000002</v>
      </c>
      <c r="P23">
        <v>7345.7124000000003</v>
      </c>
      <c r="Q23">
        <v>2540.4443781360128</v>
      </c>
      <c r="R23">
        <v>4628.9156218639873</v>
      </c>
      <c r="S23">
        <v>8978.7512222222213</v>
      </c>
      <c r="T23">
        <v>7169.36</v>
      </c>
      <c r="U23">
        <v>23.143999999999998</v>
      </c>
      <c r="V23">
        <v>18164177.303672493</v>
      </c>
      <c r="W23">
        <v>33096746.696327511</v>
      </c>
      <c r="X23">
        <v>51260924</v>
      </c>
      <c r="Y23">
        <v>111796.61801080042</v>
      </c>
      <c r="Z23">
        <v>203703.38198919958</v>
      </c>
      <c r="AA23">
        <v>315500</v>
      </c>
      <c r="AB23">
        <v>199.4964000000009</v>
      </c>
      <c r="AC23">
        <v>2.715821000560829E-2</v>
      </c>
      <c r="AD23">
        <v>135.10400000000001</v>
      </c>
      <c r="AE23">
        <v>1.8392225647168001E-2</v>
      </c>
      <c r="AF23">
        <v>7210.6084000000001</v>
      </c>
      <c r="AH23">
        <v>249.89815827801812</v>
      </c>
      <c r="AI23">
        <v>254.58045953514826</v>
      </c>
      <c r="AJ23">
        <v>166.57</v>
      </c>
      <c r="AK23">
        <v>297.27999999999997</v>
      </c>
    </row>
    <row r="24" spans="1:37" x14ac:dyDescent="0.25">
      <c r="A24" s="56" t="s">
        <v>101</v>
      </c>
      <c r="B24">
        <v>4960.9614499999998</v>
      </c>
      <c r="C24">
        <v>11133.64885</v>
      </c>
      <c r="D24">
        <v>16094.6103</v>
      </c>
      <c r="E24">
        <v>7432182</v>
      </c>
      <c r="F24">
        <v>16701818</v>
      </c>
      <c r="G24">
        <v>24134000</v>
      </c>
      <c r="H24">
        <v>7930</v>
      </c>
      <c r="I24">
        <v>7930</v>
      </c>
      <c r="J24">
        <v>7930</v>
      </c>
      <c r="K24">
        <v>8419.6004657142839</v>
      </c>
      <c r="L24">
        <v>18920.773819999999</v>
      </c>
      <c r="M24">
        <v>27340.374285714279</v>
      </c>
      <c r="N24">
        <v>3353.8842</v>
      </c>
      <c r="O24">
        <v>7588.8927999999996</v>
      </c>
      <c r="P24">
        <v>10942.777</v>
      </c>
      <c r="Q24">
        <v>3273.0040771889626</v>
      </c>
      <c r="R24">
        <v>7405.8839228110373</v>
      </c>
      <c r="S24">
        <v>8978.7512222222213</v>
      </c>
      <c r="T24">
        <v>10678.888000000001</v>
      </c>
      <c r="U24">
        <v>12.144</v>
      </c>
      <c r="V24">
        <v>23401979.151901081</v>
      </c>
      <c r="W24">
        <v>52952070.048098914</v>
      </c>
      <c r="X24">
        <v>76354049.200000003</v>
      </c>
      <c r="Y24">
        <v>91862.378837492535</v>
      </c>
      <c r="Z24">
        <v>207858.62116250745</v>
      </c>
      <c r="AA24">
        <v>299721</v>
      </c>
      <c r="AB24">
        <v>276.03299999999945</v>
      </c>
      <c r="AC24">
        <v>2.5225132523490103E-2</v>
      </c>
      <c r="AD24">
        <v>199.376</v>
      </c>
      <c r="AE24">
        <v>1.821987234136271E-2</v>
      </c>
      <c r="AF24">
        <v>10743.401</v>
      </c>
      <c r="AH24">
        <v>249.84859223316235</v>
      </c>
      <c r="AI24">
        <v>254.48528157623716</v>
      </c>
      <c r="AJ24">
        <v>202.71</v>
      </c>
      <c r="AK24">
        <v>459.42</v>
      </c>
    </row>
    <row r="25" spans="1:37" x14ac:dyDescent="0.25">
      <c r="A25" s="56" t="s">
        <v>102</v>
      </c>
      <c r="B25">
        <v>0</v>
      </c>
      <c r="C25">
        <v>3260.5380599999999</v>
      </c>
      <c r="D25">
        <v>3260.5380599999999</v>
      </c>
      <c r="E25">
        <v>0</v>
      </c>
      <c r="F25">
        <v>4878899.9999999944</v>
      </c>
      <c r="G25">
        <v>4878899.9999999944</v>
      </c>
      <c r="H25">
        <v>0</v>
      </c>
      <c r="I25">
        <v>7840</v>
      </c>
      <c r="J25">
        <v>7840</v>
      </c>
      <c r="K25">
        <v>0</v>
      </c>
      <c r="L25">
        <v>5464.367999999994</v>
      </c>
      <c r="M25">
        <v>5464.367999999994</v>
      </c>
      <c r="N25">
        <v>0</v>
      </c>
      <c r="O25">
        <v>2189.4371000000001</v>
      </c>
      <c r="P25">
        <v>2189.4371000000001</v>
      </c>
      <c r="Q25">
        <v>0</v>
      </c>
      <c r="R25">
        <v>2137.4319999999998</v>
      </c>
      <c r="S25">
        <v>8978.7512222222213</v>
      </c>
      <c r="T25">
        <v>2137.4319999999998</v>
      </c>
      <c r="U25">
        <v>16.7943</v>
      </c>
      <c r="V25">
        <v>0</v>
      </c>
      <c r="W25">
        <v>15282638.799999999</v>
      </c>
      <c r="X25">
        <v>15282638.799999999</v>
      </c>
      <c r="Y25">
        <v>0</v>
      </c>
      <c r="Z25">
        <v>309472</v>
      </c>
      <c r="AA25">
        <v>309472</v>
      </c>
      <c r="AB25">
        <v>68.799400000000333</v>
      </c>
      <c r="AC25">
        <v>3.1423327941232169E-2</v>
      </c>
      <c r="AD25">
        <v>41.863999999999997</v>
      </c>
      <c r="AE25">
        <v>1.9120896416709113E-2</v>
      </c>
      <c r="AF25">
        <v>2147.5731000000001</v>
      </c>
      <c r="AH25">
        <v>249.57867024359794</v>
      </c>
      <c r="AI25">
        <v>254.44386503071743</v>
      </c>
      <c r="AJ25">
        <v>0</v>
      </c>
      <c r="AK25">
        <v>131.16999999999999</v>
      </c>
    </row>
    <row r="26" spans="1:37" x14ac:dyDescent="0.25">
      <c r="A26" s="56" t="s">
        <v>103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7</v>
      </c>
      <c r="I26" t="s">
        <v>7</v>
      </c>
      <c r="J26" t="s">
        <v>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e">
        <v>#DIV/0!</v>
      </c>
      <c r="R26" t="e">
        <v>#DIV/0!</v>
      </c>
      <c r="S26">
        <v>8978.7512222222213</v>
      </c>
      <c r="T26">
        <v>0</v>
      </c>
      <c r="U26">
        <v>24.815999999999999</v>
      </c>
      <c r="V26" t="e">
        <v>#DIV/0!</v>
      </c>
      <c r="W26" t="e">
        <v>#DIV/0!</v>
      </c>
      <c r="X26">
        <v>0</v>
      </c>
      <c r="Y26" t="e">
        <v>#DIV/0!</v>
      </c>
      <c r="Z26" t="e">
        <v>#DIV/0!</v>
      </c>
      <c r="AA26">
        <v>258349</v>
      </c>
      <c r="AB26">
        <v>24.815999999999999</v>
      </c>
      <c r="AC26" t="e">
        <v>#DIV/0!</v>
      </c>
      <c r="AD26">
        <v>0</v>
      </c>
      <c r="AE26" t="e">
        <v>#DIV/0!</v>
      </c>
      <c r="AF26">
        <v>0</v>
      </c>
      <c r="AG26" t="s">
        <v>7</v>
      </c>
      <c r="AH26" t="e">
        <v>#DIV/0!</v>
      </c>
      <c r="AI26" t="e">
        <v>#DIV/0!</v>
      </c>
      <c r="AJ26">
        <v>0</v>
      </c>
      <c r="AK26">
        <v>0</v>
      </c>
    </row>
    <row r="27" spans="1:37" x14ac:dyDescent="0.25">
      <c r="A27" s="56" t="s">
        <v>104</v>
      </c>
      <c r="B27">
        <v>1428.747124</v>
      </c>
      <c r="C27">
        <v>5143.9346679999999</v>
      </c>
      <c r="D27">
        <v>6572.6817919999994</v>
      </c>
      <c r="E27">
        <v>2139565.3495860114</v>
      </c>
      <c r="F27">
        <v>7238461.6504139882</v>
      </c>
      <c r="G27">
        <v>9378027</v>
      </c>
      <c r="H27">
        <v>7780</v>
      </c>
      <c r="I27">
        <v>7780</v>
      </c>
      <c r="J27">
        <v>7780</v>
      </c>
      <c r="K27">
        <v>2377.9740599684524</v>
      </c>
      <c r="L27">
        <v>8045.0330914601172</v>
      </c>
      <c r="M27">
        <v>10423.007151428572</v>
      </c>
      <c r="N27">
        <v>940.00420000002998</v>
      </c>
      <c r="O27">
        <v>3227.5129999999999</v>
      </c>
      <c r="P27">
        <v>4167.5172000000302</v>
      </c>
      <c r="Q27">
        <v>921.30361821990675</v>
      </c>
      <c r="R27">
        <v>3163.3043817800931</v>
      </c>
      <c r="S27">
        <v>8978.7512222222213</v>
      </c>
      <c r="T27">
        <v>4084.6080000000002</v>
      </c>
      <c r="U27">
        <v>27.984000000000002</v>
      </c>
      <c r="V27">
        <v>6587320.8702723337</v>
      </c>
      <c r="W27">
        <v>22617626.329727665</v>
      </c>
      <c r="X27">
        <v>29204947.200000003</v>
      </c>
      <c r="Y27">
        <v>10763.257418541934</v>
      </c>
      <c r="Z27">
        <v>36955.742581458064</v>
      </c>
      <c r="AA27">
        <v>47719</v>
      </c>
      <c r="AB27">
        <v>110.89320000003045</v>
      </c>
      <c r="AC27">
        <v>2.6608936371043567E-2</v>
      </c>
      <c r="AD27">
        <v>74.532000000000394</v>
      </c>
      <c r="AE27">
        <v>1.7884029368852961E-2</v>
      </c>
      <c r="AF27">
        <v>4092.9852000000296</v>
      </c>
      <c r="AH27">
        <v>250.10111899306611</v>
      </c>
      <c r="AI27">
        <v>254.65538334779455</v>
      </c>
      <c r="AJ27">
        <v>62.58</v>
      </c>
      <c r="AK27">
        <v>197.22</v>
      </c>
    </row>
    <row r="28" spans="1:37" x14ac:dyDescent="0.25">
      <c r="A28" s="56" t="s">
        <v>105</v>
      </c>
      <c r="B28">
        <v>11642.355568000001</v>
      </c>
      <c r="C28">
        <v>11338.629328000001</v>
      </c>
      <c r="D28">
        <v>22980.984896000002</v>
      </c>
      <c r="E28">
        <v>17442254.064373299</v>
      </c>
      <c r="F28">
        <v>16955185.935626708</v>
      </c>
      <c r="G28">
        <v>34397440.000000007</v>
      </c>
      <c r="H28">
        <v>7850</v>
      </c>
      <c r="I28">
        <v>7850</v>
      </c>
      <c r="J28">
        <v>7850</v>
      </c>
      <c r="K28">
        <v>19560.242057904346</v>
      </c>
      <c r="L28">
        <v>19014.029942095665</v>
      </c>
      <c r="M28">
        <v>38574.272000000012</v>
      </c>
      <c r="N28">
        <v>7890.9780999999602</v>
      </c>
      <c r="O28">
        <v>7546.8881000000001</v>
      </c>
      <c r="P28">
        <v>15437.86619999996</v>
      </c>
      <c r="Q28">
        <v>7707.2185367117454</v>
      </c>
      <c r="R28">
        <v>7371.1414632882552</v>
      </c>
      <c r="S28">
        <v>8978.7512222222213</v>
      </c>
      <c r="T28">
        <v>15078.36</v>
      </c>
      <c r="U28">
        <v>15.84</v>
      </c>
      <c r="V28">
        <v>55106612.537488982</v>
      </c>
      <c r="W28">
        <v>52703661.462511025</v>
      </c>
      <c r="X28">
        <v>107810274</v>
      </c>
      <c r="Y28">
        <v>0</v>
      </c>
      <c r="Z28">
        <v>0</v>
      </c>
      <c r="AA28">
        <v>0</v>
      </c>
      <c r="AB28">
        <v>375.34619999995994</v>
      </c>
      <c r="AC28">
        <v>2.4313347138606559E-2</v>
      </c>
      <c r="AD28">
        <v>261.19199999999802</v>
      </c>
      <c r="AE28">
        <v>1.6918918496650701E-2</v>
      </c>
      <c r="AF28">
        <v>15176.674199999963</v>
      </c>
      <c r="AH28">
        <v>249.86789948989266</v>
      </c>
      <c r="AI28">
        <v>254.16814969909618</v>
      </c>
      <c r="AJ28">
        <v>471.33</v>
      </c>
      <c r="AK28">
        <v>456.2</v>
      </c>
    </row>
    <row r="29" spans="1:37" x14ac:dyDescent="0.25">
      <c r="A29" s="56" t="s">
        <v>106</v>
      </c>
      <c r="B29">
        <v>11978.896640000001</v>
      </c>
      <c r="C29">
        <v>11533.518996000001</v>
      </c>
      <c r="D29">
        <v>23512.415636000002</v>
      </c>
      <c r="E29">
        <v>17947696.703200329</v>
      </c>
      <c r="F29">
        <v>17280583.296799678</v>
      </c>
      <c r="G29">
        <v>35228280.000000007</v>
      </c>
      <c r="H29">
        <v>7845</v>
      </c>
      <c r="I29">
        <v>7845</v>
      </c>
      <c r="J29">
        <v>7845</v>
      </c>
      <c r="K29">
        <v>20114.2400909438</v>
      </c>
      <c r="L29">
        <v>19366.596566199067</v>
      </c>
      <c r="M29">
        <v>39480.836657142863</v>
      </c>
      <c r="N29">
        <v>8140.3585000000303</v>
      </c>
      <c r="O29">
        <v>7698.1409999999996</v>
      </c>
      <c r="P29">
        <v>15838.499500000031</v>
      </c>
      <c r="Q29">
        <v>7957.5019941201008</v>
      </c>
      <c r="R29">
        <v>7525.2180058798976</v>
      </c>
      <c r="S29">
        <v>8978.7512222222213</v>
      </c>
      <c r="T29">
        <v>15482.72</v>
      </c>
      <c r="U29">
        <v>18.48</v>
      </c>
      <c r="V29">
        <v>56896139.257958718</v>
      </c>
      <c r="W29">
        <v>53805308.742041267</v>
      </c>
      <c r="X29">
        <v>110701448</v>
      </c>
      <c r="Y29">
        <v>149738.19496644897</v>
      </c>
      <c r="Z29">
        <v>141603.80503355103</v>
      </c>
      <c r="AA29">
        <v>291342</v>
      </c>
      <c r="AB29">
        <v>374.25950000003104</v>
      </c>
      <c r="AC29">
        <v>2.3629732096782926E-2</v>
      </c>
      <c r="AD29">
        <v>261.89600000000002</v>
      </c>
      <c r="AE29">
        <v>1.6535404758512603E-2</v>
      </c>
      <c r="AF29">
        <v>15576.60350000003</v>
      </c>
      <c r="AH29">
        <v>249.27131927581138</v>
      </c>
      <c r="AI29">
        <v>253.46242303171414</v>
      </c>
      <c r="AJ29">
        <v>492.0499999999999</v>
      </c>
      <c r="AK29">
        <v>473.23</v>
      </c>
    </row>
    <row r="30" spans="1:37" x14ac:dyDescent="0.25">
      <c r="A30" s="56" t="s">
        <v>107</v>
      </c>
      <c r="B30">
        <v>12706.654584</v>
      </c>
      <c r="C30">
        <v>12115.101839999999</v>
      </c>
      <c r="D30">
        <v>24821.756423999999</v>
      </c>
      <c r="E30">
        <v>19029157.729359422</v>
      </c>
      <c r="F30">
        <v>18144042.270640586</v>
      </c>
      <c r="G30">
        <v>37173200.000000007</v>
      </c>
      <c r="H30">
        <v>7808</v>
      </c>
      <c r="I30">
        <v>7808</v>
      </c>
      <c r="J30">
        <v>7808</v>
      </c>
      <c r="K30">
        <v>21225.666221548341</v>
      </c>
      <c r="L30">
        <v>20238.383149880243</v>
      </c>
      <c r="M30">
        <v>41464.049371428577</v>
      </c>
      <c r="N30">
        <v>8592.3118999999697</v>
      </c>
      <c r="O30">
        <v>8031.3482000000004</v>
      </c>
      <c r="P30">
        <v>16623.660099999972</v>
      </c>
      <c r="Q30">
        <v>8389.7123209038018</v>
      </c>
      <c r="R30">
        <v>7841.9756790961956</v>
      </c>
      <c r="S30">
        <v>8978.7512222222213</v>
      </c>
      <c r="T30">
        <v>16231.688</v>
      </c>
      <c r="U30">
        <v>16.367999999999999</v>
      </c>
      <c r="V30">
        <v>59986443.094462186</v>
      </c>
      <c r="W30">
        <v>56070126.105537802</v>
      </c>
      <c r="X30">
        <v>116056569.2</v>
      </c>
      <c r="Y30">
        <v>130427.59367090258</v>
      </c>
      <c r="Z30">
        <v>121912.40632909737</v>
      </c>
      <c r="AA30">
        <v>252340</v>
      </c>
      <c r="AB30">
        <v>408.34009999997033</v>
      </c>
      <c r="AC30">
        <v>2.4563790256994671E-2</v>
      </c>
      <c r="AD30">
        <v>291.58400000000103</v>
      </c>
      <c r="AE30">
        <v>1.7540300887167532E-2</v>
      </c>
      <c r="AF30">
        <v>16332.076099999971</v>
      </c>
      <c r="AH30">
        <v>249.42791853298689</v>
      </c>
      <c r="AI30">
        <v>253.88106887053169</v>
      </c>
      <c r="AJ30">
        <v>540.03</v>
      </c>
      <c r="AK30">
        <v>509.07000000000005</v>
      </c>
    </row>
    <row r="31" spans="1:37" x14ac:dyDescent="0.25">
      <c r="A31" s="56" t="s">
        <v>108</v>
      </c>
      <c r="B31">
        <v>11527.567116</v>
      </c>
      <c r="C31">
        <v>10901.201552</v>
      </c>
      <c r="D31">
        <v>22428.768668000001</v>
      </c>
      <c r="E31">
        <v>17226394.043440655</v>
      </c>
      <c r="F31">
        <v>16272305.956559319</v>
      </c>
      <c r="G31">
        <v>33498699.999999974</v>
      </c>
      <c r="H31">
        <v>7820</v>
      </c>
      <c r="I31">
        <v>7820</v>
      </c>
      <c r="J31">
        <v>7820</v>
      </c>
      <c r="K31">
        <v>19244.343059957991</v>
      </c>
      <c r="L31">
        <v>18178.490368613413</v>
      </c>
      <c r="M31">
        <v>37422.833428571401</v>
      </c>
      <c r="N31">
        <v>7799.5078000000103</v>
      </c>
      <c r="O31">
        <v>7258.3950000000004</v>
      </c>
      <c r="P31">
        <v>15057.902800000011</v>
      </c>
      <c r="Q31">
        <v>7614.42404691926</v>
      </c>
      <c r="R31">
        <v>7086.1519530807382</v>
      </c>
      <c r="S31">
        <v>8978.7512222222213</v>
      </c>
      <c r="T31">
        <v>14700.575999999999</v>
      </c>
      <c r="U31">
        <v>21.736000000000001</v>
      </c>
      <c r="V31">
        <v>54443131.935472712</v>
      </c>
      <c r="W31">
        <v>50665986.464527279</v>
      </c>
      <c r="X31">
        <v>105109118.39999999</v>
      </c>
      <c r="Y31">
        <v>260259.62179217959</v>
      </c>
      <c r="Z31">
        <v>242203.37820782038</v>
      </c>
      <c r="AA31">
        <v>502463</v>
      </c>
      <c r="AB31">
        <v>379.06280000001243</v>
      </c>
      <c r="AC31">
        <v>2.5173678236255593E-2</v>
      </c>
      <c r="AD31">
        <v>269.52399999999898</v>
      </c>
      <c r="AE31">
        <v>1.7899172519562204E-2</v>
      </c>
      <c r="AF31">
        <v>14788.378800000011</v>
      </c>
      <c r="AG31">
        <v>9.23</v>
      </c>
      <c r="AH31">
        <v>248.52619867204467</v>
      </c>
      <c r="AI31">
        <v>253.05568605377738</v>
      </c>
      <c r="AJ31">
        <v>491.99</v>
      </c>
      <c r="AK31">
        <v>461.5</v>
      </c>
    </row>
    <row r="32" spans="1:37" x14ac:dyDescent="0.25">
      <c r="A32" s="56" t="s">
        <v>109</v>
      </c>
      <c r="B32">
        <v>12314.549272</v>
      </c>
      <c r="C32">
        <v>10753.343091999999</v>
      </c>
      <c r="D32">
        <v>23067.892363999999</v>
      </c>
      <c r="E32">
        <v>18483575.463275962</v>
      </c>
      <c r="F32">
        <v>16112324.536724038</v>
      </c>
      <c r="G32">
        <v>34595900</v>
      </c>
      <c r="H32">
        <v>7840</v>
      </c>
      <c r="I32">
        <v>7840</v>
      </c>
      <c r="J32">
        <v>7840</v>
      </c>
      <c r="K32">
        <v>20701.604518869077</v>
      </c>
      <c r="L32">
        <v>18045.803481130926</v>
      </c>
      <c r="M32">
        <v>38747.408000000003</v>
      </c>
      <c r="N32">
        <v>8394.8621999999996</v>
      </c>
      <c r="O32">
        <v>7205.7149000000099</v>
      </c>
      <c r="P32">
        <v>15600.57710000001</v>
      </c>
      <c r="Q32">
        <v>8194.2102990209969</v>
      </c>
      <c r="R32">
        <v>7033.485700979003</v>
      </c>
      <c r="S32">
        <v>8978.7512222222213</v>
      </c>
      <c r="T32">
        <v>15227.696</v>
      </c>
      <c r="U32">
        <v>22.704000000000001</v>
      </c>
      <c r="V32">
        <v>58588603.638000131</v>
      </c>
      <c r="W32">
        <v>50289422.761999868</v>
      </c>
      <c r="X32">
        <v>108878026.40000001</v>
      </c>
      <c r="Y32">
        <v>266095.44900589593</v>
      </c>
      <c r="Z32">
        <v>228402.55099410409</v>
      </c>
      <c r="AA32">
        <v>494498</v>
      </c>
      <c r="AB32">
        <v>395.58510000000933</v>
      </c>
      <c r="AC32">
        <v>2.5357081181311497E-2</v>
      </c>
      <c r="AD32">
        <v>283.51600000000002</v>
      </c>
      <c r="AE32">
        <v>1.8173430263679145E-2</v>
      </c>
      <c r="AF32">
        <v>15317.06110000001</v>
      </c>
      <c r="AH32">
        <v>248.37163235454912</v>
      </c>
      <c r="AI32">
        <v>252.96894585084587</v>
      </c>
      <c r="AJ32">
        <v>531.96</v>
      </c>
      <c r="AK32">
        <v>460.4</v>
      </c>
    </row>
    <row r="33" spans="1:37" x14ac:dyDescent="0.25">
      <c r="A33" s="56" t="s">
        <v>110</v>
      </c>
      <c r="B33">
        <v>10701.323259999999</v>
      </c>
      <c r="C33">
        <v>9219.8829600000008</v>
      </c>
      <c r="D33">
        <v>19921.20622</v>
      </c>
      <c r="E33">
        <v>16044304.544193501</v>
      </c>
      <c r="F33">
        <v>13788295.455806455</v>
      </c>
      <c r="G33">
        <v>29832599.999999955</v>
      </c>
      <c r="H33">
        <v>7800</v>
      </c>
      <c r="I33">
        <v>7800</v>
      </c>
      <c r="J33">
        <v>7800</v>
      </c>
      <c r="K33">
        <v>17877.939349244185</v>
      </c>
      <c r="L33">
        <v>15364.100650755763</v>
      </c>
      <c r="M33">
        <v>33242.03999999995</v>
      </c>
      <c r="N33">
        <v>7264.3051999999998</v>
      </c>
      <c r="O33">
        <v>6177.6333000000004</v>
      </c>
      <c r="P33">
        <v>13441.9385</v>
      </c>
      <c r="Q33">
        <v>7093.2281924035879</v>
      </c>
      <c r="R33">
        <v>6032.1478075964123</v>
      </c>
      <c r="S33">
        <v>8978.7512222222213</v>
      </c>
      <c r="T33">
        <v>13125.376</v>
      </c>
      <c r="U33">
        <v>33.176000000000002</v>
      </c>
      <c r="V33">
        <v>50716581.57568565</v>
      </c>
      <c r="W33">
        <v>43129856.824314348</v>
      </c>
      <c r="X33">
        <v>93846438.400000006</v>
      </c>
      <c r="Y33">
        <v>153075.85589798674</v>
      </c>
      <c r="Z33">
        <v>130177.14410201328</v>
      </c>
      <c r="AA33">
        <v>283253</v>
      </c>
      <c r="AB33">
        <v>349.73849999999948</v>
      </c>
      <c r="AC33">
        <v>2.6018457084891398E-2</v>
      </c>
      <c r="AD33">
        <v>258.14400000000001</v>
      </c>
      <c r="AE33">
        <v>1.9204372940703457E-2</v>
      </c>
      <c r="AF33">
        <v>13183.7945</v>
      </c>
      <c r="AG33">
        <v>8.3800000000000008</v>
      </c>
      <c r="AH33">
        <v>247.30093803062667</v>
      </c>
      <c r="AI33">
        <v>252.14318988361012</v>
      </c>
      <c r="AJ33">
        <v>464.47</v>
      </c>
      <c r="AK33">
        <v>400.12</v>
      </c>
    </row>
    <row r="34" spans="1:37" x14ac:dyDescent="0.25">
      <c r="A34" s="56" t="s">
        <v>111</v>
      </c>
      <c r="B34">
        <v>8647.6247600000006</v>
      </c>
      <c r="C34">
        <v>10223.269060000001</v>
      </c>
      <c r="D34">
        <v>18870.893820000001</v>
      </c>
      <c r="E34">
        <v>12922161.225026153</v>
      </c>
      <c r="F34">
        <v>15215265.774973858</v>
      </c>
      <c r="G34">
        <v>28137427.000000011</v>
      </c>
      <c r="H34">
        <v>7778</v>
      </c>
      <c r="I34">
        <v>7778</v>
      </c>
      <c r="J34">
        <v>7778</v>
      </c>
      <c r="K34">
        <v>14358.367144036203</v>
      </c>
      <c r="L34">
        <v>16906.333885392381</v>
      </c>
      <c r="M34">
        <v>31264.701029428583</v>
      </c>
      <c r="N34">
        <v>5867.0884000000096</v>
      </c>
      <c r="O34">
        <v>6856.2902999999997</v>
      </c>
      <c r="P34">
        <v>12723.378700000008</v>
      </c>
      <c r="Q34">
        <v>5726.2037551763251</v>
      </c>
      <c r="R34">
        <v>6691.6522448236756</v>
      </c>
      <c r="S34">
        <v>8978.7512222222213</v>
      </c>
      <c r="T34">
        <v>12417.856</v>
      </c>
      <c r="U34">
        <v>29.391999999999999</v>
      </c>
      <c r="V34">
        <v>38079254.971922562</v>
      </c>
      <c r="W34">
        <v>44499487.428077444</v>
      </c>
      <c r="X34">
        <v>82578742.399999991</v>
      </c>
      <c r="Y34">
        <v>154196.58594021114</v>
      </c>
      <c r="Z34">
        <v>180194.41405978889</v>
      </c>
      <c r="AA34">
        <v>334391</v>
      </c>
      <c r="AB34">
        <v>334.91470000000845</v>
      </c>
      <c r="AC34">
        <v>2.6322780127577924E-2</v>
      </c>
      <c r="AD34">
        <v>240.82400000000101</v>
      </c>
      <c r="AE34">
        <v>1.8927676812763645E-2</v>
      </c>
      <c r="AF34">
        <v>12482.554700000008</v>
      </c>
      <c r="AH34">
        <v>245.72640464932923</v>
      </c>
      <c r="AI34">
        <v>250.46716622382249</v>
      </c>
      <c r="AJ34">
        <v>372.12</v>
      </c>
      <c r="AK34">
        <v>436.52</v>
      </c>
    </row>
    <row r="35" spans="1:37" x14ac:dyDescent="0.25">
      <c r="A35" s="56" t="s">
        <v>112</v>
      </c>
      <c r="B35">
        <v>7350.5514899999998</v>
      </c>
      <c r="C35">
        <v>2897.25828</v>
      </c>
      <c r="D35">
        <v>10247.80977</v>
      </c>
      <c r="E35">
        <v>10981856</v>
      </c>
      <c r="F35">
        <v>4323744</v>
      </c>
      <c r="G35">
        <v>15305600</v>
      </c>
      <c r="H35">
        <v>7823</v>
      </c>
      <c r="I35">
        <v>7823</v>
      </c>
      <c r="J35">
        <v>7823</v>
      </c>
      <c r="K35">
        <v>12273.008498285715</v>
      </c>
      <c r="L35">
        <v>4832.092758857144</v>
      </c>
      <c r="M35">
        <v>17105.101257142858</v>
      </c>
      <c r="N35">
        <v>4984.2438000000002</v>
      </c>
      <c r="O35">
        <v>1933.7526</v>
      </c>
      <c r="P35">
        <v>6917.9964</v>
      </c>
      <c r="Q35">
        <v>4869.8925938244201</v>
      </c>
      <c r="R35">
        <v>1889.3874061755798</v>
      </c>
      <c r="S35">
        <v>8978.7512222222213</v>
      </c>
      <c r="T35">
        <v>6759.28</v>
      </c>
      <c r="U35">
        <v>33.44</v>
      </c>
      <c r="V35">
        <v>32384785.748932395</v>
      </c>
      <c r="W35">
        <v>12564426.251067607</v>
      </c>
      <c r="X35">
        <v>44949212</v>
      </c>
      <c r="Y35">
        <v>226537.5289218711</v>
      </c>
      <c r="Z35">
        <v>87890.471078128918</v>
      </c>
      <c r="AA35">
        <v>314428</v>
      </c>
      <c r="AB35">
        <v>192.15639999999985</v>
      </c>
      <c r="AC35">
        <v>2.777630818079059E-2</v>
      </c>
      <c r="AD35">
        <v>137.608</v>
      </c>
      <c r="AE35">
        <v>1.9891308414095157E-2</v>
      </c>
      <c r="AF35">
        <v>6780.3883999999998</v>
      </c>
      <c r="AH35">
        <v>247.25513382954145</v>
      </c>
      <c r="AI35">
        <v>252.27317740592645</v>
      </c>
      <c r="AJ35">
        <v>308.25</v>
      </c>
      <c r="AK35">
        <v>126.22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2018-11-14T01:48:55Z</dcterms:modified>
</cp:coreProperties>
</file>