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7"/>
  <workbookPr filterPrivacy="1"/>
  <xr:revisionPtr revIDLastSave="0" documentId="13_ncr:1_{B5B30A5A-78BE-4276-AC70-36141B319EC1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2" i="1"/>
  <c r="O1" i="1"/>
  <c r="O12" i="1"/>
  <c r="O11" i="1"/>
  <c r="O10" i="1"/>
  <c r="I2" i="1"/>
  <c r="O8" i="1"/>
  <c r="O20" i="1"/>
  <c r="G9" i="1" l="1"/>
  <c r="O9" i="1"/>
  <c r="H22" i="1"/>
  <c r="G22" i="1"/>
  <c r="F22" i="1"/>
  <c r="E22" i="1"/>
  <c r="D22" i="1"/>
  <c r="C22" i="1"/>
  <c r="B22" i="1"/>
  <c r="A22" i="1"/>
  <c r="O6" i="1"/>
  <c r="O5" i="1"/>
  <c r="O4" i="1"/>
  <c r="F2" i="1" l="1"/>
  <c r="E7" i="1" l="1"/>
  <c r="E6" i="1"/>
  <c r="E5" i="1"/>
  <c r="E4" i="1"/>
  <c r="E3" i="1"/>
  <c r="E2" i="1"/>
  <c r="F7" i="1"/>
  <c r="F6" i="1"/>
  <c r="F5" i="1"/>
  <c r="F4" i="1"/>
  <c r="F3" i="1"/>
  <c r="C14" i="1"/>
  <c r="G8" i="1"/>
  <c r="F9" i="1" l="1"/>
  <c r="E9" i="1"/>
  <c r="H10" i="1" s="1"/>
  <c r="H2" i="1"/>
  <c r="E8" i="1"/>
  <c r="H6" i="1"/>
  <c r="H3" i="1"/>
  <c r="H5" i="1"/>
  <c r="H7" i="1"/>
  <c r="H4" i="1"/>
  <c r="F8" i="1"/>
  <c r="O7" i="1" l="1"/>
  <c r="H8" i="1"/>
</calcChain>
</file>

<file path=xl/sharedStrings.xml><?xml version="1.0" encoding="utf-8"?>
<sst xmlns="http://schemas.openxmlformats.org/spreadsheetml/2006/main" count="96" uniqueCount="65">
  <si>
    <t>宝昌</t>
  </si>
  <si>
    <t>南电</t>
  </si>
  <si>
    <t>南天</t>
  </si>
  <si>
    <t>钰湖</t>
  </si>
  <si>
    <t>中海油</t>
  </si>
  <si>
    <t>美视A</t>
  </si>
  <si>
    <t>上次的上网数据</t>
    <phoneticPr fontId="3" type="noConversion"/>
  </si>
  <si>
    <t>这次的上网数据</t>
    <phoneticPr fontId="3" type="noConversion"/>
  </si>
  <si>
    <t>妈湾</t>
    <phoneticPr fontId="3" type="noConversion"/>
  </si>
  <si>
    <t>前湾</t>
    <phoneticPr fontId="3" type="noConversion"/>
  </si>
  <si>
    <t>能东</t>
    <phoneticPr fontId="3" type="noConversion"/>
  </si>
  <si>
    <t>南电（山）</t>
  </si>
  <si>
    <t>宝昌</t>
    <phoneticPr fontId="3" type="noConversion"/>
  </si>
  <si>
    <t>钰湖</t>
    <phoneticPr fontId="3" type="noConversion"/>
  </si>
  <si>
    <t>中海油(福华德)</t>
  </si>
  <si>
    <t>南天（美B）</t>
  </si>
  <si>
    <t>美视A+B</t>
    <phoneticPr fontId="3" type="noConversion"/>
  </si>
  <si>
    <t>容量(不变)</t>
    <phoneticPr fontId="3" type="noConversion"/>
  </si>
  <si>
    <t>日利用小时</t>
    <phoneticPr fontId="3" type="noConversion"/>
  </si>
  <si>
    <t>上次统计时间</t>
    <phoneticPr fontId="3" type="noConversion"/>
  </si>
  <si>
    <t>本次统计时间</t>
    <phoneticPr fontId="3" type="noConversion"/>
  </si>
  <si>
    <t>差?天</t>
    <phoneticPr fontId="3" type="noConversion"/>
  </si>
  <si>
    <t>1.本次下发的上网数据</t>
    <phoneticPr fontId="3" type="noConversion"/>
  </si>
  <si>
    <t>2.时间统计</t>
    <phoneticPr fontId="3" type="noConversion"/>
  </si>
  <si>
    <t>前湾</t>
  </si>
  <si>
    <t>能东</t>
  </si>
  <si>
    <t>3. 上次上网电量(从利用小时统计表中拷贝)!!!只有数值</t>
    <phoneticPr fontId="3" type="noConversion"/>
  </si>
  <si>
    <t>总和</t>
    <phoneticPr fontId="3" type="noConversion"/>
  </si>
  <si>
    <t>4.将以下值拷贝到&lt;利用小时统计表中&gt;</t>
    <phoneticPr fontId="3" type="noConversion"/>
  </si>
  <si>
    <t xml:space="preserve"> </t>
  </si>
  <si>
    <t>发电量            （万千瓦时）</t>
  </si>
  <si>
    <t>利用小时</t>
  </si>
  <si>
    <t>区域对标           （小时）</t>
  </si>
  <si>
    <t xml:space="preserve">区域排名           </t>
  </si>
  <si>
    <t>五大对标          （小时）</t>
  </si>
  <si>
    <t>五大排名        （小时）</t>
  </si>
  <si>
    <t>粤东进度对标（%）</t>
  </si>
  <si>
    <t>燃料           （吨、万标方）</t>
  </si>
  <si>
    <t>5. 月累计上网小时(从利用小时统计表中拷贝)!!!只有数值</t>
    <phoneticPr fontId="3" type="noConversion"/>
  </si>
  <si>
    <t>5. 年累计上网小时(从利用小时统计表中拷贝)!!!只有数值</t>
    <phoneticPr fontId="3" type="noConversion"/>
  </si>
  <si>
    <t>总和</t>
    <phoneticPr fontId="3" type="noConversion"/>
  </si>
  <si>
    <t>基础表复制</t>
    <phoneticPr fontId="3" type="noConversion"/>
  </si>
  <si>
    <t>num</t>
  </si>
  <si>
    <t>昨日日期</t>
  </si>
  <si>
    <t>昨天是今年第几天</t>
  </si>
  <si>
    <t>7,8机组是否运行</t>
  </si>
  <si>
    <t>是</t>
  </si>
  <si>
    <t>5,6机组是否运行</t>
  </si>
  <si>
    <t>今日报表天然气</t>
  </si>
  <si>
    <t>日发电量</t>
  </si>
  <si>
    <t>月累计发电量</t>
  </si>
  <si>
    <t>年累计发电量</t>
  </si>
  <si>
    <t>当日燃料消耗</t>
  </si>
  <si>
    <t>去年今日报表天然气</t>
  </si>
  <si>
    <t>去年日发电量</t>
  </si>
  <si>
    <t>去年月累计发电量</t>
  </si>
  <si>
    <t>每月一变</t>
  </si>
  <si>
    <t>月计划力争值</t>
  </si>
  <si>
    <t>年计划发电量</t>
  </si>
  <si>
    <t>name</t>
    <phoneticPr fontId="3" type="noConversion"/>
  </si>
  <si>
    <t>结果(复制绿色部分)</t>
    <phoneticPr fontId="3" type="noConversion"/>
  </si>
  <si>
    <t>日排名</t>
    <phoneticPr fontId="3" type="noConversion"/>
  </si>
  <si>
    <t>月排名</t>
    <phoneticPr fontId="3" type="noConversion"/>
  </si>
  <si>
    <t>年排名</t>
    <phoneticPr fontId="3" type="noConversion"/>
  </si>
  <si>
    <t>美视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</si>
</sst>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;[Red]0.00"/>
  </numFmts>
  <fonts count="7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theme="6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 diagonalUp="1" diagonalDown="1">
      <left style="medium">
        <color auto="1"/>
      </left>
      <right style="medium">
        <color auto="1"/>
      </right>
      <top/>
      <bottom/>
      <diagonal style="thin">
        <color auto="1"/>
      </diagonal>
    </border>
    <border diagonalUp="1" diagonalDown="1">
      <left style="medium">
        <color auto="1"/>
      </left>
      <right style="medium">
        <color auto="1"/>
      </right>
      <top/>
      <bottom style="thin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</cellStyleXfs>
  <cellXfs count="44">
    <xf numFmtId="0" fontId="0" fillId="0" borderId="0" xfId="0"/>
    <xf numFmtId="0" fontId="2" fillId="5" borderId="0" xfId="4" applyAlignment="1"/>
    <xf numFmtId="0" fontId="1" fillId="4" borderId="0" xfId="3" applyAlignment="1"/>
    <xf numFmtId="0" fontId="2" fillId="6" borderId="0" xfId="5" applyAlignment="1"/>
    <xf numFmtId="58" fontId="2" fillId="6" borderId="1" xfId="5" applyNumberFormat="1" applyBorder="1" applyAlignment="1"/>
    <xf numFmtId="58" fontId="2" fillId="6" borderId="2" xfId="5" applyNumberFormat="1" applyBorder="1" applyAlignment="1"/>
    <xf numFmtId="0" fontId="2" fillId="5" borderId="3" xfId="4" applyBorder="1" applyAlignment="1"/>
    <xf numFmtId="0" fontId="2" fillId="5" borderId="4" xfId="4" applyBorder="1" applyAlignment="1"/>
    <xf numFmtId="0" fontId="2" fillId="5" borderId="5" xfId="4" applyBorder="1" applyAlignment="1"/>
    <xf numFmtId="0" fontId="2" fillId="3" borderId="0" xfId="2" applyAlignment="1"/>
    <xf numFmtId="0" fontId="2" fillId="3" borderId="1" xfId="2" applyBorder="1" applyAlignment="1"/>
    <xf numFmtId="0" fontId="2" fillId="3" borderId="6" xfId="2" applyBorder="1" applyAlignment="1"/>
    <xf numFmtId="0" fontId="2" fillId="3" borderId="2" xfId="2" applyBorder="1" applyAlignment="1"/>
    <xf numFmtId="0" fontId="2" fillId="2" borderId="0" xfId="1" applyAlignment="1"/>
    <xf numFmtId="0" fontId="2" fillId="2" borderId="1" xfId="1" applyBorder="1" applyAlignment="1"/>
    <xf numFmtId="0" fontId="2" fillId="2" borderId="6" xfId="1" applyBorder="1" applyAlignment="1"/>
    <xf numFmtId="0" fontId="2" fillId="5" borderId="0" xfId="4" applyAlignment="1">
      <alignment horizontal="center"/>
    </xf>
    <xf numFmtId="0" fontId="2" fillId="6" borderId="0" xfId="5" applyAlignment="1">
      <alignment horizontal="center"/>
    </xf>
    <xf numFmtId="0" fontId="2" fillId="3" borderId="0" xfId="2" applyAlignment="1">
      <alignment horizontal="center"/>
    </xf>
    <xf numFmtId="0" fontId="2" fillId="2" borderId="0" xfId="1" applyAlignment="1">
      <alignment horizontal="center"/>
    </xf>
    <xf numFmtId="0" fontId="5" fillId="0" borderId="7" xfId="0" applyFont="1" applyFill="1" applyBorder="1" applyAlignment="1">
      <alignment horizontal="center" vertical="center" wrapText="1"/>
    </xf>
    <xf numFmtId="0" fontId="1" fillId="8" borderId="0" xfId="7" applyAlignment="1"/>
    <xf numFmtId="0" fontId="4" fillId="7" borderId="0" xfId="6" applyAlignment="1">
      <alignment horizontal="center"/>
    </xf>
    <xf numFmtId="0" fontId="0" fillId="10" borderId="8" xfId="0" applyFill="1" applyBorder="1"/>
    <xf numFmtId="0" fontId="0" fillId="10" borderId="9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10" borderId="10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5" fillId="0" borderId="15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176" fontId="2" fillId="9" borderId="18" xfId="8" applyNumberFormat="1" applyBorder="1" applyAlignment="1">
      <alignment horizontal="center" vertical="center" wrapText="1"/>
    </xf>
    <xf numFmtId="176" fontId="2" fillId="9" borderId="19" xfId="8" applyNumberFormat="1" applyBorder="1" applyAlignment="1">
      <alignment horizontal="center" vertical="center" wrapText="1"/>
    </xf>
    <xf numFmtId="0" fontId="2" fillId="9" borderId="19" xfId="8" applyBorder="1" applyAlignment="1">
      <alignment horizontal="center" vertical="center" wrapText="1"/>
    </xf>
    <xf numFmtId="0" fontId="2" fillId="9" borderId="20" xfId="8" applyBorder="1" applyAlignment="1">
      <alignment horizontal="center" vertical="center" wrapText="1"/>
    </xf>
    <xf numFmtId="0" fontId="2" fillId="9" borderId="21" xfId="8" applyBorder="1" applyAlignment="1">
      <alignment horizontal="center" vertical="center" wrapText="1"/>
    </xf>
    <xf numFmtId="10" fontId="2" fillId="9" borderId="19" xfId="8" applyNumberFormat="1" applyBorder="1" applyAlignment="1">
      <alignment horizontal="center" vertical="center" wrapText="1"/>
    </xf>
    <xf numFmtId="177" fontId="2" fillId="9" borderId="22" xfId="8" applyNumberFormat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6" fillId="0" borderId="14" xfId="0" applyFont="1" applyBorder="1" applyAlignment="1">
      <alignment horizontal="center" wrapText="1"/>
    </xf>
  </cellXfs>
  <cellStyles count="9">
    <cellStyle name="20% - 着色 5" xfId="4" builtinId="46"/>
    <cellStyle name="20% - 着色 6" xfId="8" builtinId="50"/>
    <cellStyle name="40% - 着色 1" xfId="1" builtinId="31"/>
    <cellStyle name="40% - 着色 2" xfId="2" builtinId="35"/>
    <cellStyle name="40% - 着色 6" xfId="5" builtinId="51"/>
    <cellStyle name="常规" xfId="0" builtinId="0"/>
    <cellStyle name="好" xfId="6" builtinId="26"/>
    <cellStyle name="着色 3" xfId="7" builtinId="37"/>
    <cellStyle name="着色 5" xfId="3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abSelected="1" topLeftCell="A22" workbookViewId="0">
      <selection activeCell="O20" sqref="O20"/>
    </sheetView>
  </sheetViews>
  <sheetFormatPr defaultRowHeight="13.8" x14ac:dyDescent="0.25"/>
  <cols>
    <col min="1" max="1" width="16.88671875" customWidth="1"/>
    <col min="2" max="2" width="13.88671875" bestFit="1" customWidth="1"/>
    <col min="3" max="3" width="12.88671875" bestFit="1" customWidth="1"/>
    <col min="5" max="6" width="16.109375" bestFit="1" customWidth="1"/>
    <col min="7" max="7" width="11.88671875" customWidth="1"/>
    <col min="8" max="8" width="11.6640625" bestFit="1" customWidth="1"/>
    <col min="12" max="12" width="8.88671875" customWidth="1"/>
    <col min="15" max="15" width="12.88671875" customWidth="1"/>
  </cols>
  <sheetData>
    <row r="1" spans="1:15" ht="14.4" thickBot="1" x14ac:dyDescent="0.3">
      <c r="A1" s="16" t="s">
        <v>22</v>
      </c>
      <c r="B1" s="16"/>
      <c r="E1" t="s">
        <v>6</v>
      </c>
      <c r="F1" t="s">
        <v>7</v>
      </c>
      <c r="G1" s="2" t="s">
        <v>17</v>
      </c>
      <c r="H1" t="s">
        <v>18</v>
      </c>
      <c r="I1" t="s">
        <v>61</v>
      </c>
      <c r="J1" t="s">
        <v>62</v>
      </c>
      <c r="K1" t="s">
        <v>63</v>
      </c>
      <c r="L1" s="42" t="s">
        <v>60</v>
      </c>
      <c r="M1" s="43"/>
      <c r="N1" s="31" t="s">
        <v>30</v>
      </c>
      <c r="O1" s="35">
        <f>B39/10000</f>
        <v>558.61590000003605</v>
      </c>
    </row>
    <row r="2" spans="1:15" x14ac:dyDescent="0.25">
      <c r="A2" s="1" t="s">
        <v>8</v>
      </c>
      <c r="B2" s="6">
        <v>97358.8</v>
      </c>
      <c r="D2" t="s">
        <v>0</v>
      </c>
      <c r="E2">
        <f>A18</f>
        <v>540.32000000000005</v>
      </c>
      <c r="F2">
        <f>B7/10</f>
        <v>1242.7350000000001</v>
      </c>
      <c r="G2" s="2">
        <v>36.68</v>
      </c>
      <c r="H2">
        <f>(F2-E2)/(C14*G2)</f>
        <v>9.5749045801526727</v>
      </c>
      <c r="I2">
        <f>RANK(H2,(H2,H3,H5,H6,H8),0)</f>
        <v>3</v>
      </c>
      <c r="L2" s="42"/>
      <c r="M2" s="43"/>
      <c r="N2" s="31"/>
      <c r="O2" s="36">
        <f>B40/10000</f>
        <v>2514.3308000000393</v>
      </c>
    </row>
    <row r="3" spans="1:15" x14ac:dyDescent="0.25">
      <c r="A3" s="1" t="s">
        <v>9</v>
      </c>
      <c r="B3" s="7">
        <v>48743.199999999997</v>
      </c>
      <c r="D3" t="s">
        <v>1</v>
      </c>
      <c r="E3">
        <f>B18</f>
        <v>1020.36</v>
      </c>
      <c r="F3">
        <f>B6/10</f>
        <v>2057.3519999999999</v>
      </c>
      <c r="G3" s="2">
        <v>54</v>
      </c>
      <c r="H3">
        <f>(F3-E3)/(C14*G3)</f>
        <v>9.6017777777777749</v>
      </c>
      <c r="L3" s="42"/>
      <c r="M3" s="43"/>
      <c r="N3" s="31"/>
      <c r="O3" s="36">
        <f>B41/10000</f>
        <v>118323.66730000003</v>
      </c>
    </row>
    <row r="4" spans="1:15" x14ac:dyDescent="0.25">
      <c r="A4" s="1" t="s">
        <v>10</v>
      </c>
      <c r="B4" s="7">
        <v>332211.20000000001</v>
      </c>
      <c r="D4" t="s">
        <v>2</v>
      </c>
      <c r="E4">
        <f>C18</f>
        <v>655.24800000000005</v>
      </c>
      <c r="F4">
        <f>B10/10</f>
        <v>1277.76</v>
      </c>
      <c r="G4" s="2">
        <v>24.3</v>
      </c>
      <c r="H4">
        <f>(F4-E4)/(C14*G4)</f>
        <v>12.808888888888887</v>
      </c>
      <c r="L4" s="42"/>
      <c r="M4" s="43"/>
      <c r="N4" s="31" t="s">
        <v>31</v>
      </c>
      <c r="O4" s="36">
        <f>O1/36.68</f>
        <v>15.229441112323775</v>
      </c>
    </row>
    <row r="5" spans="1:15" x14ac:dyDescent="0.25">
      <c r="A5" s="1" t="s">
        <v>5</v>
      </c>
      <c r="B5" s="7">
        <v>20116.8</v>
      </c>
      <c r="D5" t="s">
        <v>3</v>
      </c>
      <c r="E5">
        <f>D18</f>
        <v>491.83199999999999</v>
      </c>
      <c r="F5">
        <f>B8/10</f>
        <v>951.72</v>
      </c>
      <c r="G5" s="2">
        <v>37.200000000000003</v>
      </c>
      <c r="H5">
        <f>(F5-E5)/(C14*G5)</f>
        <v>6.1812903225806455</v>
      </c>
      <c r="L5" s="42"/>
      <c r="M5" s="43"/>
      <c r="N5" s="31"/>
      <c r="O5" s="36">
        <f t="shared" ref="O5:O6" si="0">O2/36.68</f>
        <v>68.547731733916009</v>
      </c>
    </row>
    <row r="6" spans="1:15" x14ac:dyDescent="0.25">
      <c r="A6" s="1" t="s">
        <v>11</v>
      </c>
      <c r="B6" s="7">
        <v>20573.52</v>
      </c>
      <c r="D6" t="s">
        <v>4</v>
      </c>
      <c r="E6">
        <f>E18</f>
        <v>121.70399999999999</v>
      </c>
      <c r="F6">
        <f>B9/10</f>
        <v>251.81199999999998</v>
      </c>
      <c r="G6" s="2">
        <v>61.3</v>
      </c>
      <c r="H6">
        <f>(F6-E6)/(C14*G6)</f>
        <v>1.0612398042414357</v>
      </c>
      <c r="N6" s="31"/>
      <c r="O6" s="36">
        <f t="shared" si="0"/>
        <v>3225.8360768811349</v>
      </c>
    </row>
    <row r="7" spans="1:15" x14ac:dyDescent="0.25">
      <c r="A7" s="1" t="s">
        <v>12</v>
      </c>
      <c r="B7" s="7">
        <v>12427.35</v>
      </c>
      <c r="D7" t="s">
        <v>5</v>
      </c>
      <c r="E7">
        <f>H18</f>
        <v>807.84</v>
      </c>
      <c r="F7">
        <f>B5/10</f>
        <v>2011.6799999999998</v>
      </c>
      <c r="G7" s="2">
        <v>44</v>
      </c>
      <c r="H7">
        <f>(F7-E7)/(C14*G7)</f>
        <v>13.679999999999996</v>
      </c>
      <c r="N7" s="32" t="s">
        <v>32</v>
      </c>
      <c r="O7" s="37">
        <f>H2-H10</f>
        <v>1.5048505953771585</v>
      </c>
    </row>
    <row r="8" spans="1:15" x14ac:dyDescent="0.25">
      <c r="A8" s="1" t="s">
        <v>13</v>
      </c>
      <c r="B8" s="7">
        <v>9517.2000000000007</v>
      </c>
      <c r="D8" t="s">
        <v>16</v>
      </c>
      <c r="E8">
        <f>E7+E4</f>
        <v>1463.0880000000002</v>
      </c>
      <c r="F8">
        <f>F7+F4</f>
        <v>3289.4399999999996</v>
      </c>
      <c r="G8" s="2">
        <f>G7+G4</f>
        <v>68.3</v>
      </c>
      <c r="H8">
        <f>(F8-E8)/(C14*G8)</f>
        <v>13.370073206442163</v>
      </c>
      <c r="N8" s="32"/>
      <c r="O8" s="37">
        <f>A26-G26</f>
        <v>3.613794958230347</v>
      </c>
    </row>
    <row r="9" spans="1:15" x14ac:dyDescent="0.25">
      <c r="A9" s="1" t="s">
        <v>14</v>
      </c>
      <c r="B9" s="7">
        <v>2518.12</v>
      </c>
      <c r="D9" s="21" t="s">
        <v>40</v>
      </c>
      <c r="E9" s="21">
        <f>SUM(E2:E7)</f>
        <v>3637.3040000000001</v>
      </c>
      <c r="F9" s="21">
        <f t="shared" ref="F9:G9" si="1">SUM(F2:F7)</f>
        <v>7793.0589999999993</v>
      </c>
      <c r="G9" s="21">
        <f t="shared" si="1"/>
        <v>257.48</v>
      </c>
      <c r="H9" s="21"/>
      <c r="N9" s="32"/>
      <c r="O9" s="37">
        <f>A30-G30</f>
        <v>595.90715990010722</v>
      </c>
    </row>
    <row r="10" spans="1:15" ht="14.4" thickBot="1" x14ac:dyDescent="0.3">
      <c r="A10" s="1" t="s">
        <v>15</v>
      </c>
      <c r="B10" s="8">
        <v>12777.6</v>
      </c>
      <c r="H10">
        <f>(F9-E9)/(G9*C14)</f>
        <v>8.0700539847755142</v>
      </c>
      <c r="N10" s="32" t="s">
        <v>33</v>
      </c>
      <c r="O10" s="37">
        <f>RANK(H2,(H2,H3,H5,H6,H8),0)</f>
        <v>3</v>
      </c>
    </row>
    <row r="11" spans="1:15" x14ac:dyDescent="0.25">
      <c r="N11" s="32"/>
      <c r="O11" s="37">
        <f>RANK(A26,(A26,B26,D26,E26,I26),0)</f>
        <v>3</v>
      </c>
    </row>
    <row r="12" spans="1:15" x14ac:dyDescent="0.25">
      <c r="A12" s="17" t="s">
        <v>23</v>
      </c>
      <c r="B12" s="17"/>
      <c r="C12" s="17"/>
      <c r="N12" s="32"/>
      <c r="O12" s="37">
        <f>RANK(A30,(B30,A30,D30,E30,I30),0)</f>
        <v>1</v>
      </c>
    </row>
    <row r="13" spans="1:15" ht="14.4" customHeight="1" thickBot="1" x14ac:dyDescent="0.3">
      <c r="A13" s="3" t="s">
        <v>19</v>
      </c>
      <c r="B13" s="3" t="s">
        <v>20</v>
      </c>
      <c r="C13" s="3" t="s">
        <v>21</v>
      </c>
      <c r="N13" s="31" t="s">
        <v>34</v>
      </c>
      <c r="O13" s="38"/>
    </row>
    <row r="14" spans="1:15" ht="14.4" customHeight="1" thickBot="1" x14ac:dyDescent="0.3">
      <c r="A14" s="4">
        <v>43410</v>
      </c>
      <c r="B14" s="5">
        <v>43412</v>
      </c>
      <c r="C14" s="3">
        <f>B14-A14</f>
        <v>2</v>
      </c>
      <c r="N14" s="31"/>
      <c r="O14" s="38"/>
    </row>
    <row r="15" spans="1:15" x14ac:dyDescent="0.25">
      <c r="N15" s="31"/>
      <c r="O15" s="38"/>
    </row>
    <row r="16" spans="1:15" ht="13.8" customHeight="1" x14ac:dyDescent="0.25">
      <c r="A16" s="18" t="s">
        <v>26</v>
      </c>
      <c r="B16" s="18"/>
      <c r="C16" s="18"/>
      <c r="D16" s="18"/>
      <c r="E16" s="18"/>
      <c r="F16" s="18"/>
      <c r="G16" s="18"/>
      <c r="H16" s="18"/>
      <c r="I16" s="9"/>
      <c r="N16" s="31" t="s">
        <v>35</v>
      </c>
      <c r="O16" s="38"/>
    </row>
    <row r="17" spans="1:15" ht="14.4" customHeight="1" thickBot="1" x14ac:dyDescent="0.3">
      <c r="A17" s="9" t="s">
        <v>0</v>
      </c>
      <c r="B17" s="9" t="s">
        <v>11</v>
      </c>
      <c r="C17" s="9" t="s">
        <v>15</v>
      </c>
      <c r="D17" s="9" t="s">
        <v>3</v>
      </c>
      <c r="E17" s="9" t="s">
        <v>14</v>
      </c>
      <c r="F17" s="9" t="s">
        <v>24</v>
      </c>
      <c r="G17" s="9" t="s">
        <v>25</v>
      </c>
      <c r="H17" s="9" t="s">
        <v>5</v>
      </c>
      <c r="I17" s="9" t="s">
        <v>27</v>
      </c>
      <c r="N17" s="31"/>
      <c r="O17" s="38"/>
    </row>
    <row r="18" spans="1:15" ht="14.4" customHeight="1" thickBot="1" x14ac:dyDescent="0.3">
      <c r="A18" s="10">
        <v>540.32000000000005</v>
      </c>
      <c r="B18" s="11">
        <v>1020.36</v>
      </c>
      <c r="C18" s="11">
        <v>655.24800000000005</v>
      </c>
      <c r="D18" s="11">
        <v>491.83199999999999</v>
      </c>
      <c r="E18" s="11">
        <v>121.70399999999999</v>
      </c>
      <c r="F18" s="11">
        <v>2582.8000000000002</v>
      </c>
      <c r="G18" s="11">
        <v>865.92</v>
      </c>
      <c r="H18" s="11">
        <v>807.84</v>
      </c>
      <c r="I18" s="12">
        <v>7086.0240000000003</v>
      </c>
      <c r="N18" s="31"/>
      <c r="O18" s="39"/>
    </row>
    <row r="19" spans="1:15" ht="46.8" x14ac:dyDescent="0.25">
      <c r="N19" s="33" t="s">
        <v>36</v>
      </c>
      <c r="O19" s="40" t="s">
        <v>29</v>
      </c>
    </row>
    <row r="20" spans="1:15" ht="14.4" thickBot="1" x14ac:dyDescent="0.3">
      <c r="A20" s="19" t="s">
        <v>28</v>
      </c>
      <c r="B20" s="19"/>
      <c r="C20" s="19"/>
      <c r="D20" s="19"/>
      <c r="E20" s="19"/>
      <c r="F20" s="19"/>
      <c r="G20" s="19"/>
      <c r="H20" s="19"/>
      <c r="N20" s="34" t="s">
        <v>37</v>
      </c>
      <c r="O20" s="41">
        <f>B42/10000</f>
        <v>119.77999999999899</v>
      </c>
    </row>
    <row r="21" spans="1:15" ht="14.4" thickBot="1" x14ac:dyDescent="0.3">
      <c r="A21" s="13" t="s">
        <v>0</v>
      </c>
      <c r="B21" s="13" t="s">
        <v>11</v>
      </c>
      <c r="C21" s="13" t="s">
        <v>15</v>
      </c>
      <c r="D21" s="13" t="s">
        <v>3</v>
      </c>
      <c r="E21" s="13" t="s">
        <v>14</v>
      </c>
      <c r="F21" s="13" t="s">
        <v>24</v>
      </c>
      <c r="G21" s="13" t="s">
        <v>25</v>
      </c>
      <c r="H21" s="13" t="s">
        <v>5</v>
      </c>
      <c r="N21" s="20"/>
    </row>
    <row r="22" spans="1:15" ht="14.4" thickBot="1" x14ac:dyDescent="0.3">
      <c r="A22" s="14">
        <f>B7/10</f>
        <v>1242.7350000000001</v>
      </c>
      <c r="B22" s="15">
        <f>B6/10</f>
        <v>2057.3519999999999</v>
      </c>
      <c r="C22" s="15">
        <f>B10/10</f>
        <v>1277.76</v>
      </c>
      <c r="D22" s="15">
        <f>B8/10</f>
        <v>951.72</v>
      </c>
      <c r="E22" s="15">
        <f>B9/10</f>
        <v>251.81199999999998</v>
      </c>
      <c r="F22" s="15">
        <f>B3/10</f>
        <v>4874.32</v>
      </c>
      <c r="G22" s="15">
        <f>B4/10</f>
        <v>33221.120000000003</v>
      </c>
      <c r="H22" s="15">
        <f>B5/10</f>
        <v>2011.6799999999998</v>
      </c>
    </row>
    <row r="24" spans="1:15" x14ac:dyDescent="0.25">
      <c r="A24" s="18" t="s">
        <v>38</v>
      </c>
      <c r="B24" s="18"/>
      <c r="C24" s="18"/>
      <c r="D24" s="18"/>
      <c r="E24" s="18"/>
      <c r="F24" s="18"/>
      <c r="G24" s="18"/>
      <c r="H24" s="18"/>
      <c r="I24" s="18"/>
    </row>
    <row r="25" spans="1:15" ht="14.4" thickBot="1" x14ac:dyDescent="0.3">
      <c r="A25" s="9" t="s">
        <v>0</v>
      </c>
      <c r="B25" s="9" t="s">
        <v>11</v>
      </c>
      <c r="C25" s="9" t="s">
        <v>15</v>
      </c>
      <c r="D25" s="9" t="s">
        <v>3</v>
      </c>
      <c r="E25" s="9" t="s">
        <v>14</v>
      </c>
      <c r="F25" s="9" t="s">
        <v>5</v>
      </c>
      <c r="G25" s="9" t="s">
        <v>27</v>
      </c>
      <c r="H25" s="9"/>
      <c r="I25" s="9" t="s">
        <v>64</v>
      </c>
    </row>
    <row r="26" spans="1:15" ht="14.4" thickBot="1" x14ac:dyDescent="0.3">
      <c r="A26" s="10">
        <v>33.880452562704477</v>
      </c>
      <c r="B26" s="11">
        <v>38.099111111111107</v>
      </c>
      <c r="C26" s="11">
        <v>52.582716049382711</v>
      </c>
      <c r="D26" s="11">
        <v>25.583870967741934</v>
      </c>
      <c r="E26" s="11">
        <v>4.107862969004894</v>
      </c>
      <c r="F26" s="11">
        <v>45.72</v>
      </c>
      <c r="G26" s="11">
        <v>30.26665760447413</v>
      </c>
      <c r="H26" s="11"/>
      <c r="I26" s="12">
        <v>48.161639824304537</v>
      </c>
    </row>
    <row r="28" spans="1:15" x14ac:dyDescent="0.25">
      <c r="A28" s="18" t="s">
        <v>39</v>
      </c>
      <c r="B28" s="18"/>
      <c r="C28" s="18"/>
      <c r="D28" s="18"/>
      <c r="E28" s="18"/>
      <c r="F28" s="18"/>
      <c r="G28" s="18"/>
    </row>
    <row r="29" spans="1:15" ht="14.4" thickBot="1" x14ac:dyDescent="0.3">
      <c r="A29" s="9" t="s">
        <v>0</v>
      </c>
      <c r="B29" s="9" t="s">
        <v>11</v>
      </c>
      <c r="C29" s="9" t="s">
        <v>15</v>
      </c>
      <c r="D29" s="9" t="s">
        <v>3</v>
      </c>
      <c r="E29" s="9" t="s">
        <v>14</v>
      </c>
      <c r="F29" s="9" t="s">
        <v>5</v>
      </c>
      <c r="G29" s="9" t="s">
        <v>27</v>
      </c>
      <c r="H29" s="9"/>
      <c r="I29" s="9" t="s">
        <v>64</v>
      </c>
    </row>
    <row r="30" spans="1:15" ht="14.4" thickBot="1" x14ac:dyDescent="0.3">
      <c r="A30" s="10">
        <v>3117.5271264994549</v>
      </c>
      <c r="B30" s="11">
        <v>2954.8341851851856</v>
      </c>
      <c r="C30" s="11">
        <v>2315.9787654320985</v>
      </c>
      <c r="D30" s="11">
        <v>2969.6626075268819</v>
      </c>
      <c r="E30" s="11">
        <v>2014.0598531810767</v>
      </c>
      <c r="F30" s="11">
        <v>1935.0719545454544</v>
      </c>
      <c r="G30" s="11">
        <v>2521.6199665993477</v>
      </c>
      <c r="H30" s="11"/>
      <c r="I30" s="12">
        <v>2070.5922401171306</v>
      </c>
    </row>
    <row r="32" spans="1:15" x14ac:dyDescent="0.25">
      <c r="A32" s="22" t="s">
        <v>41</v>
      </c>
      <c r="B32" s="22"/>
    </row>
    <row r="33" spans="1:2" ht="14.4" thickBot="1" x14ac:dyDescent="0.3">
      <c r="A33" s="22" t="s">
        <v>59</v>
      </c>
      <c r="B33" s="22" t="s">
        <v>42</v>
      </c>
    </row>
    <row r="34" spans="1:2" x14ac:dyDescent="0.25">
      <c r="A34" s="23" t="s">
        <v>43</v>
      </c>
      <c r="B34" s="24">
        <v>1108</v>
      </c>
    </row>
    <row r="35" spans="1:2" x14ac:dyDescent="0.25">
      <c r="A35" s="25" t="s">
        <v>44</v>
      </c>
      <c r="B35" s="26">
        <v>312</v>
      </c>
    </row>
    <row r="36" spans="1:2" x14ac:dyDescent="0.25">
      <c r="A36" s="25" t="s">
        <v>45</v>
      </c>
      <c r="B36" s="26" t="s">
        <v>46</v>
      </c>
    </row>
    <row r="37" spans="1:2" x14ac:dyDescent="0.25">
      <c r="A37" s="25" t="s">
        <v>47</v>
      </c>
      <c r="B37" s="26" t="s">
        <v>46</v>
      </c>
    </row>
    <row r="38" spans="1:2" x14ac:dyDescent="0.25">
      <c r="A38" s="29" t="s">
        <v>48</v>
      </c>
      <c r="B38" s="30"/>
    </row>
    <row r="39" spans="1:2" x14ac:dyDescent="0.25">
      <c r="A39" s="25" t="s">
        <v>49</v>
      </c>
      <c r="B39" s="26">
        <v>5586159.0000003604</v>
      </c>
    </row>
    <row r="40" spans="1:2" x14ac:dyDescent="0.25">
      <c r="A40" s="25" t="s">
        <v>50</v>
      </c>
      <c r="B40" s="26">
        <v>25143308.000000395</v>
      </c>
    </row>
    <row r="41" spans="1:2" x14ac:dyDescent="0.25">
      <c r="A41" s="25" t="s">
        <v>51</v>
      </c>
      <c r="B41" s="26">
        <v>1183236673.0000002</v>
      </c>
    </row>
    <row r="42" spans="1:2" x14ac:dyDescent="0.25">
      <c r="A42" s="25" t="s">
        <v>52</v>
      </c>
      <c r="B42" s="26">
        <v>1197799.99999999</v>
      </c>
    </row>
    <row r="43" spans="1:2" x14ac:dyDescent="0.25">
      <c r="A43" s="29" t="s">
        <v>53</v>
      </c>
      <c r="B43" s="30"/>
    </row>
    <row r="44" spans="1:2" x14ac:dyDescent="0.25">
      <c r="A44" s="25" t="s">
        <v>54</v>
      </c>
      <c r="B44" s="26">
        <v>2814161.0000000177</v>
      </c>
    </row>
    <row r="45" spans="1:2" x14ac:dyDescent="0.25">
      <c r="A45" s="25" t="s">
        <v>55</v>
      </c>
      <c r="B45" s="26">
        <v>22690696.999999993</v>
      </c>
    </row>
    <row r="46" spans="1:2" x14ac:dyDescent="0.25">
      <c r="A46" s="29" t="s">
        <v>56</v>
      </c>
      <c r="B46" s="30"/>
    </row>
    <row r="47" spans="1:2" x14ac:dyDescent="0.25">
      <c r="A47" s="25" t="s">
        <v>57</v>
      </c>
      <c r="B47" s="26">
        <v>7500</v>
      </c>
    </row>
    <row r="48" spans="1:2" ht="14.4" thickBot="1" x14ac:dyDescent="0.3">
      <c r="A48" s="27" t="s">
        <v>58</v>
      </c>
      <c r="B48" s="28">
        <v>130125</v>
      </c>
    </row>
  </sheetData>
  <mergeCells count="20">
    <mergeCell ref="A33:B33"/>
    <mergeCell ref="A38:B38"/>
    <mergeCell ref="A43:B43"/>
    <mergeCell ref="A46:B46"/>
    <mergeCell ref="L1:M5"/>
    <mergeCell ref="A24:I24"/>
    <mergeCell ref="A28:G28"/>
    <mergeCell ref="A32:B32"/>
    <mergeCell ref="A1:B1"/>
    <mergeCell ref="A12:C12"/>
    <mergeCell ref="A16:H16"/>
    <mergeCell ref="A20:H20"/>
    <mergeCell ref="O13:O18"/>
    <mergeCell ref="N1:N3"/>
    <mergeCell ref="N4:N6"/>
    <mergeCell ref="N7:N9"/>
    <mergeCell ref="N10:N12"/>
    <mergeCell ref="N13:N15"/>
    <mergeCell ref="N16:N18"/>
    <mergeCell ref="N20:N2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2018-11-09T03:50:19Z</dcterms:modified>
</cp:coreProperties>
</file>