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1_revised/"/>
    </mc:Choice>
  </mc:AlternateContent>
  <xr:revisionPtr revIDLastSave="0" documentId="13_ncr:1_{C36D859D-30A3-3C46-94F7-E30BF6A3C324}" xr6:coauthVersionLast="47" xr6:coauthVersionMax="47" xr10:uidLastSave="{00000000-0000-0000-0000-000000000000}"/>
  <bookViews>
    <workbookView xWindow="1700" yWindow="500" windowWidth="49500" windowHeight="28300" activeTab="8" xr2:uid="{6369B334-84F1-9640-9345-C2055B79D0D8}"/>
  </bookViews>
  <sheets>
    <sheet name="TransportationA" sheetId="1" r:id="rId1"/>
    <sheet name="OnlyNextMonthA" sheetId="13" r:id="rId2"/>
    <sheet name="TransportationC" sheetId="11" r:id="rId3"/>
    <sheet name="NextMonthOnlyC" sheetId="15" r:id="rId4"/>
    <sheet name="NextMonthOnlyD" sheetId="16" r:id="rId5"/>
    <sheet name="TransportationD" sheetId="12" r:id="rId6"/>
    <sheet name="TransportationB" sheetId="10" r:id="rId7"/>
    <sheet name="OnletNetMonthB" sheetId="14" r:id="rId8"/>
    <sheet name="A" sheetId="6" r:id="rId9"/>
    <sheet name="B" sheetId="7" r:id="rId10"/>
    <sheet name="C" sheetId="8" r:id="rId11"/>
    <sheet name="D" sheetId="9" r:id="rId12"/>
  </sheets>
  <definedNames>
    <definedName name="solver_adj" localSheetId="8" hidden="1">A!$G$6:$I$9</definedName>
    <definedName name="solver_adj" localSheetId="9" hidden="1">B!$G$6:$I$10</definedName>
    <definedName name="solver_adj" localSheetId="10" hidden="1">'C'!$G$6:$I$9</definedName>
    <definedName name="solver_adj" localSheetId="11" hidden="1">D!$G$6:$I$9</definedName>
    <definedName name="solver_adj" localSheetId="3" hidden="1">NextMonthOnlyC!$E$10:$H$13,NextMonthOnlyC!$M$10:$P$13,NextMonthOnlyC!$U$10:$X$13</definedName>
    <definedName name="solver_adj" localSheetId="4" hidden="1">NextMonthOnlyD!$E$10:$H$13,NextMonthOnlyD!$M$10:$P$13,NextMonthOnlyD!$U$10:$X$13</definedName>
    <definedName name="solver_adj" localSheetId="7" hidden="1">OnletNetMonthB!$E$10:$H$13,OnletNetMonthB!$M$10:$P$13,OnletNetMonthB!$U$10:$X$13</definedName>
    <definedName name="solver_adj" localSheetId="1" hidden="1">OnlyNextMonthA!$E$10:$H$13,OnlyNextMonthA!$M$10:$P$13,OnlyNextMonthA!$U$10:$X$13</definedName>
    <definedName name="solver_adj" localSheetId="0" hidden="1">TransportationA!$E$10:$H$13,TransportationA!$M$10:$P$13,TransportationA!$U$10:$X$13</definedName>
    <definedName name="solver_adj" localSheetId="6" hidden="1">TransportationB!$E$10:$H$13,TransportationB!$M$10:$P$13,TransportationB!$U$10:$X$13</definedName>
    <definedName name="solver_adj" localSheetId="2" hidden="1">TransportationC!$E$10:$H$13,TransportationC!$M$10:$P$13,TransportationC!$U$10:$X$13</definedName>
    <definedName name="solver_adj" localSheetId="5" hidden="1">TransportationD!$E$10:$H$13,TransportationD!$M$10:$P$13,TransportationD!$U$10:$X$13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2" hidden="1">0.0001</definedName>
    <definedName name="solver_cvg" localSheetId="5" hidden="1">0.0001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drv" localSheetId="1" hidden="1">1</definedName>
    <definedName name="solver_drv" localSheetId="0" hidden="1">1</definedName>
    <definedName name="solver_drv" localSheetId="6" hidden="1">1</definedName>
    <definedName name="solver_drv" localSheetId="2" hidden="1">1</definedName>
    <definedName name="solver_drv" localSheetId="5" hidden="1">1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3" hidden="1">2</definedName>
    <definedName name="solver_eng" localSheetId="4" hidden="1">2</definedName>
    <definedName name="solver_eng" localSheetId="7" hidden="1">2</definedName>
    <definedName name="solver_eng" localSheetId="1" hidden="1">2</definedName>
    <definedName name="solver_eng" localSheetId="0" hidden="1">2</definedName>
    <definedName name="solver_eng" localSheetId="6" hidden="1">2</definedName>
    <definedName name="solver_eng" localSheetId="2" hidden="1">2</definedName>
    <definedName name="solver_eng" localSheetId="5" hidden="1">2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2" hidden="1">2147483647</definedName>
    <definedName name="solver_itr" localSheetId="5" hidden="1">2147483647</definedName>
    <definedName name="solver_lhs1" localSheetId="8" hidden="1">A!$G$22:$I$26</definedName>
    <definedName name="solver_lhs1" localSheetId="9" hidden="1">B!$G$22:$I$26</definedName>
    <definedName name="solver_lhs1" localSheetId="10" hidden="1">'C'!$G$22:$I$26</definedName>
    <definedName name="solver_lhs1" localSheetId="11" hidden="1">D!$G$22:$I$26</definedName>
    <definedName name="solver_lhs1" localSheetId="3" hidden="1">NextMonthOnlyC!$E$27:$X$27</definedName>
    <definedName name="solver_lhs1" localSheetId="4" hidden="1">NextMonthOnlyD!$E$27:$X$27</definedName>
    <definedName name="solver_lhs1" localSheetId="7" hidden="1">OnletNetMonthB!$E$27:$X$27</definedName>
    <definedName name="solver_lhs1" localSheetId="1" hidden="1">OnlyNextMonthA!$E$27:$X$27</definedName>
    <definedName name="solver_lhs1" localSheetId="0" hidden="1">TransportationA!$E$10:$H$13</definedName>
    <definedName name="solver_lhs1" localSheetId="6" hidden="1">TransportationB!$E$27:$X$27</definedName>
    <definedName name="solver_lhs1" localSheetId="2" hidden="1">TransportationC!$E$27:$X$27</definedName>
    <definedName name="solver_lhs1" localSheetId="5" hidden="1">TransportationD!$E$27:$X$27</definedName>
    <definedName name="solver_lhs2" localSheetId="8" hidden="1">A!$K$6:$K$9</definedName>
    <definedName name="solver_lhs2" localSheetId="9" hidden="1">B!$K$6:$K$9</definedName>
    <definedName name="solver_lhs2" localSheetId="10" hidden="1">'C'!$K$6:$K$9</definedName>
    <definedName name="solver_lhs2" localSheetId="11" hidden="1">D!$K$6:$K$9</definedName>
    <definedName name="solver_lhs2" localSheetId="3" hidden="1">NextMonthOnlyC!$M$32:$M$35</definedName>
    <definedName name="solver_lhs2" localSheetId="4" hidden="1">NextMonthOnlyD!$M$32:$M$35</definedName>
    <definedName name="solver_lhs2" localSheetId="7" hidden="1">OnletNetMonthB!$M$32:$M$35</definedName>
    <definedName name="solver_lhs2" localSheetId="1" hidden="1">OnlyNextMonthA!$M$32:$M$35</definedName>
    <definedName name="solver_lhs2" localSheetId="0" hidden="1">TransportationA!$E$27:$H$27</definedName>
    <definedName name="solver_lhs2" localSheetId="6" hidden="1">TransportationB!$M$32:$M$35</definedName>
    <definedName name="solver_lhs2" localSheetId="2" hidden="1">TransportationC!$M$32:$M$35</definedName>
    <definedName name="solver_lhs2" localSheetId="5" hidden="1">TransportationD!$M$32:$M$35</definedName>
    <definedName name="solver_lhs3" localSheetId="4" hidden="1">NextMonthOnlyD!$O$38</definedName>
    <definedName name="solver_lhs3" localSheetId="0" hidden="1">TransportationA!$M$10:$P$13</definedName>
    <definedName name="solver_lhs3" localSheetId="5" hidden="1">TransportationD!$O$38</definedName>
    <definedName name="solver_lhs4" localSheetId="0" hidden="1">TransportationA!$M$27:$P$27</definedName>
    <definedName name="solver_lhs5" localSheetId="0" hidden="1">TransportationA!$M$32:$M$35</definedName>
    <definedName name="solver_lhs6" localSheetId="0" hidden="1">TransportationA!$U$10:$X$13</definedName>
    <definedName name="solver_lhs7" localSheetId="0" hidden="1">TransportationA!$U$27:$X$27</definedName>
    <definedName name="solver_lin" localSheetId="8" hidden="1">1</definedName>
    <definedName name="solver_lin" localSheetId="9" hidden="1">1</definedName>
    <definedName name="solver_lin" localSheetId="10" hidden="1">1</definedName>
    <definedName name="solver_lin" localSheetId="11" hidden="1">1</definedName>
    <definedName name="solver_lin" localSheetId="3" hidden="1">1</definedName>
    <definedName name="solver_lin" localSheetId="4" hidden="1">1</definedName>
    <definedName name="solver_lin" localSheetId="7" hidden="1">1</definedName>
    <definedName name="solver_lin" localSheetId="1" hidden="1">1</definedName>
    <definedName name="solver_lin" localSheetId="0" hidden="1">1</definedName>
    <definedName name="solver_lin" localSheetId="6" hidden="1">1</definedName>
    <definedName name="solver_lin" localSheetId="2" hidden="1">1</definedName>
    <definedName name="solver_lin" localSheetId="5" hidden="1">1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2" hidden="1">2147483647</definedName>
    <definedName name="solver_mip" localSheetId="5" hidden="1">2147483647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2" hidden="1">30</definedName>
    <definedName name="solver_mni" localSheetId="5" hidden="1">30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2" hidden="1">0.075</definedName>
    <definedName name="solver_mrt" localSheetId="5" hidden="1">0.075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2" hidden="1">2</definedName>
    <definedName name="solver_msl" localSheetId="5" hidden="1">2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5" hidden="1">1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2" hidden="1">2147483647</definedName>
    <definedName name="solver_nod" localSheetId="5" hidden="1">2147483647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um" localSheetId="11" hidden="1">2</definedName>
    <definedName name="solver_num" localSheetId="3" hidden="1">2</definedName>
    <definedName name="solver_num" localSheetId="4" hidden="1">3</definedName>
    <definedName name="solver_num" localSheetId="7" hidden="1">2</definedName>
    <definedName name="solver_num" localSheetId="1" hidden="1">2</definedName>
    <definedName name="solver_num" localSheetId="0" hidden="1">7</definedName>
    <definedName name="solver_num" localSheetId="6" hidden="1">2</definedName>
    <definedName name="solver_num" localSheetId="2" hidden="1">2</definedName>
    <definedName name="solver_num" localSheetId="5" hidden="1">3</definedName>
    <definedName name="solver_opt" localSheetId="8" hidden="1">A!$M$19</definedName>
    <definedName name="solver_opt" localSheetId="9" hidden="1">B!$M$19</definedName>
    <definedName name="solver_opt" localSheetId="10" hidden="1">'C'!$M$19</definedName>
    <definedName name="solver_opt" localSheetId="11" hidden="1">D!$M$19</definedName>
    <definedName name="solver_opt" localSheetId="3" hidden="1">NextMonthOnlyC!$M$38</definedName>
    <definedName name="solver_opt" localSheetId="4" hidden="1">NextMonthOnlyD!$M$38</definedName>
    <definedName name="solver_opt" localSheetId="7" hidden="1">OnletNetMonthB!$M$38</definedName>
    <definedName name="solver_opt" localSheetId="1" hidden="1">OnlyNextMonthA!$M$38</definedName>
    <definedName name="solver_opt" localSheetId="0" hidden="1">TransportationA!$M$38</definedName>
    <definedName name="solver_opt" localSheetId="6" hidden="1">TransportationB!$M$38</definedName>
    <definedName name="solver_opt" localSheetId="2" hidden="1">TransportationC!$M$38</definedName>
    <definedName name="solver_opt" localSheetId="5" hidden="1">TransportationD!$M$38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2" hidden="1">0.000001</definedName>
    <definedName name="solver_pre" localSheetId="5" hidden="1">0.000001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bv" localSheetId="1" hidden="1">1</definedName>
    <definedName name="solver_rbv" localSheetId="0" hidden="1">1</definedName>
    <definedName name="solver_rbv" localSheetId="6" hidden="1">1</definedName>
    <definedName name="solver_rbv" localSheetId="2" hidden="1">1</definedName>
    <definedName name="solver_rbv" localSheetId="5" hidden="1">1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1" localSheetId="11" hidden="1">3</definedName>
    <definedName name="solver_rel1" localSheetId="3" hidden="1">3</definedName>
    <definedName name="solver_rel1" localSheetId="4" hidden="1">3</definedName>
    <definedName name="solver_rel1" localSheetId="7" hidden="1">3</definedName>
    <definedName name="solver_rel1" localSheetId="1" hidden="1">3</definedName>
    <definedName name="solver_rel1" localSheetId="0" hidden="1">4</definedName>
    <definedName name="solver_rel1" localSheetId="6" hidden="1">3</definedName>
    <definedName name="solver_rel1" localSheetId="2" hidden="1">3</definedName>
    <definedName name="solver_rel1" localSheetId="5" hidden="1">3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3" hidden="1">1</definedName>
    <definedName name="solver_rel2" localSheetId="4" hidden="1">1</definedName>
    <definedName name="solver_rel2" localSheetId="7" hidden="1">1</definedName>
    <definedName name="solver_rel2" localSheetId="1" hidden="1">1</definedName>
    <definedName name="solver_rel2" localSheetId="0" hidden="1">3</definedName>
    <definedName name="solver_rel2" localSheetId="6" hidden="1">1</definedName>
    <definedName name="solver_rel2" localSheetId="2" hidden="1">1</definedName>
    <definedName name="solver_rel2" localSheetId="5" hidden="1">1</definedName>
    <definedName name="solver_rel3" localSheetId="4" hidden="1">1</definedName>
    <definedName name="solver_rel3" localSheetId="0" hidden="1">4</definedName>
    <definedName name="solver_rel3" localSheetId="5" hidden="1">1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hs1" localSheetId="8" hidden="1">0</definedName>
    <definedName name="solver_rhs1" localSheetId="9" hidden="1">0</definedName>
    <definedName name="solver_rhs1" localSheetId="10" hidden="1">0</definedName>
    <definedName name="solver_rhs1" localSheetId="11" hidden="1">0</definedName>
    <definedName name="solver_rhs1" localSheetId="3" hidden="1">NextMonthOnlyC!$E$29:$X$29</definedName>
    <definedName name="solver_rhs1" localSheetId="4" hidden="1">NextMonthOnlyD!$E$29:$X$29</definedName>
    <definedName name="solver_rhs1" localSheetId="7" hidden="1">OnletNetMonthB!$E$29:$X$29</definedName>
    <definedName name="solver_rhs1" localSheetId="1" hidden="1">OnlyNextMonthA!$E$29:$X$29</definedName>
    <definedName name="solver_rhs1" localSheetId="0" hidden="1">"integer"</definedName>
    <definedName name="solver_rhs1" localSheetId="6" hidden="1">TransportationB!$E$29:$X$29</definedName>
    <definedName name="solver_rhs1" localSheetId="2" hidden="1">TransportationC!$E$29:$X$29</definedName>
    <definedName name="solver_rhs1" localSheetId="5" hidden="1">TransportationD!$E$29:$X$29</definedName>
    <definedName name="solver_rhs2" localSheetId="8" hidden="1">A!$M$6:$M$9</definedName>
    <definedName name="solver_rhs2" localSheetId="9" hidden="1">B!$M$6:$M$9</definedName>
    <definedName name="solver_rhs2" localSheetId="10" hidden="1">'C'!$M$6:$M$9</definedName>
    <definedName name="solver_rhs2" localSheetId="11" hidden="1">D!$M$6:$M$9</definedName>
    <definedName name="solver_rhs2" localSheetId="3" hidden="1">NextMonthOnlyC!$O$32:$O$35</definedName>
    <definedName name="solver_rhs2" localSheetId="4" hidden="1">NextMonthOnlyD!$O$32:$O$35</definedName>
    <definedName name="solver_rhs2" localSheetId="7" hidden="1">OnletNetMonthB!$O$32:$O$35</definedName>
    <definedName name="solver_rhs2" localSheetId="1" hidden="1">OnlyNextMonthA!$O$32:$O$35</definedName>
    <definedName name="solver_rhs2" localSheetId="0" hidden="1">TransportationA!$E$29:$H$29</definedName>
    <definedName name="solver_rhs2" localSheetId="6" hidden="1">TransportationB!$O$32:$O$35</definedName>
    <definedName name="solver_rhs2" localSheetId="2" hidden="1">TransportationC!$O$32:$O$35</definedName>
    <definedName name="solver_rhs2" localSheetId="5" hidden="1">TransportationD!$O$32:$O$35</definedName>
    <definedName name="solver_rhs3" localSheetId="4" hidden="1">NextMonthOnlyD!$Q$38</definedName>
    <definedName name="solver_rhs3" localSheetId="0" hidden="1">"integer"</definedName>
    <definedName name="solver_rhs3" localSheetId="5" hidden="1">TransportationD!$Q$38</definedName>
    <definedName name="solver_rhs4" localSheetId="0" hidden="1">TransportationA!$M$29:$P$29</definedName>
    <definedName name="solver_rhs5" localSheetId="0" hidden="1">TransportationA!$O$32:$O$35</definedName>
    <definedName name="solver_rhs6" localSheetId="0" hidden="1">"integer"</definedName>
    <definedName name="solver_rhs7" localSheetId="0" hidden="1">TransportationA!$U$29:$X$29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lx" localSheetId="1" hidden="1">2</definedName>
    <definedName name="solver_rlx" localSheetId="0" hidden="1">1</definedName>
    <definedName name="solver_rlx" localSheetId="6" hidden="1">2</definedName>
    <definedName name="solver_rlx" localSheetId="2" hidden="1">2</definedName>
    <definedName name="solver_rlx" localSheetId="5" hidden="1">2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2" hidden="1">0</definedName>
    <definedName name="solver_rsd" localSheetId="5" hidden="1">0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cl" localSheetId="7" hidden="1">1</definedName>
    <definedName name="solver_scl" localSheetId="1" hidden="1">1</definedName>
    <definedName name="solver_scl" localSheetId="0" hidden="1">2</definedName>
    <definedName name="solver_scl" localSheetId="6" hidden="1">1</definedName>
    <definedName name="solver_scl" localSheetId="2" hidden="1">1</definedName>
    <definedName name="solver_scl" localSheetId="5" hidden="1">1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2" hidden="1">100</definedName>
    <definedName name="solver_ssz" localSheetId="5" hidden="1">100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2" hidden="1">2147483647</definedName>
    <definedName name="solver_tim" localSheetId="5" hidden="1">2147483647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2" hidden="1">0.01</definedName>
    <definedName name="solver_tol" localSheetId="5" hidden="1">0.01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3" hidden="1">2</definedName>
    <definedName name="solver_typ" localSheetId="4" hidden="1">2</definedName>
    <definedName name="solver_typ" localSheetId="7" hidden="1">2</definedName>
    <definedName name="solver_typ" localSheetId="1" hidden="1">2</definedName>
    <definedName name="solver_typ" localSheetId="0" hidden="1">2</definedName>
    <definedName name="solver_typ" localSheetId="6" hidden="1">2</definedName>
    <definedName name="solver_typ" localSheetId="2" hidden="1">2</definedName>
    <definedName name="solver_typ" localSheetId="5" hidden="1">2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al" localSheetId="1" hidden="1">0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5" hidden="1">0</definedName>
    <definedName name="solver_ver" localSheetId="8" hidden="1">2</definedName>
    <definedName name="solver_ver" localSheetId="9" hidden="1">2</definedName>
    <definedName name="solver_ver" localSheetId="10" hidden="1">2</definedName>
    <definedName name="solver_ver" localSheetId="11" hidden="1">2</definedName>
    <definedName name="solver_ver" localSheetId="3" hidden="1">2</definedName>
    <definedName name="solver_ver" localSheetId="4" hidden="1">2</definedName>
    <definedName name="solver_ver" localSheetId="7" hidden="1">2</definedName>
    <definedName name="solver_ver" localSheetId="1" hidden="1">2</definedName>
    <definedName name="solver_ver" localSheetId="0" hidden="1">2</definedName>
    <definedName name="solver_ver" localSheetId="6" hidden="1">2</definedName>
    <definedName name="solver_ver" localSheetId="2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" l="1"/>
  <c r="Y11" i="12"/>
  <c r="Y12" i="12"/>
  <c r="Y13" i="12"/>
  <c r="Y10" i="12"/>
  <c r="Y11" i="16"/>
  <c r="Y12" i="16"/>
  <c r="Y13" i="16"/>
  <c r="Y10" i="16"/>
  <c r="M38" i="16"/>
  <c r="O38" i="16" s="1"/>
  <c r="M35" i="16"/>
  <c r="M34" i="16"/>
  <c r="M33" i="16"/>
  <c r="M32" i="16"/>
  <c r="X27" i="16"/>
  <c r="W27" i="16"/>
  <c r="V27" i="16"/>
  <c r="U27" i="16"/>
  <c r="P27" i="16"/>
  <c r="O27" i="16"/>
  <c r="N27" i="16"/>
  <c r="M27" i="16"/>
  <c r="H27" i="16"/>
  <c r="G27" i="16"/>
  <c r="F27" i="16"/>
  <c r="E27" i="16"/>
  <c r="Y11" i="11"/>
  <c r="Y12" i="11"/>
  <c r="Y13" i="11"/>
  <c r="Y10" i="11"/>
  <c r="Y11" i="15"/>
  <c r="Y12" i="15"/>
  <c r="Y13" i="15"/>
  <c r="Y10" i="15"/>
  <c r="M38" i="15"/>
  <c r="M35" i="15"/>
  <c r="M34" i="15"/>
  <c r="M33" i="15"/>
  <c r="M32" i="15"/>
  <c r="X27" i="15"/>
  <c r="W27" i="15"/>
  <c r="V27" i="15"/>
  <c r="U27" i="15"/>
  <c r="P27" i="15"/>
  <c r="O27" i="15"/>
  <c r="N27" i="15"/>
  <c r="M27" i="15"/>
  <c r="H27" i="15"/>
  <c r="G27" i="15"/>
  <c r="F27" i="15"/>
  <c r="E27" i="15"/>
  <c r="Y11" i="10"/>
  <c r="Y12" i="10"/>
  <c r="Y13" i="10"/>
  <c r="Y10" i="10"/>
  <c r="Y11" i="14"/>
  <c r="Y12" i="14"/>
  <c r="Y13" i="14"/>
  <c r="Y10" i="14"/>
  <c r="M38" i="14"/>
  <c r="M35" i="14"/>
  <c r="M34" i="14"/>
  <c r="M33" i="14"/>
  <c r="M32" i="14"/>
  <c r="X27" i="14"/>
  <c r="W27" i="14"/>
  <c r="V27" i="14"/>
  <c r="U27" i="14"/>
  <c r="P27" i="14"/>
  <c r="O27" i="14"/>
  <c r="N27" i="14"/>
  <c r="M27" i="14"/>
  <c r="H27" i="14"/>
  <c r="G27" i="14"/>
  <c r="F27" i="14"/>
  <c r="E27" i="14"/>
  <c r="Y11" i="13"/>
  <c r="Y12" i="13"/>
  <c r="Y13" i="13"/>
  <c r="Y10" i="13"/>
  <c r="M38" i="13"/>
  <c r="M35" i="13"/>
  <c r="M34" i="13"/>
  <c r="M33" i="13"/>
  <c r="M32" i="13"/>
  <c r="X27" i="13"/>
  <c r="W27" i="13"/>
  <c r="V27" i="13"/>
  <c r="U27" i="13"/>
  <c r="P27" i="13"/>
  <c r="O27" i="13"/>
  <c r="N27" i="13"/>
  <c r="M27" i="13"/>
  <c r="H27" i="13"/>
  <c r="G27" i="13"/>
  <c r="F27" i="13"/>
  <c r="E27" i="13"/>
  <c r="M38" i="12"/>
  <c r="O38" i="12" s="1"/>
  <c r="M35" i="12"/>
  <c r="M34" i="12"/>
  <c r="M33" i="12"/>
  <c r="M32" i="12"/>
  <c r="X27" i="12"/>
  <c r="W27" i="12"/>
  <c r="V27" i="12"/>
  <c r="U27" i="12"/>
  <c r="P27" i="12"/>
  <c r="O27" i="12"/>
  <c r="N27" i="12"/>
  <c r="M27" i="12"/>
  <c r="H27" i="12"/>
  <c r="G27" i="12"/>
  <c r="F27" i="12"/>
  <c r="E27" i="12"/>
  <c r="M38" i="11"/>
  <c r="M35" i="11"/>
  <c r="M34" i="11"/>
  <c r="M33" i="11"/>
  <c r="M32" i="11"/>
  <c r="X27" i="11"/>
  <c r="W27" i="11"/>
  <c r="V27" i="11"/>
  <c r="U27" i="11"/>
  <c r="P27" i="11"/>
  <c r="O27" i="11"/>
  <c r="N27" i="11"/>
  <c r="M27" i="11"/>
  <c r="H27" i="11"/>
  <c r="G27" i="11"/>
  <c r="F27" i="11"/>
  <c r="E27" i="11"/>
  <c r="M38" i="10"/>
  <c r="M35" i="10"/>
  <c r="M34" i="10"/>
  <c r="M33" i="10"/>
  <c r="M32" i="10"/>
  <c r="X27" i="10"/>
  <c r="W27" i="10"/>
  <c r="V27" i="10"/>
  <c r="U27" i="10"/>
  <c r="P27" i="10"/>
  <c r="O27" i="10"/>
  <c r="N27" i="10"/>
  <c r="M27" i="10"/>
  <c r="H27" i="10"/>
  <c r="G27" i="10"/>
  <c r="F27" i="10"/>
  <c r="E27" i="10"/>
  <c r="I23" i="9"/>
  <c r="I24" i="9" s="1"/>
  <c r="I25" i="9" s="1"/>
  <c r="I26" i="9" s="1"/>
  <c r="H23" i="9"/>
  <c r="H24" i="9" s="1"/>
  <c r="H25" i="9" s="1"/>
  <c r="H26" i="9" s="1"/>
  <c r="G23" i="9"/>
  <c r="G24" i="9" s="1"/>
  <c r="G25" i="9" s="1"/>
  <c r="G26" i="9" s="1"/>
  <c r="K15" i="9"/>
  <c r="K9" i="9"/>
  <c r="K8" i="9"/>
  <c r="K7" i="9"/>
  <c r="K6" i="9"/>
  <c r="I23" i="8"/>
  <c r="I24" i="8" s="1"/>
  <c r="I25" i="8" s="1"/>
  <c r="I26" i="8" s="1"/>
  <c r="H23" i="8"/>
  <c r="H24" i="8" s="1"/>
  <c r="H25" i="8" s="1"/>
  <c r="H26" i="8" s="1"/>
  <c r="G23" i="8"/>
  <c r="G24" i="8" s="1"/>
  <c r="G25" i="8" s="1"/>
  <c r="G26" i="8" s="1"/>
  <c r="K15" i="8"/>
  <c r="K9" i="8"/>
  <c r="K8" i="8"/>
  <c r="K7" i="8"/>
  <c r="K6" i="8"/>
  <c r="K15" i="7"/>
  <c r="I23" i="7"/>
  <c r="I24" i="7" s="1"/>
  <c r="I25" i="7" s="1"/>
  <c r="I26" i="7" s="1"/>
  <c r="H23" i="7"/>
  <c r="H24" i="7" s="1"/>
  <c r="H25" i="7" s="1"/>
  <c r="H26" i="7" s="1"/>
  <c r="G23" i="7"/>
  <c r="G24" i="7" s="1"/>
  <c r="G25" i="7" s="1"/>
  <c r="G26" i="7" s="1"/>
  <c r="K9" i="7"/>
  <c r="K8" i="7"/>
  <c r="K7" i="7"/>
  <c r="K6" i="7"/>
  <c r="K15" i="6"/>
  <c r="H23" i="6"/>
  <c r="H24" i="6" s="1"/>
  <c r="H25" i="6" s="1"/>
  <c r="H26" i="6" s="1"/>
  <c r="I23" i="6"/>
  <c r="I24" i="6" s="1"/>
  <c r="I25" i="6" s="1"/>
  <c r="I26" i="6" s="1"/>
  <c r="K7" i="6"/>
  <c r="K8" i="6"/>
  <c r="K9" i="6"/>
  <c r="K6" i="6"/>
  <c r="M38" i="1"/>
  <c r="E27" i="1"/>
  <c r="M32" i="1"/>
  <c r="M35" i="1"/>
  <c r="M33" i="1"/>
  <c r="M34" i="1"/>
  <c r="F27" i="1"/>
  <c r="G27" i="1"/>
  <c r="H27" i="1"/>
  <c r="M27" i="1"/>
  <c r="N27" i="1"/>
  <c r="O27" i="1"/>
  <c r="P27" i="1"/>
  <c r="U27" i="1"/>
  <c r="V27" i="1"/>
  <c r="W27" i="1"/>
  <c r="X27" i="1"/>
  <c r="K23" i="9" l="1"/>
  <c r="M19" i="9" s="1"/>
  <c r="K23" i="8"/>
  <c r="M19" i="8" s="1"/>
  <c r="K23" i="7"/>
  <c r="M19" i="7" s="1"/>
  <c r="G24" i="6"/>
  <c r="G25" i="6" s="1"/>
  <c r="G26" i="6" s="1"/>
  <c r="K23" i="6" l="1"/>
  <c r="M19" i="6" s="1"/>
</calcChain>
</file>

<file path=xl/sharedStrings.xml><?xml version="1.0" encoding="utf-8"?>
<sst xmlns="http://schemas.openxmlformats.org/spreadsheetml/2006/main" count="871" uniqueCount="25">
  <si>
    <t>January</t>
  </si>
  <si>
    <t>February</t>
  </si>
  <si>
    <t xml:space="preserve">March </t>
  </si>
  <si>
    <t>April</t>
  </si>
  <si>
    <t>Produced</t>
  </si>
  <si>
    <t>Supplied</t>
  </si>
  <si>
    <t>Product A</t>
  </si>
  <si>
    <t>Product B</t>
  </si>
  <si>
    <t>Product C</t>
  </si>
  <si>
    <t>Varibles</t>
  </si>
  <si>
    <t>Cost Matrix</t>
  </si>
  <si>
    <t>Monthly Dmand</t>
  </si>
  <si>
    <t>&gt;=</t>
  </si>
  <si>
    <t>Production time Constraint</t>
  </si>
  <si>
    <t>&lt;=</t>
  </si>
  <si>
    <t>Objective</t>
  </si>
  <si>
    <t>March</t>
  </si>
  <si>
    <t>Time consumed</t>
  </si>
  <si>
    <t>Time Available</t>
  </si>
  <si>
    <t>Monthly Demand</t>
  </si>
  <si>
    <t>Monthly Production</t>
  </si>
  <si>
    <t>Monthly Storage</t>
  </si>
  <si>
    <t>Dummy Month</t>
  </si>
  <si>
    <t>Production cost</t>
  </si>
  <si>
    <t>Holding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</si>
</sst>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6A08-9C2E-E244-A3D5-607ED1513932}">
  <dimension ref="A7:X38"/>
  <sheetViews>
    <sheetView showGridLines="0" zoomScale="108" workbookViewId="0">
      <selection activeCell="Y39" sqref="Y39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4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4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4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4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79.999999999999972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42.000000000000114</v>
      </c>
      <c r="W10" s="6">
        <v>0</v>
      </c>
      <c r="X10" s="7">
        <v>0</v>
      </c>
    </row>
    <row r="11" spans="1:24" x14ac:dyDescent="0.2">
      <c r="A11" s="18"/>
      <c r="C11" s="20"/>
      <c r="D11" s="1" t="s">
        <v>1</v>
      </c>
      <c r="E11" s="6">
        <v>0</v>
      </c>
      <c r="F11" s="6">
        <v>110.00000000000004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90.000000000000014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87.999999999999886</v>
      </c>
      <c r="W11" s="6">
        <v>13.99999999999998</v>
      </c>
      <c r="X11" s="7">
        <v>98.999999999999972</v>
      </c>
    </row>
    <row r="12" spans="1:24" x14ac:dyDescent="0.2">
      <c r="A12" s="18"/>
      <c r="C12" s="20"/>
      <c r="D12" s="1" t="s">
        <v>2</v>
      </c>
      <c r="E12" s="6">
        <v>0</v>
      </c>
      <c r="F12" s="6">
        <v>0</v>
      </c>
      <c r="G12" s="6">
        <v>120.00000000000003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99.999999999999986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126.00000000000004</v>
      </c>
      <c r="X12" s="7">
        <v>0</v>
      </c>
    </row>
    <row r="13" spans="1:24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129.99999999999994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110.00000000000004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51.000000000000021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20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20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0">SUM(F10:F13)</f>
        <v>110.00000000000004</v>
      </c>
      <c r="G27" s="10">
        <f t="shared" si="0"/>
        <v>120.00000000000003</v>
      </c>
      <c r="H27" s="10">
        <f t="shared" si="0"/>
        <v>129.99999999999994</v>
      </c>
      <c r="M27" s="10">
        <f t="shared" si="0"/>
        <v>79.999999999999972</v>
      </c>
      <c r="N27" s="10">
        <f t="shared" si="0"/>
        <v>90.000000000000014</v>
      </c>
      <c r="O27" s="10">
        <f t="shared" si="0"/>
        <v>99.999999999999986</v>
      </c>
      <c r="P27" s="10">
        <f t="shared" si="0"/>
        <v>110.00000000000004</v>
      </c>
      <c r="U27" s="10">
        <f t="shared" si="0"/>
        <v>120</v>
      </c>
      <c r="V27" s="10">
        <f t="shared" si="0"/>
        <v>130</v>
      </c>
      <c r="W27" s="10">
        <f t="shared" si="0"/>
        <v>140.00000000000003</v>
      </c>
      <c r="X27" s="10">
        <f t="shared" si="0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386.00000000000011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1">1.2*SUM(E11:H11)+1.3*SUM(M11:P11)+SUM(U11:X11)</f>
        <v>449.99999999999989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1"/>
        <v>400.00000000000006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350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26127</v>
      </c>
    </row>
  </sheetData>
  <mergeCells count="22">
    <mergeCell ref="A27:A29"/>
    <mergeCell ref="A32:A35"/>
    <mergeCell ref="A7:A13"/>
    <mergeCell ref="A17:A23"/>
    <mergeCell ref="K17:P17"/>
    <mergeCell ref="M18:P18"/>
    <mergeCell ref="K20:K23"/>
    <mergeCell ref="C17:H17"/>
    <mergeCell ref="E18:H18"/>
    <mergeCell ref="C20:C23"/>
    <mergeCell ref="C10:C13"/>
    <mergeCell ref="E8:H8"/>
    <mergeCell ref="C7:H7"/>
    <mergeCell ref="K7:P7"/>
    <mergeCell ref="M8:P8"/>
    <mergeCell ref="K10:K13"/>
    <mergeCell ref="S17:X17"/>
    <mergeCell ref="U18:X18"/>
    <mergeCell ref="S20:S23"/>
    <mergeCell ref="S7:X7"/>
    <mergeCell ref="U8:X8"/>
    <mergeCell ref="S10:S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F632-93E9-804E-8C1A-2107BF8740E6}">
  <dimension ref="F5:M26"/>
  <sheetViews>
    <sheetView topLeftCell="C1" zoomScale="140" workbookViewId="0">
      <selection activeCell="F5" sqref="F5:I9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179.00000000000006</v>
      </c>
      <c r="K6" s="10">
        <f>1.2*G6+1.3*H6+I6</f>
        <v>403.00000000000006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190</v>
      </c>
      <c r="I7" s="6">
        <v>70.999999999999986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0</v>
      </c>
      <c r="I8" s="6">
        <v>239</v>
      </c>
      <c r="K8" s="10">
        <f t="shared" si="0"/>
        <v>383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0" spans="6:13" x14ac:dyDescent="0.2">
      <c r="G10" s="1">
        <v>0</v>
      </c>
      <c r="H10" s="1">
        <v>0</v>
      </c>
      <c r="I10" s="1">
        <v>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20*SUM(G6:G9)+30*SUM(H6:H7,H9)+35*H8+10*SUM(I6:I9)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26279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59.000000000000057</v>
      </c>
      <c r="K23" s="1">
        <f>1*SUM(G22:G26)+2*SUM(H22:H26)+0.5*SUM(I22:I26)</f>
        <v>279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100</v>
      </c>
      <c r="I24" s="1">
        <f t="shared" si="2"/>
        <v>0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99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3CC5-0985-B641-92C9-A72F0B58F1A8}">
  <dimension ref="F5:M26"/>
  <sheetViews>
    <sheetView topLeftCell="C3" zoomScale="150" workbookViewId="0">
      <selection activeCell="K40" sqref="K40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182.00000000000003</v>
      </c>
      <c r="K6" s="10">
        <f>1.2*G6+1.3*H6+I6</f>
        <v>406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50.999999999999993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26200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2">
        <v>170</v>
      </c>
    </row>
    <row r="18" spans="6:13" x14ac:dyDescent="0.2">
      <c r="M18" s="1" t="s">
        <v>15</v>
      </c>
    </row>
    <row r="19" spans="6:13" x14ac:dyDescent="0.2">
      <c r="M19" s="12">
        <f>SUM(K15+K23)</f>
        <v>26357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62.000000000000028</v>
      </c>
      <c r="K23" s="1">
        <f>1*SUM(G22:G26)+2*SUM(H22:H26)+0.5*SUM(I22:I26)</f>
        <v>157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0</v>
      </c>
      <c r="I24" s="1">
        <f t="shared" si="2"/>
        <v>133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119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EF06-6E72-5D43-941B-5CB449BC93E9}">
  <dimension ref="F5:M26"/>
  <sheetViews>
    <sheetView topLeftCell="B1" zoomScale="125" workbookViewId="0">
      <selection activeCell="F5" sqref="F5:I9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162.00000000000003</v>
      </c>
      <c r="K6" s="10">
        <f>1.2*G6+1.3*H6+I6</f>
        <v>386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26127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42.000000000000028</v>
      </c>
      <c r="K23" s="1">
        <f>1*SUM(G22:G26)+2*SUM(H22:H26)+0.5*SUM(I22:I26)</f>
        <v>127.00000000000001</v>
      </c>
      <c r="L23" s="12" t="s">
        <v>14</v>
      </c>
      <c r="M23" s="12">
        <v>500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0</v>
      </c>
      <c r="I24" s="1">
        <f t="shared" si="2"/>
        <v>113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99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7F60-67D4-4946-A14F-F85E27E79EA9}">
  <dimension ref="A7:Y38"/>
  <sheetViews>
    <sheetView showGridLines="0" topLeftCell="A2" zoomScale="112" workbookViewId="0">
      <selection activeCell="K51" sqref="K51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100.00000000000001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80.000000000000014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41.999999999999865</v>
      </c>
      <c r="W10" s="6">
        <v>0</v>
      </c>
      <c r="X10" s="7">
        <v>0</v>
      </c>
      <c r="Y10" s="1">
        <f>SUM(U10:X10)</f>
        <v>161.99999999999986</v>
      </c>
    </row>
    <row r="11" spans="1:25" x14ac:dyDescent="0.2">
      <c r="A11" s="18"/>
      <c r="C11" s="20"/>
      <c r="D11" s="1" t="s">
        <v>1</v>
      </c>
      <c r="E11" s="6">
        <v>0</v>
      </c>
      <c r="F11" s="6">
        <v>110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89.999999999999915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88.000000000000128</v>
      </c>
      <c r="W11" s="6">
        <v>113.00000000000003</v>
      </c>
      <c r="X11" s="7">
        <v>0</v>
      </c>
      <c r="Y11" s="1">
        <f t="shared" ref="Y11:Y13" si="0">SUM(U11:X11)</f>
        <v>201.00000000000017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100.00000000000003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26.999999999999993</v>
      </c>
      <c r="X12" s="7">
        <v>99.000000000000057</v>
      </c>
      <c r="Y12" s="1">
        <f t="shared" si="0"/>
        <v>126.00000000000006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50.999999999999943</v>
      </c>
      <c r="Y13" s="1">
        <f t="shared" si="0"/>
        <v>50.999999999999943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1000000</v>
      </c>
      <c r="H20" s="3">
        <v>1000000</v>
      </c>
      <c r="K20" s="20" t="s">
        <v>4</v>
      </c>
      <c r="L20" s="1" t="s">
        <v>0</v>
      </c>
      <c r="M20" s="1">
        <v>30</v>
      </c>
      <c r="N20" s="1">
        <v>32</v>
      </c>
      <c r="O20" s="1">
        <v>1000000</v>
      </c>
      <c r="P20" s="3">
        <v>1000000</v>
      </c>
      <c r="S20" s="20" t="s">
        <v>4</v>
      </c>
      <c r="T20" s="1" t="s">
        <v>0</v>
      </c>
      <c r="U20" s="1">
        <v>10</v>
      </c>
      <c r="V20" s="1">
        <v>10.5</v>
      </c>
      <c r="W20" s="1">
        <v>1000000</v>
      </c>
      <c r="X20" s="3">
        <v>1000000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3">
        <v>1000000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3">
        <v>1000000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3">
        <v>1000000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100.00000000000001</v>
      </c>
      <c r="F27" s="10">
        <f t="shared" ref="F27:X27" si="1">SUM(F10:F13)</f>
        <v>110</v>
      </c>
      <c r="G27" s="10">
        <f t="shared" si="1"/>
        <v>120</v>
      </c>
      <c r="H27" s="10">
        <f t="shared" si="1"/>
        <v>130</v>
      </c>
      <c r="M27" s="10">
        <f t="shared" si="1"/>
        <v>80.000000000000014</v>
      </c>
      <c r="N27" s="10">
        <f t="shared" si="1"/>
        <v>89.999999999999915</v>
      </c>
      <c r="O27" s="10">
        <f t="shared" si="1"/>
        <v>100.00000000000003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140.00000000000003</v>
      </c>
      <c r="X27" s="10">
        <f t="shared" si="1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385.99999999999989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2">1.2*SUM(E11:H11)+1.3*SUM(M11:P11)+SUM(U11:X11)</f>
        <v>450.00000000000006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2"/>
        <v>400.00000000000006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349.99999999999994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26127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0A43-6E00-AA4D-91A1-CB7335A7B3A7}">
  <dimension ref="A7:Y38"/>
  <sheetViews>
    <sheetView zoomScale="74" workbookViewId="0">
      <selection activeCell="AA19" sqref="AA19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100.00000000000001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80.000000000000014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62.000000000000142</v>
      </c>
      <c r="W10" s="6">
        <v>0</v>
      </c>
      <c r="X10" s="7">
        <v>0</v>
      </c>
      <c r="Y10" s="1">
        <f>SUM(U10:X10)</f>
        <v>182.00000000000014</v>
      </c>
    </row>
    <row r="11" spans="1:25" x14ac:dyDescent="0.2">
      <c r="A11" s="18"/>
      <c r="C11" s="20"/>
      <c r="D11" s="1" t="s">
        <v>1</v>
      </c>
      <c r="E11" s="6">
        <v>0</v>
      </c>
      <c r="F11" s="6">
        <v>110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67.999999999999858</v>
      </c>
      <c r="W11" s="6">
        <v>13.999999999999977</v>
      </c>
      <c r="X11" s="7">
        <v>119.00000000000006</v>
      </c>
      <c r="Y11" s="1">
        <f t="shared" ref="Y11:Y13" si="0">SUM(U11:X11)</f>
        <v>200.99999999999989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100.00000000000003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126.00000000000006</v>
      </c>
      <c r="X12" s="7">
        <v>0</v>
      </c>
      <c r="Y12" s="1">
        <f t="shared" si="0"/>
        <v>126.00000000000006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50.999999999999915</v>
      </c>
      <c r="Y13" s="1">
        <f t="shared" si="0"/>
        <v>50.999999999999915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20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20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100.00000000000001</v>
      </c>
      <c r="F27" s="10">
        <f t="shared" ref="F27:X27" si="1">SUM(F10:F13)</f>
        <v>110</v>
      </c>
      <c r="G27" s="10">
        <f t="shared" si="1"/>
        <v>120</v>
      </c>
      <c r="H27" s="10">
        <f t="shared" si="1"/>
        <v>130</v>
      </c>
      <c r="M27" s="10">
        <f t="shared" si="1"/>
        <v>80.000000000000014</v>
      </c>
      <c r="N27" s="10">
        <f t="shared" si="1"/>
        <v>90</v>
      </c>
      <c r="O27" s="10">
        <f t="shared" si="1"/>
        <v>100.00000000000003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140.00000000000003</v>
      </c>
      <c r="X27" s="10">
        <f t="shared" si="1"/>
        <v>169.99999999999997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2">
        <v>170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406.00000000000023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2">1.2*SUM(E11:H11)+1.3*SUM(M11:P11)+SUM(U11:X11)</f>
        <v>449.99999999999989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2"/>
        <v>400.00000000000006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349.99999999999989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26357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0A3B-4983-F942-AFA0-F589738330A2}">
  <dimension ref="A7:Y38"/>
  <sheetViews>
    <sheetView topLeftCell="A3" zoomScale="116" workbookViewId="0">
      <selection activeCell="AA18" sqref="AA18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61.999999999999993</v>
      </c>
      <c r="W10" s="6">
        <v>0</v>
      </c>
      <c r="X10" s="7">
        <v>0</v>
      </c>
      <c r="Y10" s="1">
        <f>SUM(U10:X10)</f>
        <v>182</v>
      </c>
    </row>
    <row r="11" spans="1:25" x14ac:dyDescent="0.2">
      <c r="A11" s="18"/>
      <c r="C11" s="20"/>
      <c r="D11" s="1" t="s">
        <v>1</v>
      </c>
      <c r="E11" s="6">
        <v>0</v>
      </c>
      <c r="F11" s="6">
        <v>110.00000000000001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89.999999999999972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68</v>
      </c>
      <c r="W11" s="6">
        <v>133.00000000000003</v>
      </c>
      <c r="X11" s="7">
        <v>0</v>
      </c>
      <c r="Y11" s="1">
        <f t="shared" ref="Y11:Y13" si="0">SUM(U11:X11)</f>
        <v>201.00000000000003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100.00000000000004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6.9999999999999991</v>
      </c>
      <c r="X12" s="7">
        <v>119.00000000000004</v>
      </c>
      <c r="Y12" s="1">
        <f t="shared" si="0"/>
        <v>126.00000000000004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130.00000000000003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50.999999999999929</v>
      </c>
      <c r="Y13" s="1">
        <f t="shared" si="0"/>
        <v>50.999999999999929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1000000</v>
      </c>
      <c r="H20" s="1">
        <v>1000000</v>
      </c>
      <c r="K20" s="20" t="s">
        <v>4</v>
      </c>
      <c r="L20" s="1" t="s">
        <v>0</v>
      </c>
      <c r="M20" s="1">
        <v>30</v>
      </c>
      <c r="N20" s="1">
        <v>32</v>
      </c>
      <c r="O20" s="1">
        <v>1000000</v>
      </c>
      <c r="P20" s="1">
        <v>1000000</v>
      </c>
      <c r="S20" s="20" t="s">
        <v>4</v>
      </c>
      <c r="T20" s="1" t="s">
        <v>0</v>
      </c>
      <c r="U20" s="1">
        <v>10</v>
      </c>
      <c r="V20" s="1">
        <v>10.5</v>
      </c>
      <c r="W20" s="1">
        <v>1000000</v>
      </c>
      <c r="X20" s="1">
        <v>1000000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1">
        <v>1000000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1">
        <v>1000000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1">
        <v>1000000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1">SUM(F10:F13)</f>
        <v>110.00000000000001</v>
      </c>
      <c r="G27" s="10">
        <f t="shared" si="1"/>
        <v>120</v>
      </c>
      <c r="H27" s="10">
        <f t="shared" si="1"/>
        <v>130.00000000000003</v>
      </c>
      <c r="M27" s="10">
        <f t="shared" si="1"/>
        <v>80</v>
      </c>
      <c r="N27" s="10">
        <f t="shared" si="1"/>
        <v>89.999999999999972</v>
      </c>
      <c r="O27" s="10">
        <f t="shared" si="1"/>
        <v>100.00000000000004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140.00000000000003</v>
      </c>
      <c r="X27" s="10">
        <f t="shared" si="1"/>
        <v>169.99999999999997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2">
        <v>170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406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2">1.2*SUM(E11:H11)+1.3*SUM(M11:P11)+SUM(U11:X11)</f>
        <v>450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2"/>
        <v>400.00000000000011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349.99999999999994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26357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C325-9EA0-3645-A990-7F968091FB1E}">
  <dimension ref="A7:Y38"/>
  <sheetViews>
    <sheetView topLeftCell="A4" zoomScale="110" workbookViewId="0">
      <selection activeCell="AA19" sqref="AA19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42.000000000000085</v>
      </c>
      <c r="W10" s="6">
        <v>0</v>
      </c>
      <c r="X10" s="7">
        <v>0</v>
      </c>
      <c r="Y10" s="1">
        <f>SUM(U10:X10)</f>
        <v>162.00000000000009</v>
      </c>
    </row>
    <row r="11" spans="1:25" x14ac:dyDescent="0.2">
      <c r="A11" s="18"/>
      <c r="C11" s="20"/>
      <c r="D11" s="1" t="s">
        <v>1</v>
      </c>
      <c r="E11" s="6">
        <v>0</v>
      </c>
      <c r="F11" s="6">
        <v>110.00000000000001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87.999999999999915</v>
      </c>
      <c r="W11" s="6">
        <v>113.00000000000001</v>
      </c>
      <c r="X11" s="7">
        <v>0</v>
      </c>
      <c r="Y11" s="1">
        <f t="shared" ref="Y11:Y13" si="0">SUM(U11:X11)</f>
        <v>200.99999999999994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120.00000000000001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100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26.999999999999982</v>
      </c>
      <c r="X12" s="7">
        <v>99.000000000000114</v>
      </c>
      <c r="Y12" s="1">
        <f t="shared" si="0"/>
        <v>126.0000000000001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50.999999999999886</v>
      </c>
      <c r="Y13" s="1">
        <f t="shared" si="0"/>
        <v>50.999999999999886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1000000</v>
      </c>
      <c r="H20" s="1">
        <v>1000000</v>
      </c>
      <c r="K20" s="20" t="s">
        <v>4</v>
      </c>
      <c r="L20" s="1" t="s">
        <v>0</v>
      </c>
      <c r="M20" s="1">
        <v>30</v>
      </c>
      <c r="N20" s="1">
        <v>32</v>
      </c>
      <c r="O20" s="1">
        <v>1000000</v>
      </c>
      <c r="P20" s="1">
        <v>1000000</v>
      </c>
      <c r="S20" s="20" t="s">
        <v>4</v>
      </c>
      <c r="T20" s="1" t="s">
        <v>0</v>
      </c>
      <c r="U20" s="1">
        <v>10</v>
      </c>
      <c r="V20" s="1">
        <v>10.5</v>
      </c>
      <c r="W20" s="1">
        <v>1000000</v>
      </c>
      <c r="X20" s="1">
        <v>1000000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1">
        <v>1000000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1">
        <v>1000000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1">
        <v>1000000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1">SUM(F10:F13)</f>
        <v>110.00000000000001</v>
      </c>
      <c r="G27" s="10">
        <f t="shared" si="1"/>
        <v>120.00000000000001</v>
      </c>
      <c r="H27" s="10">
        <f t="shared" si="1"/>
        <v>130</v>
      </c>
      <c r="M27" s="10">
        <f t="shared" si="1"/>
        <v>80</v>
      </c>
      <c r="N27" s="10">
        <f t="shared" si="1"/>
        <v>90</v>
      </c>
      <c r="O27" s="10">
        <f t="shared" si="1"/>
        <v>100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140</v>
      </c>
      <c r="X27" s="10">
        <f t="shared" si="1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386.00000000000011</v>
      </c>
      <c r="N32" s="1" t="s">
        <v>14</v>
      </c>
      <c r="O32" s="1">
        <v>500</v>
      </c>
    </row>
    <row r="33" spans="1:17" x14ac:dyDescent="0.2">
      <c r="A33" s="18"/>
      <c r="L33" s="1" t="s">
        <v>1</v>
      </c>
      <c r="M33" s="10">
        <f t="shared" ref="M33:M34" si="2">1.2*SUM(E11:H11)+1.3*SUM(M11:P11)+SUM(U11:X11)</f>
        <v>449.99999999999994</v>
      </c>
      <c r="N33" s="1" t="s">
        <v>14</v>
      </c>
      <c r="O33" s="1">
        <v>450</v>
      </c>
    </row>
    <row r="34" spans="1:17" x14ac:dyDescent="0.2">
      <c r="A34" s="18"/>
      <c r="L34" s="1" t="s">
        <v>2</v>
      </c>
      <c r="M34" s="10">
        <f t="shared" si="2"/>
        <v>400.00000000000011</v>
      </c>
      <c r="N34" s="1" t="s">
        <v>14</v>
      </c>
      <c r="O34" s="1">
        <v>400</v>
      </c>
    </row>
    <row r="35" spans="1:17" x14ac:dyDescent="0.2">
      <c r="A35" s="18"/>
      <c r="L35" s="1" t="s">
        <v>3</v>
      </c>
      <c r="M35" s="10">
        <f>1.2*SUM(E13:H13)+1.3*SUM(M13:P13)+SUM(U13:X13)</f>
        <v>349.99999999999989</v>
      </c>
      <c r="N35" s="1" t="s">
        <v>14</v>
      </c>
      <c r="O35" s="1">
        <v>350</v>
      </c>
    </row>
    <row r="37" spans="1:17" x14ac:dyDescent="0.2">
      <c r="M37" s="1" t="s">
        <v>15</v>
      </c>
      <c r="O37" s="1" t="s">
        <v>24</v>
      </c>
    </row>
    <row r="38" spans="1:17" x14ac:dyDescent="0.2">
      <c r="A38" s="1" t="s">
        <v>15</v>
      </c>
      <c r="M38" s="11">
        <f>SUMPRODUCT(E10:H13,E20:H23)+SUMPRODUCT(M10:P13,M20:P23)+SUMPRODUCT(U10:X13,U20:X23)</f>
        <v>26127</v>
      </c>
      <c r="O38" s="14">
        <f>M38-20*SUM(E10:H13)-30*SUM(M10:P13)-10*SUM(U10:X13)</f>
        <v>127</v>
      </c>
      <c r="P38" s="14" t="s">
        <v>14</v>
      </c>
      <c r="Q38" s="14">
        <v>500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E9C0-8FA1-1F44-8B22-ADB4D472E352}">
  <dimension ref="A7:Y38"/>
  <sheetViews>
    <sheetView workbookViewId="0">
      <selection activeCell="K48" sqref="K48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119.99999999999997</v>
      </c>
      <c r="V10" s="6">
        <v>42.000000000000043</v>
      </c>
      <c r="W10" s="6">
        <v>0</v>
      </c>
      <c r="X10" s="7">
        <v>0</v>
      </c>
      <c r="Y10" s="1">
        <f>SUM(U10:X10)</f>
        <v>162</v>
      </c>
    </row>
    <row r="11" spans="1:25" x14ac:dyDescent="0.2">
      <c r="A11" s="18"/>
      <c r="C11" s="20"/>
      <c r="D11" s="1" t="s">
        <v>1</v>
      </c>
      <c r="E11" s="6">
        <v>0</v>
      </c>
      <c r="F11" s="6">
        <v>109.99999999999999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</v>
      </c>
      <c r="O11" s="6">
        <v>0</v>
      </c>
      <c r="P11" s="7">
        <v>0</v>
      </c>
      <c r="S11" s="20"/>
      <c r="T11" s="1" t="s">
        <v>1</v>
      </c>
      <c r="U11" s="6">
        <v>0</v>
      </c>
      <c r="V11" s="6">
        <v>87.999999999999957</v>
      </c>
      <c r="W11" s="6">
        <v>112.99999999999994</v>
      </c>
      <c r="X11" s="7">
        <v>0</v>
      </c>
      <c r="Y11" s="1">
        <f t="shared" ref="Y11:Y13" si="0">SUM(U11:X11)</f>
        <v>200.99999999999989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100.00000000000001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27.00000000000006</v>
      </c>
      <c r="X12" s="7">
        <v>99.000000000000099</v>
      </c>
      <c r="Y12" s="1">
        <f t="shared" si="0"/>
        <v>126.00000000000016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50.999999999999908</v>
      </c>
      <c r="Y13" s="1">
        <f t="shared" si="0"/>
        <v>50.999999999999908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20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20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1">SUM(F10:F13)</f>
        <v>109.99999999999999</v>
      </c>
      <c r="G27" s="10">
        <f t="shared" si="1"/>
        <v>120</v>
      </c>
      <c r="H27" s="10">
        <f t="shared" si="1"/>
        <v>130</v>
      </c>
      <c r="M27" s="10">
        <f t="shared" si="1"/>
        <v>80</v>
      </c>
      <c r="N27" s="10">
        <f t="shared" si="1"/>
        <v>90</v>
      </c>
      <c r="O27" s="10">
        <f t="shared" si="1"/>
        <v>100.00000000000001</v>
      </c>
      <c r="P27" s="10">
        <f t="shared" si="1"/>
        <v>110</v>
      </c>
      <c r="U27" s="10">
        <f t="shared" si="1"/>
        <v>119.99999999999997</v>
      </c>
      <c r="V27" s="10">
        <f t="shared" si="1"/>
        <v>130</v>
      </c>
      <c r="W27" s="10">
        <f t="shared" si="1"/>
        <v>140</v>
      </c>
      <c r="X27" s="10">
        <f t="shared" si="1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386</v>
      </c>
      <c r="N32" s="1" t="s">
        <v>14</v>
      </c>
      <c r="O32" s="1">
        <v>500</v>
      </c>
    </row>
    <row r="33" spans="1:17" x14ac:dyDescent="0.2">
      <c r="A33" s="18"/>
      <c r="L33" s="1" t="s">
        <v>1</v>
      </c>
      <c r="M33" s="10">
        <f t="shared" ref="M33:M34" si="2">1.2*SUM(E11:H11)+1.3*SUM(M11:P11)+SUM(U11:X11)</f>
        <v>449.99999999999989</v>
      </c>
      <c r="N33" s="1" t="s">
        <v>14</v>
      </c>
      <c r="O33" s="1">
        <v>450</v>
      </c>
    </row>
    <row r="34" spans="1:17" x14ac:dyDescent="0.2">
      <c r="A34" s="18"/>
      <c r="L34" s="1" t="s">
        <v>2</v>
      </c>
      <c r="M34" s="10">
        <f t="shared" si="2"/>
        <v>400.00000000000017</v>
      </c>
      <c r="N34" s="1" t="s">
        <v>14</v>
      </c>
      <c r="O34" s="1">
        <v>400</v>
      </c>
    </row>
    <row r="35" spans="1:17" x14ac:dyDescent="0.2">
      <c r="A35" s="18"/>
      <c r="L35" s="1" t="s">
        <v>3</v>
      </c>
      <c r="M35" s="10">
        <f>1.2*SUM(E13:H13)+1.3*SUM(M13:P13)+SUM(U13:X13)</f>
        <v>349.99999999999989</v>
      </c>
      <c r="N35" s="1" t="s">
        <v>14</v>
      </c>
      <c r="O35" s="1">
        <v>350</v>
      </c>
    </row>
    <row r="37" spans="1:17" x14ac:dyDescent="0.2">
      <c r="M37" s="1" t="s">
        <v>15</v>
      </c>
      <c r="O37" s="1" t="s">
        <v>24</v>
      </c>
    </row>
    <row r="38" spans="1:17" x14ac:dyDescent="0.2">
      <c r="A38" s="1" t="s">
        <v>15</v>
      </c>
      <c r="M38" s="11">
        <f>SUMPRODUCT(E10:H13,E20:H23)+SUMPRODUCT(M10:P13,M20:P23)+SUMPRODUCT(U10:X13,U20:X23)</f>
        <v>26127</v>
      </c>
      <c r="O38" s="14">
        <f>M38-20*SUM(E10:H13)-30*SUM(M10:P13)-10*SUM(U10:X13)</f>
        <v>127</v>
      </c>
      <c r="P38" s="14" t="s">
        <v>14</v>
      </c>
      <c r="Q38" s="14">
        <v>500</v>
      </c>
    </row>
  </sheetData>
  <mergeCells count="22">
    <mergeCell ref="A27:A29"/>
    <mergeCell ref="A32:A35"/>
    <mergeCell ref="A17:A23"/>
    <mergeCell ref="C17:H17"/>
    <mergeCell ref="K17:P17"/>
    <mergeCell ref="S17:X17"/>
    <mergeCell ref="E18:H18"/>
    <mergeCell ref="M18:P18"/>
    <mergeCell ref="U18:X18"/>
    <mergeCell ref="C20:C23"/>
    <mergeCell ref="K20:K23"/>
    <mergeCell ref="S20:S23"/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AAE5-BF30-C64B-AE3E-1D17927C638B}">
  <dimension ref="A7:Y38"/>
  <sheetViews>
    <sheetView topLeftCell="A2" zoomScale="77" workbookViewId="0">
      <selection activeCell="Y14" sqref="Y14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59.000000000000085</v>
      </c>
      <c r="W10" s="6">
        <v>0</v>
      </c>
      <c r="X10" s="7">
        <v>0</v>
      </c>
      <c r="Y10" s="1">
        <f>SUM(U10:X10)</f>
        <v>179.00000000000009</v>
      </c>
    </row>
    <row r="11" spans="1:25" x14ac:dyDescent="0.2">
      <c r="A11" s="18"/>
      <c r="C11" s="20"/>
      <c r="D11" s="1" t="s">
        <v>1</v>
      </c>
      <c r="E11" s="6">
        <v>0</v>
      </c>
      <c r="F11" s="6">
        <v>110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90.000000000000028</v>
      </c>
      <c r="O11" s="6">
        <v>100.00000000000003</v>
      </c>
      <c r="P11" s="7">
        <v>0</v>
      </c>
      <c r="S11" s="20"/>
      <c r="T11" s="1" t="s">
        <v>1</v>
      </c>
      <c r="U11" s="6">
        <v>0</v>
      </c>
      <c r="V11" s="6">
        <v>70.999999999999915</v>
      </c>
      <c r="W11" s="6">
        <v>0</v>
      </c>
      <c r="X11" s="7">
        <v>0</v>
      </c>
      <c r="Y11" s="1">
        <f t="shared" ref="Y11:Y13" si="0">SUM(U11:X11)</f>
        <v>70.999999999999915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0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140</v>
      </c>
      <c r="X12" s="7">
        <v>99.000000000000043</v>
      </c>
      <c r="Y12" s="1">
        <f t="shared" si="0"/>
        <v>239.00000000000006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129.99999999999991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50.999999999999957</v>
      </c>
      <c r="Y13" s="1">
        <f t="shared" si="0"/>
        <v>50.999999999999957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20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20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2">
        <v>35</v>
      </c>
      <c r="P22" s="13">
        <v>37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1">SUM(F10:F13)</f>
        <v>110</v>
      </c>
      <c r="G27" s="10">
        <f t="shared" si="1"/>
        <v>120</v>
      </c>
      <c r="H27" s="10">
        <f t="shared" si="1"/>
        <v>129.99999999999991</v>
      </c>
      <c r="M27" s="10">
        <f t="shared" si="1"/>
        <v>80</v>
      </c>
      <c r="N27" s="10">
        <f t="shared" si="1"/>
        <v>90.000000000000028</v>
      </c>
      <c r="O27" s="10">
        <f t="shared" si="1"/>
        <v>100.00000000000003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140</v>
      </c>
      <c r="X27" s="10">
        <f t="shared" si="1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403.00000000000011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2">1.2*SUM(E11:H11)+1.3*SUM(M11:P11)+SUM(U11:X11)</f>
        <v>450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2"/>
        <v>383.00000000000006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349.99999999999983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26279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B6FB-E7F7-4242-8400-E24FD7BE6149}">
  <dimension ref="A7:Y38"/>
  <sheetViews>
    <sheetView topLeftCell="B5" zoomScale="125" workbookViewId="0">
      <selection activeCell="J50" sqref="J50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8" t="s">
        <v>9</v>
      </c>
      <c r="C7" s="15" t="s">
        <v>6</v>
      </c>
      <c r="D7" s="16"/>
      <c r="E7" s="16"/>
      <c r="F7" s="16"/>
      <c r="G7" s="16"/>
      <c r="H7" s="17"/>
      <c r="K7" s="15" t="s">
        <v>7</v>
      </c>
      <c r="L7" s="16"/>
      <c r="M7" s="16"/>
      <c r="N7" s="16"/>
      <c r="O7" s="16"/>
      <c r="P7" s="17"/>
      <c r="S7" s="15" t="s">
        <v>8</v>
      </c>
      <c r="T7" s="16"/>
      <c r="U7" s="16"/>
      <c r="V7" s="16"/>
      <c r="W7" s="16"/>
      <c r="X7" s="17"/>
    </row>
    <row r="8" spans="1:25" x14ac:dyDescent="0.2">
      <c r="A8" s="18"/>
      <c r="C8" s="2"/>
      <c r="E8" s="18" t="s">
        <v>5</v>
      </c>
      <c r="F8" s="18"/>
      <c r="G8" s="18"/>
      <c r="H8" s="19"/>
      <c r="K8" s="2"/>
      <c r="M8" s="18" t="s">
        <v>5</v>
      </c>
      <c r="N8" s="18"/>
      <c r="O8" s="18"/>
      <c r="P8" s="19"/>
      <c r="S8" s="2"/>
      <c r="U8" s="18" t="s">
        <v>5</v>
      </c>
      <c r="V8" s="18"/>
      <c r="W8" s="18"/>
      <c r="X8" s="19"/>
    </row>
    <row r="9" spans="1:25" x14ac:dyDescent="0.2">
      <c r="A9" s="18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8"/>
      <c r="C10" s="20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20" t="s">
        <v>4</v>
      </c>
      <c r="L10" s="1" t="s">
        <v>0</v>
      </c>
      <c r="M10" s="6">
        <v>79.999999999999986</v>
      </c>
      <c r="N10" s="6">
        <v>0</v>
      </c>
      <c r="O10" s="6">
        <v>0</v>
      </c>
      <c r="P10" s="7">
        <v>0</v>
      </c>
      <c r="S10" s="20" t="s">
        <v>4</v>
      </c>
      <c r="T10" s="1" t="s">
        <v>0</v>
      </c>
      <c r="U10" s="6">
        <v>120</v>
      </c>
      <c r="V10" s="6">
        <v>59.000000000000149</v>
      </c>
      <c r="W10" s="6">
        <v>0</v>
      </c>
      <c r="X10" s="7">
        <v>0</v>
      </c>
      <c r="Y10" s="1">
        <f>SUM(U10:X10)</f>
        <v>179.00000000000014</v>
      </c>
    </row>
    <row r="11" spans="1:25" x14ac:dyDescent="0.2">
      <c r="A11" s="18"/>
      <c r="C11" s="20"/>
      <c r="D11" s="1" t="s">
        <v>1</v>
      </c>
      <c r="E11" s="6">
        <v>0</v>
      </c>
      <c r="F11" s="6">
        <v>110.00000000000001</v>
      </c>
      <c r="G11" s="6">
        <v>0</v>
      </c>
      <c r="H11" s="7">
        <v>0</v>
      </c>
      <c r="K11" s="20"/>
      <c r="L11" s="1" t="s">
        <v>1</v>
      </c>
      <c r="M11" s="6">
        <v>0</v>
      </c>
      <c r="N11" s="6">
        <v>90.000000000000142</v>
      </c>
      <c r="O11" s="6">
        <v>100.00000000000001</v>
      </c>
      <c r="P11" s="7">
        <v>0</v>
      </c>
      <c r="S11" s="20"/>
      <c r="T11" s="1" t="s">
        <v>1</v>
      </c>
      <c r="U11" s="6">
        <v>0</v>
      </c>
      <c r="V11" s="6">
        <v>70.999999999999858</v>
      </c>
      <c r="W11" s="6">
        <v>0</v>
      </c>
      <c r="X11" s="7">
        <v>0</v>
      </c>
      <c r="Y11" s="1">
        <f t="shared" ref="Y11:Y13" si="0">SUM(U11:X11)</f>
        <v>70.999999999999858</v>
      </c>
    </row>
    <row r="12" spans="1:25" x14ac:dyDescent="0.2">
      <c r="A12" s="18"/>
      <c r="C12" s="20"/>
      <c r="D12" s="1" t="s">
        <v>2</v>
      </c>
      <c r="E12" s="6">
        <v>0</v>
      </c>
      <c r="F12" s="6">
        <v>0</v>
      </c>
      <c r="G12" s="6">
        <v>119.99999999999996</v>
      </c>
      <c r="H12" s="7">
        <v>0</v>
      </c>
      <c r="K12" s="20"/>
      <c r="L12" s="1" t="s">
        <v>2</v>
      </c>
      <c r="M12" s="6">
        <v>0</v>
      </c>
      <c r="N12" s="6">
        <v>0</v>
      </c>
      <c r="O12" s="6">
        <v>0</v>
      </c>
      <c r="P12" s="7">
        <v>0</v>
      </c>
      <c r="S12" s="20"/>
      <c r="T12" s="1" t="s">
        <v>2</v>
      </c>
      <c r="U12" s="6">
        <v>0</v>
      </c>
      <c r="V12" s="6">
        <v>0</v>
      </c>
      <c r="W12" s="6">
        <v>139.99999999999997</v>
      </c>
      <c r="X12" s="7">
        <v>99.000000000000185</v>
      </c>
      <c r="Y12" s="1">
        <f t="shared" si="0"/>
        <v>239.00000000000017</v>
      </c>
    </row>
    <row r="13" spans="1:25" x14ac:dyDescent="0.2">
      <c r="A13" s="18"/>
      <c r="C13" s="21"/>
      <c r="D13" s="4" t="s">
        <v>3</v>
      </c>
      <c r="E13" s="8">
        <v>0</v>
      </c>
      <c r="F13" s="8">
        <v>0</v>
      </c>
      <c r="G13" s="8">
        <v>0</v>
      </c>
      <c r="H13" s="9">
        <v>130.00000000000003</v>
      </c>
      <c r="K13" s="21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1"/>
      <c r="T13" s="4" t="s">
        <v>3</v>
      </c>
      <c r="U13" s="8">
        <v>0</v>
      </c>
      <c r="V13" s="8">
        <v>0</v>
      </c>
      <c r="W13" s="8">
        <v>0</v>
      </c>
      <c r="X13" s="9">
        <v>50.999999999999829</v>
      </c>
      <c r="Y13" s="1">
        <f t="shared" si="0"/>
        <v>50.999999999999829</v>
      </c>
    </row>
    <row r="17" spans="1:24" x14ac:dyDescent="0.2">
      <c r="A17" s="18" t="s">
        <v>10</v>
      </c>
      <c r="C17" s="15" t="s">
        <v>6</v>
      </c>
      <c r="D17" s="16"/>
      <c r="E17" s="16"/>
      <c r="F17" s="16"/>
      <c r="G17" s="16"/>
      <c r="H17" s="17"/>
      <c r="K17" s="15" t="s">
        <v>7</v>
      </c>
      <c r="L17" s="16"/>
      <c r="M17" s="16"/>
      <c r="N17" s="16"/>
      <c r="O17" s="16"/>
      <c r="P17" s="17"/>
      <c r="S17" s="15" t="s">
        <v>8</v>
      </c>
      <c r="T17" s="16"/>
      <c r="U17" s="16"/>
      <c r="V17" s="16"/>
      <c r="W17" s="16"/>
      <c r="X17" s="17"/>
    </row>
    <row r="18" spans="1:24" x14ac:dyDescent="0.2">
      <c r="A18" s="18"/>
      <c r="C18" s="2"/>
      <c r="E18" s="18" t="s">
        <v>5</v>
      </c>
      <c r="F18" s="18"/>
      <c r="G18" s="18"/>
      <c r="H18" s="19"/>
      <c r="K18" s="2"/>
      <c r="M18" s="18" t="s">
        <v>5</v>
      </c>
      <c r="N18" s="18"/>
      <c r="O18" s="18"/>
      <c r="P18" s="19"/>
      <c r="S18" s="2"/>
      <c r="U18" s="18" t="s">
        <v>5</v>
      </c>
      <c r="V18" s="18"/>
      <c r="W18" s="18"/>
      <c r="X18" s="19"/>
    </row>
    <row r="19" spans="1:24" x14ac:dyDescent="0.2">
      <c r="A19" s="18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8"/>
      <c r="C20" s="20" t="s">
        <v>4</v>
      </c>
      <c r="D20" s="1" t="s">
        <v>0</v>
      </c>
      <c r="E20" s="1">
        <v>20</v>
      </c>
      <c r="F20" s="1">
        <v>21</v>
      </c>
      <c r="G20" s="1">
        <v>1000000</v>
      </c>
      <c r="H20" s="1">
        <v>1000000</v>
      </c>
      <c r="K20" s="20" t="s">
        <v>4</v>
      </c>
      <c r="L20" s="1" t="s">
        <v>0</v>
      </c>
      <c r="M20" s="1">
        <v>30</v>
      </c>
      <c r="N20" s="1">
        <v>32</v>
      </c>
      <c r="O20" s="1">
        <v>1000000</v>
      </c>
      <c r="P20" s="1">
        <v>1000000</v>
      </c>
      <c r="S20" s="20" t="s">
        <v>4</v>
      </c>
      <c r="T20" s="1" t="s">
        <v>0</v>
      </c>
      <c r="U20" s="1">
        <v>10</v>
      </c>
      <c r="V20" s="1">
        <v>10.5</v>
      </c>
      <c r="W20" s="1">
        <v>1000000</v>
      </c>
      <c r="X20" s="1">
        <v>1000000</v>
      </c>
    </row>
    <row r="21" spans="1:24" x14ac:dyDescent="0.2">
      <c r="A21" s="18"/>
      <c r="C21" s="20"/>
      <c r="D21" s="1" t="s">
        <v>1</v>
      </c>
      <c r="E21" s="1">
        <v>1000000</v>
      </c>
      <c r="F21" s="1">
        <v>20</v>
      </c>
      <c r="G21" s="1">
        <v>21</v>
      </c>
      <c r="H21" s="1">
        <v>1000000</v>
      </c>
      <c r="K21" s="20"/>
      <c r="L21" s="1" t="s">
        <v>1</v>
      </c>
      <c r="M21" s="1">
        <v>1000000</v>
      </c>
      <c r="N21" s="1">
        <v>30</v>
      </c>
      <c r="O21" s="1">
        <v>32</v>
      </c>
      <c r="P21" s="1">
        <v>1000000</v>
      </c>
      <c r="S21" s="20"/>
      <c r="T21" s="1" t="s">
        <v>1</v>
      </c>
      <c r="U21" s="1">
        <v>1000000</v>
      </c>
      <c r="V21" s="1">
        <v>10</v>
      </c>
      <c r="W21" s="1">
        <v>10.5</v>
      </c>
      <c r="X21" s="1">
        <v>1000000</v>
      </c>
    </row>
    <row r="22" spans="1:24" x14ac:dyDescent="0.2">
      <c r="A22" s="18"/>
      <c r="C22" s="20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20"/>
      <c r="L22" s="1" t="s">
        <v>2</v>
      </c>
      <c r="M22" s="1">
        <v>1000000</v>
      </c>
      <c r="N22" s="1">
        <v>1000000</v>
      </c>
      <c r="O22" s="12">
        <v>35</v>
      </c>
      <c r="P22" s="13">
        <v>37</v>
      </c>
      <c r="S22" s="20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8"/>
      <c r="C23" s="21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1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1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8" t="s">
        <v>11</v>
      </c>
      <c r="E27" s="10">
        <f>SUM(E10:E13)</f>
        <v>100</v>
      </c>
      <c r="F27" s="10">
        <f t="shared" ref="F27:X27" si="1">SUM(F10:F13)</f>
        <v>110.00000000000001</v>
      </c>
      <c r="G27" s="10">
        <f t="shared" si="1"/>
        <v>119.99999999999996</v>
      </c>
      <c r="H27" s="10">
        <f t="shared" si="1"/>
        <v>130.00000000000003</v>
      </c>
      <c r="M27" s="10">
        <f t="shared" si="1"/>
        <v>79.999999999999986</v>
      </c>
      <c r="N27" s="10">
        <f t="shared" si="1"/>
        <v>90.000000000000142</v>
      </c>
      <c r="O27" s="10">
        <f t="shared" si="1"/>
        <v>100.00000000000001</v>
      </c>
      <c r="P27" s="10">
        <f t="shared" si="1"/>
        <v>110</v>
      </c>
      <c r="U27" s="10">
        <f t="shared" si="1"/>
        <v>120</v>
      </c>
      <c r="V27" s="10">
        <f t="shared" si="1"/>
        <v>130</v>
      </c>
      <c r="W27" s="10">
        <f t="shared" si="1"/>
        <v>139.99999999999997</v>
      </c>
      <c r="X27" s="10">
        <f t="shared" si="1"/>
        <v>150</v>
      </c>
    </row>
    <row r="28" spans="1:24" x14ac:dyDescent="0.2">
      <c r="A28" s="18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8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8" t="s">
        <v>13</v>
      </c>
      <c r="L32" s="1" t="s">
        <v>0</v>
      </c>
      <c r="M32" s="10">
        <f>1.2*SUM(E10:H10)+1.3*SUM(M10:P10)+SUM(U10:X10)</f>
        <v>403.00000000000011</v>
      </c>
      <c r="N32" s="1" t="s">
        <v>14</v>
      </c>
      <c r="O32" s="1">
        <v>500</v>
      </c>
    </row>
    <row r="33" spans="1:15" x14ac:dyDescent="0.2">
      <c r="A33" s="18"/>
      <c r="L33" s="1" t="s">
        <v>1</v>
      </c>
      <c r="M33" s="10">
        <f t="shared" ref="M33:M34" si="2">1.2*SUM(E11:H11)+1.3*SUM(M11:P11)+SUM(U11:X11)</f>
        <v>450.00000000000011</v>
      </c>
      <c r="N33" s="1" t="s">
        <v>14</v>
      </c>
      <c r="O33" s="1">
        <v>450</v>
      </c>
    </row>
    <row r="34" spans="1:15" x14ac:dyDescent="0.2">
      <c r="A34" s="18"/>
      <c r="L34" s="1" t="s">
        <v>2</v>
      </c>
      <c r="M34" s="10">
        <f t="shared" si="2"/>
        <v>383.00000000000011</v>
      </c>
      <c r="N34" s="1" t="s">
        <v>14</v>
      </c>
      <c r="O34" s="1">
        <v>400</v>
      </c>
    </row>
    <row r="35" spans="1:15" x14ac:dyDescent="0.2">
      <c r="A35" s="18"/>
      <c r="L35" s="1" t="s">
        <v>3</v>
      </c>
      <c r="M35" s="10">
        <f>1.2*SUM(E13:H13)+1.3*SUM(M13:P13)+SUM(U13:X13)</f>
        <v>349.99999999999983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26279.000000000004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2DAD-0474-D84D-8715-344BD633461B}">
  <dimension ref="F5:M26"/>
  <sheetViews>
    <sheetView tabSelected="1" topLeftCell="B1" zoomScale="142" workbookViewId="0">
      <selection activeCell="L35" sqref="L35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162.00000000000003</v>
      </c>
      <c r="K6" s="10">
        <f>1.2*G6+1.3*H6+I6</f>
        <v>386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26127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42.000000000000028</v>
      </c>
      <c r="K23" s="1">
        <f>1*SUM(G22:G26)+2*SUM(H22:H26)+0.5*SUM(I22:I26)</f>
        <v>127.00000000000001</v>
      </c>
    </row>
    <row r="24" spans="6:13" x14ac:dyDescent="0.2">
      <c r="F24" s="1" t="s">
        <v>16</v>
      </c>
      <c r="G24" s="1">
        <f>G23+G7-G15</f>
        <v>0</v>
      </c>
      <c r="H24" s="1">
        <f t="shared" ref="H24:I24" si="2">H23+H7-H15</f>
        <v>0</v>
      </c>
      <c r="I24" s="1">
        <f t="shared" si="2"/>
        <v>113</v>
      </c>
    </row>
    <row r="25" spans="6:13" x14ac:dyDescent="0.2">
      <c r="F25" s="1" t="s">
        <v>3</v>
      </c>
      <c r="G25" s="1">
        <f>G24+G8-G16</f>
        <v>0</v>
      </c>
      <c r="H25" s="1">
        <f t="shared" ref="H25:I25" si="3">H24+H8-H16</f>
        <v>0</v>
      </c>
      <c r="I25" s="1">
        <f t="shared" si="3"/>
        <v>99</v>
      </c>
    </row>
    <row r="26" spans="6:13" x14ac:dyDescent="0.2">
      <c r="F26" s="1" t="s">
        <v>22</v>
      </c>
      <c r="G26" s="1">
        <f>G25+G9-G17</f>
        <v>0</v>
      </c>
      <c r="H26" s="1">
        <f t="shared" ref="H26:I26" si="4">H25+H9-H17</f>
        <v>0</v>
      </c>
      <c r="I26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TransportationA</vt:lpstr>
      <vt:lpstr>OnlyNextMonthA</vt:lpstr>
      <vt:lpstr>TransportationC</vt:lpstr>
      <vt:lpstr>NextMonthOnlyC</vt:lpstr>
      <vt:lpstr>NextMonthOnlyD</vt:lpstr>
      <vt:lpstr>TransportationD</vt:lpstr>
      <vt:lpstr>TransportationB</vt:lpstr>
      <vt:lpstr>OnletNetMonthB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2024-12-10T16:40:31Z</dcterms:created>
  <dcterms:modified xsi:type="dcterms:W3CDTF">2024-12-12T12:19:52Z</dcterms:modified>
</cp:coreProperties>
</file>