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班總成績" sheetId="1" r:id="rId4"/>
    <sheet state="visible" name="B班Cloze" sheetId="2" r:id="rId5"/>
    <sheet state="visible" name="B班Short Ans" sheetId="3" r:id="rId6"/>
    <sheet state="visible" name="B班Assessment" sheetId="4" r:id="rId7"/>
    <sheet state="visible" name="B班HW" sheetId="5" r:id="rId8"/>
    <sheet state="visible" name="B班期末上機" sheetId="6" r:id="rId9"/>
    <sheet state="visible" name="B班上機加分" sheetId="7" r:id="rId10"/>
    <sheet state="visible" name="B班SQ3R加分" sheetId="8" r:id="rId11"/>
    <sheet state="visible" name="B班期末成績調整" sheetId="9" r:id="rId12"/>
    <sheet state="visible" name="查詢成績" sheetId="10" r:id="rId13"/>
  </sheets>
  <externalReferences>
    <externalReference r:id="rId14"/>
    <externalReference r:id="rId15"/>
  </externalReferences>
  <definedNames/>
  <calcPr/>
  <extLst>
    <ext uri="GoogleSheetsCustomDataVersion1">
      <go:sheetsCustomData xmlns:go="http://customooxmlschemas.google.com/" r:id="rId16" roundtripDataSignature="AMtx7mjHmkPZspY4XIqoNOrvsO9RlgMoJw=="/>
    </ext>
  </extLst>
</workbook>
</file>

<file path=xl/sharedStrings.xml><?xml version="1.0" encoding="utf-8"?>
<sst xmlns="http://schemas.openxmlformats.org/spreadsheetml/2006/main" count="719" uniqueCount="170">
  <si>
    <t>學號</t>
  </si>
  <si>
    <t>姓名</t>
  </si>
  <si>
    <t>Cloze</t>
  </si>
  <si>
    <t>Short Ans</t>
  </si>
  <si>
    <t>Assessment</t>
  </si>
  <si>
    <r>
      <rPr>
        <rFont val="微軟正黑體"/>
        <color theme="1"/>
        <sz val="12.0"/>
      </rPr>
      <t>學習行為</t>
    </r>
    <r>
      <rPr>
        <rFont val="Arial"/>
        <color theme="1"/>
        <sz val="12.0"/>
      </rPr>
      <t>(30%)</t>
    </r>
  </si>
  <si>
    <t>筆試小考1</t>
  </si>
  <si>
    <t>筆試小考2</t>
  </si>
  <si>
    <r>
      <rPr>
        <rFont val="微軟正黑體"/>
        <color theme="1"/>
        <sz val="12.0"/>
      </rPr>
      <t>上機小考</t>
    </r>
    <r>
      <rPr>
        <rFont val="Arial"/>
        <color theme="1"/>
        <sz val="12.0"/>
      </rPr>
      <t>1</t>
    </r>
  </si>
  <si>
    <r>
      <rPr>
        <rFont val="微軟正黑體"/>
        <color theme="1"/>
        <sz val="12.0"/>
      </rPr>
      <t>上機小考</t>
    </r>
    <r>
      <rPr>
        <rFont val="Arial"/>
        <color theme="1"/>
        <sz val="12.0"/>
      </rPr>
      <t>2</t>
    </r>
  </si>
  <si>
    <t>課堂小考(15%)</t>
  </si>
  <si>
    <t>作業(15%)</t>
  </si>
  <si>
    <t>期中筆試(15%)</t>
  </si>
  <si>
    <t>期末筆試(15%)</t>
  </si>
  <si>
    <t>期末上機(10%)</t>
  </si>
  <si>
    <t>加分</t>
  </si>
  <si>
    <t>總成績</t>
  </si>
  <si>
    <t>目標成績</t>
  </si>
  <si>
    <t>90分以上</t>
  </si>
  <si>
    <t>100分以上</t>
  </si>
  <si>
    <t>鄭欣恬</t>
  </si>
  <si>
    <t>退選</t>
  </si>
  <si>
    <t>卜冠州</t>
  </si>
  <si>
    <t>宋育萱</t>
  </si>
  <si>
    <t>沈岱璇</t>
  </si>
  <si>
    <t>歐奕辰</t>
  </si>
  <si>
    <t>林韋志</t>
  </si>
  <si>
    <t>張可昀</t>
  </si>
  <si>
    <t>姚文苓</t>
  </si>
  <si>
    <t>李承翰</t>
  </si>
  <si>
    <t>江左夷吾</t>
  </si>
  <si>
    <t>許芷菱</t>
  </si>
  <si>
    <t>王彥心</t>
  </si>
  <si>
    <t>胡藝馨</t>
  </si>
  <si>
    <t>林洧正</t>
  </si>
  <si>
    <t>張沅誠</t>
  </si>
  <si>
    <t>王弘文</t>
  </si>
  <si>
    <t>黃哲崗</t>
  </si>
  <si>
    <t>高瑋澤</t>
  </si>
  <si>
    <t>王子峻</t>
  </si>
  <si>
    <t>李孟珊</t>
  </si>
  <si>
    <t>蘭昱霆</t>
  </si>
  <si>
    <t>劉佳倫</t>
  </si>
  <si>
    <t>蔡承哲</t>
  </si>
  <si>
    <t>楊舒羽</t>
  </si>
  <si>
    <t>張芮瑄</t>
  </si>
  <si>
    <t>王文君</t>
  </si>
  <si>
    <t>林湘翎</t>
  </si>
  <si>
    <t>馮宇廷</t>
  </si>
  <si>
    <t>王威翔</t>
  </si>
  <si>
    <t>白珈綺</t>
  </si>
  <si>
    <t>黃信智</t>
  </si>
  <si>
    <t>陳永翰</t>
  </si>
  <si>
    <t>邱瑀宸</t>
  </si>
  <si>
    <t>俞乃碩</t>
  </si>
  <si>
    <t>李俐萱</t>
  </si>
  <si>
    <t>陳亭伊</t>
  </si>
  <si>
    <t>顏琦芳</t>
  </si>
  <si>
    <t>杜奕濰</t>
  </si>
  <si>
    <t>黃丞遠</t>
  </si>
  <si>
    <t>廖采瑄</t>
  </si>
  <si>
    <t>陳彥蓉</t>
  </si>
  <si>
    <t>宋姿妤</t>
  </si>
  <si>
    <t>劉品萱</t>
  </si>
  <si>
    <t>蘇采緹</t>
  </si>
  <si>
    <t>熊恩誾</t>
  </si>
  <si>
    <t>盧曉萱</t>
  </si>
  <si>
    <t>陳俐吟</t>
  </si>
  <si>
    <t>魏子軒</t>
  </si>
  <si>
    <t>許珀維</t>
  </si>
  <si>
    <t>王偉倫</t>
  </si>
  <si>
    <t>黃政皓</t>
  </si>
  <si>
    <t>郭俊廷</t>
  </si>
  <si>
    <t>鄭伂</t>
  </si>
  <si>
    <t>李泰坤</t>
  </si>
  <si>
    <t>游柏倫</t>
  </si>
  <si>
    <t>謝秉倫</t>
  </si>
  <si>
    <t>總平均</t>
  </si>
  <si>
    <t>C1-1</t>
  </si>
  <si>
    <t>C1-2</t>
  </si>
  <si>
    <t>C1-3</t>
  </si>
  <si>
    <t>C2-1</t>
  </si>
  <si>
    <t>C2-2</t>
  </si>
  <si>
    <t>C3-1</t>
  </si>
  <si>
    <t>C3-2</t>
  </si>
  <si>
    <t>C4-1</t>
  </si>
  <si>
    <t>C5-1</t>
  </si>
  <si>
    <t>C5-2</t>
  </si>
  <si>
    <t>C6-1</t>
  </si>
  <si>
    <t>C6-2</t>
  </si>
  <si>
    <t>C6-3</t>
  </si>
  <si>
    <t>C7-1</t>
  </si>
  <si>
    <t>C7-2</t>
  </si>
  <si>
    <t>總分</t>
  </si>
  <si>
    <t>C1_assessment</t>
  </si>
  <si>
    <t>C2_assessment</t>
  </si>
  <si>
    <t>C3_assessment</t>
  </si>
  <si>
    <t>C4_assessment</t>
  </si>
  <si>
    <t>C5_assessment</t>
  </si>
  <si>
    <t>C6_assessment</t>
  </si>
  <si>
    <t>C7_assessment</t>
  </si>
  <si>
    <t>小考一</t>
  </si>
  <si>
    <t>小考二</t>
  </si>
  <si>
    <t>期中考</t>
  </si>
  <si>
    <t>期末考</t>
  </si>
  <si>
    <t>HW1</t>
  </si>
  <si>
    <t>HW2</t>
  </si>
  <si>
    <t>HW3</t>
  </si>
  <si>
    <t>gift_spent</t>
  </si>
  <si>
    <t>billiards_triangle</t>
  </si>
  <si>
    <t>narcissistic_numbers</t>
  </si>
  <si>
    <t>larget_pair</t>
  </si>
  <si>
    <t>number_sort_rule</t>
  </si>
  <si>
    <t>last_survivor</t>
  </si>
  <si>
    <t>change_present</t>
  </si>
  <si>
    <t>str_to_dict</t>
  </si>
  <si>
    <t>strongest_cha</t>
  </si>
  <si>
    <t>which_in_list</t>
  </si>
  <si>
    <t>原始分數</t>
  </si>
  <si>
    <t>in_list送分</t>
  </si>
  <si>
    <t>題數</t>
  </si>
  <si>
    <t>前3*15</t>
  </si>
  <si>
    <t>前3*20</t>
  </si>
  <si>
    <t>* 數字整數部分為嘗試次數</t>
  </si>
  <si>
    <t>* 正: 有答對</t>
  </si>
  <si>
    <t>* 負: 沒答對</t>
  </si>
  <si>
    <t>* 0: 沒有送出紀錄</t>
  </si>
  <si>
    <t>平均</t>
  </si>
  <si>
    <t>addB-two_timestamps</t>
  </si>
  <si>
    <t>addB-is_leap_year</t>
  </si>
  <si>
    <t>addB-adding_factorials</t>
  </si>
  <si>
    <t>addB-sum_cube</t>
  </si>
  <si>
    <t>addB-ladder</t>
  </si>
  <si>
    <t>addB-number_password</t>
  </si>
  <si>
    <t>addB-vowel_number</t>
  </si>
  <si>
    <t>addB-max_odd_even</t>
  </si>
  <si>
    <t>addB-update_light</t>
  </si>
  <si>
    <t>addB-square_dict</t>
  </si>
  <si>
    <t>addB-simple_mul_table</t>
  </si>
  <si>
    <t>addB-get_prime_number</t>
  </si>
  <si>
    <t>addB-change_last_name</t>
  </si>
  <si>
    <t>addB-count_postag</t>
  </si>
  <si>
    <t>addB-morning_jog</t>
  </si>
  <si>
    <t>答對題數</t>
  </si>
  <si>
    <t>平均題數</t>
  </si>
  <si>
    <t>S</t>
  </si>
  <si>
    <t>Q</t>
  </si>
  <si>
    <t>Read</t>
  </si>
  <si>
    <t>Recall</t>
  </si>
  <si>
    <t>Review</t>
  </si>
  <si>
    <t>Sum</t>
  </si>
  <si>
    <t>Score</t>
  </si>
  <si>
    <t>Max</t>
  </si>
  <si>
    <t>Average</t>
  </si>
  <si>
    <t>期末上機</t>
  </si>
  <si>
    <t>原始上機成績</t>
  </si>
  <si>
    <t>挑整</t>
  </si>
  <si>
    <t>原因</t>
  </si>
  <si>
    <t>期末筆試</t>
  </si>
  <si>
    <t>原始筆試成績</t>
  </si>
  <si>
    <t>期末上機加分</t>
  </si>
  <si>
    <t>原始答對題數</t>
  </si>
  <si>
    <t>SQ3R加分</t>
  </si>
  <si>
    <t>影片缺交</t>
  </si>
  <si>
    <t>缺考</t>
  </si>
  <si>
    <t>沒點到名(有影片)</t>
  </si>
  <si>
    <t>沒點到名</t>
  </si>
  <si>
    <r>
      <rPr>
        <rFont val="微軟正黑體"/>
        <color theme="1"/>
        <sz val="12.0"/>
      </rPr>
      <t>學習行為</t>
    </r>
    <r>
      <rPr>
        <rFont val="Arial"/>
        <color theme="1"/>
        <sz val="12.0"/>
      </rPr>
      <t>(30%)</t>
    </r>
  </si>
  <si>
    <r>
      <rPr>
        <rFont val="微軟正黑體"/>
        <color theme="1"/>
        <sz val="12.0"/>
      </rPr>
      <t>上機小考</t>
    </r>
    <r>
      <rPr>
        <rFont val="Arial"/>
        <color theme="1"/>
        <sz val="12.0"/>
      </rPr>
      <t>1</t>
    </r>
  </si>
  <si>
    <r>
      <rPr>
        <rFont val="微軟正黑體"/>
        <color theme="1"/>
        <sz val="12.0"/>
      </rPr>
      <t>上機小考</t>
    </r>
    <r>
      <rPr>
        <rFont val="Arial"/>
        <color theme="1"/>
        <sz val="12.0"/>
      </rPr>
      <t>2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</si>
</sst>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00000"/>
  </numFmts>
  <fonts count="18">
    <font>
      <sz val="12.0"/>
      <color theme="1"/>
      <name val="Arial"/>
    </font>
    <font>
      <sz val="12.0"/>
      <color theme="1"/>
      <name val="Microsoft JhengHei"/>
    </font>
    <font>
      <sz val="12.0"/>
      <color theme="1"/>
      <name val="Calibri"/>
    </font>
    <font>
      <sz val="12.0"/>
      <color theme="1"/>
      <name val="PMingLiu"/>
    </font>
    <font>
      <color theme="1"/>
      <name val="Calibri"/>
    </font>
    <font>
      <sz val="11.0"/>
      <color theme="1"/>
      <name val="Calibri"/>
    </font>
    <font>
      <sz val="12.0"/>
      <color rgb="FF000000"/>
      <name val="新細明體"/>
    </font>
    <font>
      <i/>
      <sz val="12.0"/>
      <color theme="1"/>
      <name val="Calibri"/>
    </font>
    <font>
      <sz val="12.0"/>
      <color rgb="FF000000"/>
      <name val="Arial"/>
    </font>
    <font>
      <sz val="12.0"/>
      <color rgb="FF373A3C"/>
      <name val="Arial"/>
    </font>
    <font>
      <sz val="12.0"/>
      <color rgb="FF000000"/>
      <name val="PMingLiu"/>
    </font>
    <font>
      <sz val="11.0"/>
      <color rgb="FF000000"/>
      <name val="Arial"/>
    </font>
    <font>
      <sz val="11.0"/>
      <color rgb="FF000000"/>
      <name val="新細明體"/>
    </font>
    <font>
      <color theme="1"/>
      <name val="Arial"/>
    </font>
    <font>
      <sz val="12.0"/>
      <color rgb="FF9C0006"/>
      <name val="新細明體"/>
    </font>
    <font>
      <sz val="11.0"/>
      <color rgb="FF000000"/>
      <name val="Inconsolata"/>
    </font>
    <font>
      <b/>
      <sz val="11.0"/>
      <color theme="1"/>
      <name val="新細明體"/>
    </font>
    <font/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5">
    <border/>
    <border>
      <left/>
      <right style="medium">
        <color rgb="FF000000"/>
      </right>
      <top/>
      <bottom/>
    </border>
    <border>
      <left/>
      <right/>
      <top/>
      <bottom/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center" wrapText="0"/>
    </xf>
    <xf borderId="0" fillId="0" fontId="0" numFmtId="0" xfId="0" applyAlignment="1" applyFont="1">
      <alignment horizontal="center" vertical="bottom"/>
    </xf>
    <xf borderId="0" fillId="0" fontId="1" numFmtId="2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center"/>
    </xf>
    <xf borderId="0" fillId="2" fontId="3" numFmtId="0" xfId="0" applyAlignment="1" applyFill="1" applyFont="1">
      <alignment horizontal="center" vertical="bottom"/>
    </xf>
    <xf borderId="0" fillId="2" fontId="3" numFmtId="164" xfId="0" applyAlignment="1" applyFont="1" applyNumberFormat="1">
      <alignment horizontal="center" vertical="bottom"/>
    </xf>
    <xf borderId="0" fillId="2" fontId="4" numFmtId="0" xfId="0" applyAlignment="1" applyFont="1">
      <alignment vertical="center"/>
    </xf>
    <xf borderId="0" fillId="2" fontId="4" numFmtId="164" xfId="0" applyAlignment="1" applyFont="1" applyNumberFormat="1">
      <alignment vertical="center"/>
    </xf>
    <xf borderId="0" fillId="2" fontId="5" numFmtId="0" xfId="0" applyAlignment="1" applyFont="1">
      <alignment vertical="bottom"/>
    </xf>
    <xf borderId="0" fillId="2" fontId="2" numFmtId="0" xfId="0" applyAlignment="1" applyFont="1">
      <alignment vertical="center"/>
    </xf>
    <xf borderId="0" fillId="2" fontId="4" numFmtId="2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4" numFmtId="164" xfId="0" applyAlignment="1" applyFont="1" applyNumberFormat="1">
      <alignment vertical="center"/>
    </xf>
    <xf borderId="0" fillId="0" fontId="5" numFmtId="0" xfId="0" applyAlignment="1" applyFont="1">
      <alignment vertical="bottom"/>
    </xf>
    <xf borderId="0" fillId="0" fontId="2" numFmtId="0" xfId="0" applyAlignment="1" applyFont="1">
      <alignment vertical="center"/>
    </xf>
    <xf borderId="0" fillId="0" fontId="6" numFmtId="0" xfId="0" applyAlignment="1" applyFont="1">
      <alignment horizontal="right" readingOrder="0" shrinkToFit="0" vertical="center" wrapText="0"/>
    </xf>
    <xf borderId="0" fillId="3" fontId="4" numFmtId="2" xfId="0" applyAlignment="1" applyFill="1" applyFont="1" applyNumberFormat="1">
      <alignment vertical="center"/>
    </xf>
    <xf borderId="0" fillId="0" fontId="4" numFmtId="2" xfId="0" applyAlignment="1" applyFont="1" applyNumberFormat="1">
      <alignment vertical="center"/>
    </xf>
    <xf borderId="0" fillId="0" fontId="4" numFmtId="0" xfId="0" applyAlignment="1" applyFont="1">
      <alignment readingOrder="0" vertical="center"/>
    </xf>
    <xf borderId="0" fillId="3" fontId="4" numFmtId="0" xfId="0" applyAlignment="1" applyFont="1">
      <alignment vertical="center"/>
    </xf>
    <xf borderId="0" fillId="2" fontId="6" numFmtId="0" xfId="0" applyAlignment="1" applyFont="1">
      <alignment horizontal="right" readingOrder="0" shrinkToFit="0" vertical="center" wrapText="0"/>
    </xf>
    <xf borderId="0" fillId="2" fontId="4" numFmtId="0" xfId="0" applyAlignment="1" applyFont="1">
      <alignment readingOrder="0" vertical="center"/>
    </xf>
    <xf borderId="0" fillId="4" fontId="4" numFmtId="2" xfId="0" applyAlignment="1" applyFill="1" applyFont="1" applyNumberFormat="1">
      <alignment vertical="center"/>
    </xf>
    <xf borderId="0" fillId="0" fontId="2" numFmtId="0" xfId="0" applyAlignment="1" applyFont="1">
      <alignment vertical="bottom"/>
    </xf>
    <xf borderId="0" fillId="0" fontId="7" numFmtId="0" xfId="0" applyAlignment="1" applyFont="1">
      <alignment vertical="center"/>
    </xf>
    <xf borderId="0" fillId="0" fontId="2" numFmtId="164" xfId="0" applyAlignment="1" applyFont="1" applyNumberFormat="1">
      <alignment vertical="center"/>
    </xf>
    <xf borderId="1" fillId="5" fontId="8" numFmtId="0" xfId="0" applyAlignment="1" applyBorder="1" applyFill="1" applyFont="1">
      <alignment horizontal="center" vertical="bottom"/>
    </xf>
    <xf borderId="2" fillId="3" fontId="9" numFmtId="0" xfId="0" applyAlignment="1" applyBorder="1" applyFont="1">
      <alignment horizontal="center" vertical="bottom"/>
    </xf>
    <xf borderId="2" fillId="6" fontId="8" numFmtId="0" xfId="0" applyAlignment="1" applyBorder="1" applyFill="1" applyFont="1">
      <alignment horizontal="center" vertical="bottom"/>
    </xf>
    <xf borderId="3" fillId="0" fontId="0" numFmtId="164" xfId="0" applyAlignment="1" applyBorder="1" applyFont="1" applyNumberFormat="1">
      <alignment horizontal="center" vertical="bottom"/>
    </xf>
    <xf borderId="0" fillId="0" fontId="8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vertical="bottom"/>
    </xf>
    <xf borderId="0" fillId="0" fontId="5" numFmtId="0" xfId="0" applyAlignment="1" applyFont="1">
      <alignment vertical="center"/>
    </xf>
    <xf borderId="0" fillId="0" fontId="11" numFmtId="0" xfId="0" applyAlignment="1" applyFont="1">
      <alignment horizontal="right" vertical="bottom"/>
    </xf>
    <xf borderId="0" fillId="0" fontId="0" numFmtId="0" xfId="0" applyAlignment="1" applyFont="1">
      <alignment horizontal="center" vertical="bottom"/>
    </xf>
    <xf borderId="0" fillId="0" fontId="12" numFmtId="0" xfId="0" applyAlignment="1" applyFont="1">
      <alignment horizontal="center" readingOrder="0" shrinkToFit="0" vertical="center" wrapText="0"/>
    </xf>
    <xf borderId="0" fillId="0" fontId="13" numFmtId="0" xfId="0" applyAlignment="1" applyFont="1">
      <alignment vertical="bottom"/>
    </xf>
    <xf borderId="0" fillId="0" fontId="2" numFmtId="2" xfId="0" applyAlignment="1" applyFont="1" applyNumberFormat="1">
      <alignment vertical="center"/>
    </xf>
    <xf borderId="0" fillId="0" fontId="6" numFmtId="0" xfId="0" applyAlignment="1" applyFont="1">
      <alignment readingOrder="0" shrinkToFit="0" vertical="center" wrapText="0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shrinkToFit="0" vertical="center" wrapText="0"/>
    </xf>
    <xf borderId="0" fillId="0" fontId="3" numFmtId="0" xfId="0" applyAlignment="1" applyFont="1">
      <alignment horizontal="center" vertical="bottom"/>
    </xf>
    <xf borderId="0" fillId="0" fontId="6" numFmtId="0" xfId="0" applyAlignment="1" applyFont="1">
      <alignment vertical="center"/>
    </xf>
    <xf borderId="0" fillId="0" fontId="14" numFmtId="0" xfId="0" applyAlignment="1" applyFont="1">
      <alignment horizontal="right" readingOrder="0" shrinkToFit="0" vertical="center" wrapText="0"/>
    </xf>
    <xf borderId="0" fillId="0" fontId="8" numFmtId="0" xfId="0" applyAlignment="1" applyFont="1">
      <alignment horizontal="right" vertical="center"/>
    </xf>
    <xf borderId="0" fillId="0" fontId="14" numFmtId="0" xfId="0" applyAlignment="1" applyFont="1">
      <alignment shrinkToFit="0" vertical="center" wrapText="0"/>
    </xf>
    <xf borderId="0" fillId="0" fontId="2" numFmtId="0" xfId="0" applyAlignment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3" fontId="15" numFmtId="0" xfId="0" applyAlignment="1" applyFont="1">
      <alignment vertical="center"/>
    </xf>
    <xf borderId="0" fillId="7" fontId="2" numFmtId="0" xfId="0" applyAlignment="1" applyFill="1" applyFont="1">
      <alignment horizontal="center" vertical="bottom"/>
    </xf>
    <xf borderId="0" fillId="7" fontId="4" numFmtId="0" xfId="0" applyAlignment="1" applyFont="1">
      <alignment vertical="center"/>
    </xf>
    <xf borderId="0" fillId="8" fontId="2" numFmtId="0" xfId="0" applyAlignment="1" applyFill="1" applyFont="1">
      <alignment horizontal="center" vertical="bottom"/>
    </xf>
    <xf borderId="0" fillId="8" fontId="4" numFmtId="0" xfId="0" applyAlignment="1" applyFont="1">
      <alignment vertical="center"/>
    </xf>
    <xf borderId="0" fillId="0" fontId="4" numFmtId="165" xfId="0" applyAlignment="1" applyFont="1" applyNumberFormat="1">
      <alignment vertical="center"/>
    </xf>
    <xf borderId="4" fillId="0" fontId="16" numFmtId="0" xfId="0" applyAlignment="1" applyBorder="1" applyFont="1">
      <alignment horizontal="center" readingOrder="0" shrinkToFit="0" vertical="top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 vertical="center"/>
    </xf>
    <xf borderId="0" fillId="0" fontId="2" numFmtId="9" xfId="0" applyAlignment="1" applyFont="1" applyNumberFormat="1">
      <alignment vertical="center"/>
    </xf>
    <xf borderId="0" fillId="0" fontId="2" numFmtId="0" xfId="0" applyAlignment="1" applyFont="1">
      <alignment horizontal="right" vertical="center"/>
    </xf>
  </cellXfs>
  <cellStyles count="1">
    <cellStyle xfId="0" name="Normal" builtinId="0"/>
  </cellStyles>
  <dxfs count="2">
    <dxf>
      <font/>
      <fill>
        <patternFill patternType="solid">
          <fgColor rgb="FFFFCCCC"/>
          <bgColor rgb="FFFFCCCC"/>
        </patternFill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Chung-Kai%20Yu/Downloads/A_B&#29677;_cloze_short_answer&#25104;&#32318;/Cloze&#25104;&#32318;_B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Chung-Kai%20Yu/Downloads/A_B&#29677;_cloze_short_answer&#25104;&#32318;/Short-answer&#25104;&#32318;_B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成績整理"/>
      <sheetName val="C1-1"/>
      <sheetName val="C1-2"/>
      <sheetName val="C1-3"/>
      <sheetName val="C2-1"/>
      <sheetName val="C2-2"/>
      <sheetName val="C3-1"/>
      <sheetName val="C3-2"/>
      <sheetName val="C4-1"/>
      <sheetName val="C5-1"/>
      <sheetName val="C5-2"/>
      <sheetName val="C6-1"/>
      <sheetName val="C6-2"/>
      <sheetName val="C6-3"/>
      <sheetName val="C7-1"/>
      <sheetName val="C7-2"/>
      <sheetName val="C8-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成績整理"/>
      <sheetName val="C1-1"/>
      <sheetName val="C1-2"/>
      <sheetName val="C1-3"/>
      <sheetName val="C2-1"/>
      <sheetName val="C2-2"/>
      <sheetName val="C3-1"/>
      <sheetName val="C3-2"/>
      <sheetName val="C4-1"/>
      <sheetName val="C5-1"/>
      <sheetName val="C5-2"/>
      <sheetName val="C6-1"/>
      <sheetName val="C6-2"/>
      <sheetName val="C7-1"/>
      <sheetName val="C7-2"/>
      <sheetName val="C8-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 outlineLevelCol="1"/>
  <cols>
    <col customWidth="1" min="1" max="1" width="8.89"/>
    <col customWidth="1" min="2" max="2" width="8.11"/>
    <col customWidth="1" hidden="1" min="3" max="3" width="8.22" outlineLevel="1"/>
    <col customWidth="1" hidden="1" min="4" max="4" width="8.78" outlineLevel="1"/>
    <col customWidth="1" hidden="1" min="5" max="5" width="10.67" outlineLevel="1"/>
    <col collapsed="1" customWidth="1" min="6" max="6" width="13.33"/>
    <col customWidth="1" hidden="1" min="7" max="10" width="9.11" outlineLevel="1"/>
    <col collapsed="1" customWidth="1" min="11" max="11" width="13.33"/>
    <col customWidth="1" min="12" max="12" width="9.89"/>
    <col customWidth="1" min="13" max="15" width="13.33"/>
    <col customWidth="1" min="16" max="16" width="6.78"/>
    <col customWidth="1" min="17" max="17" width="9.89"/>
    <col customWidth="1" min="18" max="24" width="6.7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/>
      <c r="S1" s="3" t="s">
        <v>17</v>
      </c>
      <c r="U1" s="4" t="s">
        <v>18</v>
      </c>
      <c r="V1" s="4" t="s">
        <v>19</v>
      </c>
    </row>
    <row r="2" ht="15.75" customHeight="1">
      <c r="A2" s="5">
        <v>1.05102502E8</v>
      </c>
      <c r="B2" s="5" t="s">
        <v>20</v>
      </c>
      <c r="C2" s="6">
        <f>'B班Cloze'!C2</f>
        <v>49.33333333</v>
      </c>
      <c r="D2" s="6">
        <f>'B班Short Ans'!C2</f>
        <v>36.14285714</v>
      </c>
      <c r="E2" s="7">
        <f>'B班Assessment'!C2</f>
        <v>0</v>
      </c>
      <c r="F2" s="8">
        <f t="shared" ref="F2:F57" si="1">AVERAGE(C2:E2)</f>
        <v>28.49206349</v>
      </c>
      <c r="G2" s="9">
        <v>0.0</v>
      </c>
      <c r="H2" s="9">
        <v>0.0</v>
      </c>
      <c r="I2" s="10">
        <v>0.0</v>
      </c>
      <c r="J2" s="7">
        <v>0.0</v>
      </c>
      <c r="K2" s="11">
        <f t="shared" ref="K2:K57" si="2">(SUM(G2:J2)-MIN(G2:J2))/3</f>
        <v>0</v>
      </c>
      <c r="L2" s="11">
        <f>'B班HW'!C2</f>
        <v>0</v>
      </c>
      <c r="M2" s="7">
        <v>70.0</v>
      </c>
      <c r="N2" s="7">
        <f>'B班期末成績調整'!G2</f>
        <v>0</v>
      </c>
      <c r="O2" s="7">
        <f>'B班期末成績調整'!C2</f>
        <v>0</v>
      </c>
      <c r="P2" s="7">
        <f>'B班期末成績調整'!P2</f>
        <v>0</v>
      </c>
      <c r="Q2" s="7">
        <f t="shared" ref="Q2:Q57" si="3">ROUND(F2*0.3+K2*0.15+L2*0.15+M2*0.15+N2*0.15+O2*0.1+P2,2)</f>
        <v>19.05</v>
      </c>
      <c r="R2" s="12" t="s">
        <v>21</v>
      </c>
      <c r="S2" s="13">
        <v>60.0</v>
      </c>
      <c r="U2" s="14">
        <f>COUNTIFS(Q2:Q64,"&gt;=90",Q2:Q64,"&lt;100")</f>
        <v>22</v>
      </c>
      <c r="V2" s="14">
        <f>COUNTIF(Q2:Q64,"&gt;=100")</f>
        <v>5</v>
      </c>
    </row>
    <row r="3" ht="15.75" customHeight="1">
      <c r="A3" s="15">
        <v>1.05202007E8</v>
      </c>
      <c r="B3" s="15" t="s">
        <v>22</v>
      </c>
      <c r="C3" s="16">
        <f>'B班Cloze'!C3</f>
        <v>90.46666667</v>
      </c>
      <c r="D3" s="16">
        <f>'B班Short Ans'!C3</f>
        <v>94.28571429</v>
      </c>
      <c r="E3" s="12">
        <f>'B班Assessment'!C3</f>
        <v>96.67</v>
      </c>
      <c r="F3" s="17">
        <f t="shared" si="1"/>
        <v>93.80746032</v>
      </c>
      <c r="G3" s="18">
        <v>94.0</v>
      </c>
      <c r="H3" s="18">
        <v>88.0</v>
      </c>
      <c r="I3" s="19">
        <v>80.0</v>
      </c>
      <c r="J3" s="20">
        <v>60.0</v>
      </c>
      <c r="K3" s="21">
        <f t="shared" si="2"/>
        <v>87.33333333</v>
      </c>
      <c r="L3" s="22">
        <f>'B班HW'!C3</f>
        <v>100</v>
      </c>
      <c r="M3" s="23">
        <v>85.0</v>
      </c>
      <c r="N3" s="24">
        <f>'B班期末成績調整'!G3</f>
        <v>71</v>
      </c>
      <c r="O3" s="24">
        <f>'B班期末成績調整'!C3</f>
        <v>65</v>
      </c>
      <c r="P3" s="24">
        <f>'B班期末成績調整'!P3</f>
        <v>8.68</v>
      </c>
      <c r="Q3" s="12">
        <f t="shared" si="3"/>
        <v>94.82</v>
      </c>
    </row>
    <row r="4" ht="15.75" customHeight="1">
      <c r="A4" s="15">
        <v>1.06103503E8</v>
      </c>
      <c r="B4" s="15" t="s">
        <v>23</v>
      </c>
      <c r="C4" s="16">
        <f>'B班Cloze'!C4</f>
        <v>97.2</v>
      </c>
      <c r="D4" s="16">
        <f>'B班Short Ans'!C4</f>
        <v>98.57142857</v>
      </c>
      <c r="E4" s="12">
        <f>'B班Assessment'!C4</f>
        <v>100</v>
      </c>
      <c r="F4" s="17">
        <f t="shared" si="1"/>
        <v>98.59047619</v>
      </c>
      <c r="G4" s="18">
        <v>98.0</v>
      </c>
      <c r="H4" s="18">
        <v>85.0</v>
      </c>
      <c r="I4" s="19">
        <v>70.0</v>
      </c>
      <c r="J4" s="20">
        <v>60.0</v>
      </c>
      <c r="K4" s="21">
        <f t="shared" si="2"/>
        <v>84.33333333</v>
      </c>
      <c r="L4" s="22">
        <f>'B班HW'!C4</f>
        <v>90</v>
      </c>
      <c r="M4" s="23">
        <v>82.0</v>
      </c>
      <c r="N4" s="24">
        <f>'B班期末成績調整'!G4</f>
        <v>89</v>
      </c>
      <c r="O4" s="24">
        <f>'B班期末成績調整'!C4</f>
        <v>40</v>
      </c>
      <c r="P4" s="24">
        <f>'B班期末成績調整'!P4</f>
        <v>7.04</v>
      </c>
      <c r="Q4" s="12">
        <f t="shared" si="3"/>
        <v>92.42</v>
      </c>
    </row>
    <row r="5" ht="15.75" customHeight="1">
      <c r="A5" s="15">
        <v>1.06103511E8</v>
      </c>
      <c r="B5" s="15" t="s">
        <v>24</v>
      </c>
      <c r="C5" s="16">
        <f>'B班Cloze'!C5</f>
        <v>93.33333333</v>
      </c>
      <c r="D5" s="16">
        <f>'B班Short Ans'!C5</f>
        <v>92.85714286</v>
      </c>
      <c r="E5" s="12">
        <f>'B班Assessment'!C5</f>
        <v>76.67</v>
      </c>
      <c r="F5" s="17">
        <f t="shared" si="1"/>
        <v>87.62015873</v>
      </c>
      <c r="G5" s="18">
        <v>65.0</v>
      </c>
      <c r="H5" s="18">
        <v>64.5</v>
      </c>
      <c r="I5" s="19">
        <v>50.0</v>
      </c>
      <c r="J5" s="20">
        <v>70.0</v>
      </c>
      <c r="K5" s="21">
        <f t="shared" si="2"/>
        <v>66.5</v>
      </c>
      <c r="L5" s="22">
        <f>'B班HW'!C5</f>
        <v>100</v>
      </c>
      <c r="M5" s="23">
        <v>71.0</v>
      </c>
      <c r="N5" s="24">
        <f>'B班期末成績調整'!G5</f>
        <v>78</v>
      </c>
      <c r="O5" s="24">
        <f>'B班期末成績調整'!C5</f>
        <v>8</v>
      </c>
      <c r="P5" s="24">
        <f>'B班期末成績調整'!P5</f>
        <v>7.43</v>
      </c>
      <c r="Q5" s="12">
        <f t="shared" si="3"/>
        <v>81.84</v>
      </c>
    </row>
    <row r="6" ht="15.75" customHeight="1">
      <c r="A6" s="15">
        <v>1.06206008E8</v>
      </c>
      <c r="B6" s="15" t="s">
        <v>25</v>
      </c>
      <c r="C6" s="16">
        <f>'B班Cloze'!C6</f>
        <v>96</v>
      </c>
      <c r="D6" s="16">
        <f>'B班Short Ans'!C6</f>
        <v>80</v>
      </c>
      <c r="E6" s="12">
        <f>'B班Assessment'!C6</f>
        <v>63.33</v>
      </c>
      <c r="F6" s="17">
        <f t="shared" si="1"/>
        <v>79.77666667</v>
      </c>
      <c r="G6" s="18">
        <v>97.0</v>
      </c>
      <c r="H6" s="18">
        <v>92.0</v>
      </c>
      <c r="I6" s="19">
        <v>100.0</v>
      </c>
      <c r="J6" s="20">
        <v>100.0</v>
      </c>
      <c r="K6" s="21">
        <f t="shared" si="2"/>
        <v>99</v>
      </c>
      <c r="L6" s="22">
        <f>'B班HW'!C6</f>
        <v>100</v>
      </c>
      <c r="M6" s="23">
        <v>94.0</v>
      </c>
      <c r="N6" s="24">
        <f>'B班期末成績調整'!G6</f>
        <v>87</v>
      </c>
      <c r="O6" s="24">
        <f>'B班期末成績調整'!C6</f>
        <v>100</v>
      </c>
      <c r="P6" s="24">
        <f>'B班期末成績調整'!P6</f>
        <v>9.24</v>
      </c>
      <c r="Q6" s="12">
        <f t="shared" si="3"/>
        <v>100.17</v>
      </c>
    </row>
    <row r="7" ht="15.75" customHeight="1">
      <c r="A7" s="15">
        <v>1.0620601E8</v>
      </c>
      <c r="B7" s="15" t="s">
        <v>26</v>
      </c>
      <c r="C7" s="16">
        <f>'B班Cloze'!C7</f>
        <v>97.33333333</v>
      </c>
      <c r="D7" s="16">
        <f>'B班Short Ans'!C7</f>
        <v>70</v>
      </c>
      <c r="E7" s="12">
        <f>'B班Assessment'!C7</f>
        <v>63.33</v>
      </c>
      <c r="F7" s="17">
        <f t="shared" si="1"/>
        <v>76.88777778</v>
      </c>
      <c r="G7" s="18">
        <v>97.0</v>
      </c>
      <c r="H7" s="18">
        <v>100.0</v>
      </c>
      <c r="I7" s="19">
        <v>100.0</v>
      </c>
      <c r="J7" s="20">
        <v>60.0</v>
      </c>
      <c r="K7" s="21">
        <f t="shared" si="2"/>
        <v>99</v>
      </c>
      <c r="L7" s="22">
        <f>'B班HW'!C7</f>
        <v>100</v>
      </c>
      <c r="M7" s="23">
        <v>80.0</v>
      </c>
      <c r="N7" s="24">
        <f>'B班期末成績調整'!G7</f>
        <v>80</v>
      </c>
      <c r="O7" s="24">
        <f>'B班期末成績調整'!C7</f>
        <v>40</v>
      </c>
      <c r="P7" s="24">
        <f>'B班期末成績調整'!P7</f>
        <v>9.07</v>
      </c>
      <c r="Q7" s="12">
        <f t="shared" si="3"/>
        <v>89.99</v>
      </c>
    </row>
    <row r="8" ht="15.75" customHeight="1">
      <c r="A8" s="15">
        <v>1.06401041E8</v>
      </c>
      <c r="B8" s="15" t="s">
        <v>27</v>
      </c>
      <c r="C8" s="16">
        <f>'B班Cloze'!C8</f>
        <v>82.66666667</v>
      </c>
      <c r="D8" s="16">
        <f>'B班Short Ans'!C8</f>
        <v>82.14285714</v>
      </c>
      <c r="E8" s="12">
        <f>'B班Assessment'!C8</f>
        <v>96.67</v>
      </c>
      <c r="F8" s="17">
        <f t="shared" si="1"/>
        <v>87.15984127</v>
      </c>
      <c r="G8" s="18">
        <v>75.0</v>
      </c>
      <c r="H8" s="18">
        <v>52.5</v>
      </c>
      <c r="I8" s="19">
        <v>40.0</v>
      </c>
      <c r="J8" s="20">
        <v>100.0</v>
      </c>
      <c r="K8" s="21">
        <f t="shared" si="2"/>
        <v>75.83333333</v>
      </c>
      <c r="L8" s="22">
        <f>'B班HW'!C8</f>
        <v>93.33333333</v>
      </c>
      <c r="M8" s="23">
        <v>48.0</v>
      </c>
      <c r="N8" s="24">
        <f>'B班期末成績調整'!G8</f>
        <v>93</v>
      </c>
      <c r="O8" s="24">
        <f>'B班期末成績調整'!C8</f>
        <v>95</v>
      </c>
      <c r="P8" s="24">
        <f>'B班期末成績調整'!P8</f>
        <v>8.22</v>
      </c>
      <c r="Q8" s="12">
        <f t="shared" si="3"/>
        <v>90.39</v>
      </c>
    </row>
    <row r="9" ht="15.75" customHeight="1">
      <c r="A9" s="15">
        <v>1.06401048E8</v>
      </c>
      <c r="B9" s="15" t="s">
        <v>28</v>
      </c>
      <c r="C9" s="16">
        <f>'B班Cloze'!C9</f>
        <v>96</v>
      </c>
      <c r="D9" s="16">
        <f>'B班Short Ans'!C9</f>
        <v>100</v>
      </c>
      <c r="E9" s="12">
        <f>'B班Assessment'!C9</f>
        <v>100</v>
      </c>
      <c r="F9" s="17">
        <f t="shared" si="1"/>
        <v>98.66666667</v>
      </c>
      <c r="G9" s="18">
        <v>100.0</v>
      </c>
      <c r="H9" s="18">
        <v>91.0</v>
      </c>
      <c r="I9" s="19">
        <v>80.0</v>
      </c>
      <c r="J9" s="20">
        <v>90.0</v>
      </c>
      <c r="K9" s="21">
        <f t="shared" si="2"/>
        <v>93.66666667</v>
      </c>
      <c r="L9" s="22">
        <f>'B班HW'!C9</f>
        <v>100</v>
      </c>
      <c r="M9" s="23">
        <v>93.0</v>
      </c>
      <c r="N9" s="24">
        <f>'B班期末成績調整'!G9</f>
        <v>87</v>
      </c>
      <c r="O9" s="24">
        <f>'B班期末成績調整'!C9</f>
        <v>75</v>
      </c>
      <c r="P9" s="24">
        <f>'B班期末成績調整'!P9</f>
        <v>9.16</v>
      </c>
      <c r="Q9" s="12">
        <f t="shared" si="3"/>
        <v>102.31</v>
      </c>
    </row>
    <row r="10" ht="15.75" customHeight="1">
      <c r="A10" s="15">
        <v>1.06401055E8</v>
      </c>
      <c r="B10" s="15" t="s">
        <v>29</v>
      </c>
      <c r="C10" s="16">
        <f>'B班Cloze'!C10</f>
        <v>61.06666667</v>
      </c>
      <c r="D10" s="16">
        <f>'B班Short Ans'!C10</f>
        <v>65.71428571</v>
      </c>
      <c r="E10" s="12">
        <f>'B班Assessment'!C10</f>
        <v>90</v>
      </c>
      <c r="F10" s="17">
        <f t="shared" si="1"/>
        <v>72.26031746</v>
      </c>
      <c r="G10" s="18">
        <v>77.0</v>
      </c>
      <c r="H10" s="18">
        <v>91.0</v>
      </c>
      <c r="I10" s="19">
        <v>0.0</v>
      </c>
      <c r="J10" s="20">
        <v>100.0</v>
      </c>
      <c r="K10" s="21">
        <f t="shared" si="2"/>
        <v>89.33333333</v>
      </c>
      <c r="L10" s="22">
        <f>'B班HW'!C10</f>
        <v>100</v>
      </c>
      <c r="M10" s="23">
        <v>81.0</v>
      </c>
      <c r="N10" s="24">
        <f>'B班期末成績調整'!G10</f>
        <v>87</v>
      </c>
      <c r="O10" s="24">
        <f>'B班期末成績調整'!C10</f>
        <v>72</v>
      </c>
      <c r="P10" s="24">
        <f>'B班期末成績調整'!P10</f>
        <v>7.72</v>
      </c>
      <c r="Q10" s="12">
        <f t="shared" si="3"/>
        <v>90.2</v>
      </c>
    </row>
    <row r="11" ht="15.75" customHeight="1">
      <c r="A11" s="15">
        <v>1.06401525E8</v>
      </c>
      <c r="B11" s="15" t="s">
        <v>30</v>
      </c>
      <c r="C11" s="16">
        <f>'B班Cloze'!C11</f>
        <v>97.33333333</v>
      </c>
      <c r="D11" s="16">
        <f>'B班Short Ans'!C11</f>
        <v>81.42857143</v>
      </c>
      <c r="E11" s="12">
        <f>'B班Assessment'!C11</f>
        <v>83.33</v>
      </c>
      <c r="F11" s="17">
        <f t="shared" si="1"/>
        <v>87.36396825</v>
      </c>
      <c r="G11" s="18">
        <v>78.0</v>
      </c>
      <c r="H11" s="18">
        <v>83.0</v>
      </c>
      <c r="I11" s="19">
        <v>100.0</v>
      </c>
      <c r="J11" s="20">
        <v>80.0</v>
      </c>
      <c r="K11" s="21">
        <f t="shared" si="2"/>
        <v>87.66666667</v>
      </c>
      <c r="L11" s="22">
        <f>'B班HW'!C11</f>
        <v>100</v>
      </c>
      <c r="M11" s="23">
        <v>82.0</v>
      </c>
      <c r="N11" s="24">
        <f>'B班期末成績調整'!G11</f>
        <v>64</v>
      </c>
      <c r="O11" s="24">
        <f>'B班期末成績調整'!C11</f>
        <v>65</v>
      </c>
      <c r="P11" s="24">
        <f>'B班期末成績調整'!P11</f>
        <v>7.55</v>
      </c>
      <c r="Q11" s="12">
        <f t="shared" si="3"/>
        <v>90.31</v>
      </c>
    </row>
    <row r="12" ht="15.75" customHeight="1">
      <c r="A12" s="15">
        <v>1.06401528E8</v>
      </c>
      <c r="B12" s="15" t="s">
        <v>31</v>
      </c>
      <c r="C12" s="16">
        <f>'B班Cloze'!C12</f>
        <v>88</v>
      </c>
      <c r="D12" s="16">
        <f>'B班Short Ans'!C12</f>
        <v>92</v>
      </c>
      <c r="E12" s="12">
        <f>'B班Assessment'!C12</f>
        <v>93.33</v>
      </c>
      <c r="F12" s="17">
        <f t="shared" si="1"/>
        <v>91.11</v>
      </c>
      <c r="G12" s="18">
        <v>90.0</v>
      </c>
      <c r="H12" s="18">
        <v>95.0</v>
      </c>
      <c r="I12" s="19">
        <v>80.0</v>
      </c>
      <c r="J12" s="20">
        <v>60.0</v>
      </c>
      <c r="K12" s="21">
        <f t="shared" si="2"/>
        <v>88.33333333</v>
      </c>
      <c r="L12" s="22">
        <f>'B班HW'!C12</f>
        <v>100</v>
      </c>
      <c r="M12" s="23">
        <v>70.0</v>
      </c>
      <c r="N12" s="24">
        <f>'B班期末成績調整'!G12</f>
        <v>95</v>
      </c>
      <c r="O12" s="24">
        <f>'B班期末成績調整'!C12</f>
        <v>55</v>
      </c>
      <c r="P12" s="24">
        <f>'B班期末成績調整'!P12</f>
        <v>7.93</v>
      </c>
      <c r="Q12" s="12">
        <f t="shared" si="3"/>
        <v>93.76</v>
      </c>
    </row>
    <row r="13" ht="15.75" customHeight="1">
      <c r="A13" s="15">
        <v>1.06408003E8</v>
      </c>
      <c r="B13" s="15" t="s">
        <v>32</v>
      </c>
      <c r="C13" s="16">
        <f>'B班Cloze'!C13</f>
        <v>99.8</v>
      </c>
      <c r="D13" s="16">
        <f>'B班Short Ans'!C13</f>
        <v>98.71428571</v>
      </c>
      <c r="E13" s="12">
        <f>'B班Assessment'!C13</f>
        <v>96.67</v>
      </c>
      <c r="F13" s="17">
        <f t="shared" si="1"/>
        <v>98.3947619</v>
      </c>
      <c r="G13" s="18">
        <v>67.0</v>
      </c>
      <c r="H13" s="18">
        <v>86.0</v>
      </c>
      <c r="I13" s="19">
        <v>90.0</v>
      </c>
      <c r="J13" s="20">
        <v>70.0</v>
      </c>
      <c r="K13" s="21">
        <f t="shared" si="2"/>
        <v>82</v>
      </c>
      <c r="L13" s="22">
        <f>'B班HW'!C13</f>
        <v>100</v>
      </c>
      <c r="M13" s="23">
        <v>80.0</v>
      </c>
      <c r="N13" s="24">
        <f>'B班期末成績調整'!G13</f>
        <v>95</v>
      </c>
      <c r="O13" s="24">
        <f>'B班期末成績調整'!C13</f>
        <v>40</v>
      </c>
      <c r="P13" s="24">
        <f>'B班期末成績調整'!P13</f>
        <v>7.68</v>
      </c>
      <c r="Q13" s="12">
        <f t="shared" si="3"/>
        <v>94.75</v>
      </c>
    </row>
    <row r="14" ht="15.75" customHeight="1">
      <c r="A14" s="15">
        <v>1.06408005E8</v>
      </c>
      <c r="B14" s="15" t="s">
        <v>33</v>
      </c>
      <c r="C14" s="16">
        <f>'B班Cloze'!C14</f>
        <v>91.8</v>
      </c>
      <c r="D14" s="16">
        <f>'B班Short Ans'!C14</f>
        <v>83.64285714</v>
      </c>
      <c r="E14" s="12">
        <f>'B班Assessment'!C14</f>
        <v>96.67</v>
      </c>
      <c r="F14" s="17">
        <f t="shared" si="1"/>
        <v>90.70428571</v>
      </c>
      <c r="G14" s="18">
        <v>74.0</v>
      </c>
      <c r="H14" s="18">
        <v>92.0</v>
      </c>
      <c r="I14" s="19">
        <v>30.0</v>
      </c>
      <c r="J14" s="20">
        <v>90.0</v>
      </c>
      <c r="K14" s="21">
        <f t="shared" si="2"/>
        <v>85.33333333</v>
      </c>
      <c r="L14" s="22">
        <f>'B班HW'!C14</f>
        <v>100</v>
      </c>
      <c r="M14" s="23">
        <v>62.0</v>
      </c>
      <c r="N14" s="24">
        <f>'B班期末成績調整'!G14</f>
        <v>85</v>
      </c>
      <c r="O14" s="24">
        <f>'B班期末成績調整'!C14</f>
        <v>40</v>
      </c>
      <c r="P14" s="24">
        <f>'B班期末成績調整'!P14</f>
        <v>7.92</v>
      </c>
      <c r="Q14" s="12">
        <f t="shared" si="3"/>
        <v>88.98</v>
      </c>
    </row>
    <row r="15" ht="15.75" customHeight="1">
      <c r="A15" s="15">
        <v>1.06409022E8</v>
      </c>
      <c r="B15" s="15" t="s">
        <v>34</v>
      </c>
      <c r="C15" s="16">
        <f>'B班Cloze'!C15</f>
        <v>89.33333333</v>
      </c>
      <c r="D15" s="16">
        <f>'B班Short Ans'!C15</f>
        <v>88.57142857</v>
      </c>
      <c r="E15" s="12">
        <f>'B班Assessment'!C15</f>
        <v>90</v>
      </c>
      <c r="F15" s="17">
        <f t="shared" si="1"/>
        <v>89.3015873</v>
      </c>
      <c r="G15" s="18">
        <v>91.0</v>
      </c>
      <c r="H15" s="18">
        <v>91.0</v>
      </c>
      <c r="I15" s="19">
        <v>100.0</v>
      </c>
      <c r="J15" s="20">
        <v>20.0</v>
      </c>
      <c r="K15" s="21">
        <f t="shared" si="2"/>
        <v>94</v>
      </c>
      <c r="L15" s="22">
        <f>'B班HW'!C15</f>
        <v>100</v>
      </c>
      <c r="M15" s="23">
        <v>74.0</v>
      </c>
      <c r="N15" s="24">
        <f>'B班期末成績調整'!G15</f>
        <v>78</v>
      </c>
      <c r="O15" s="24">
        <f>'B班期末成績調整'!C15</f>
        <v>25</v>
      </c>
      <c r="P15" s="24">
        <f>'B班期末成績調整'!P15</f>
        <v>8.23</v>
      </c>
      <c r="Q15" s="12">
        <f t="shared" si="3"/>
        <v>89.42</v>
      </c>
    </row>
    <row r="16" ht="15.75" customHeight="1">
      <c r="A16" s="15">
        <v>1.06409023E8</v>
      </c>
      <c r="B16" s="15" t="s">
        <v>35</v>
      </c>
      <c r="C16" s="16">
        <f>'B班Cloze'!C16</f>
        <v>86.66666667</v>
      </c>
      <c r="D16" s="16">
        <f>'B班Short Ans'!C16</f>
        <v>85.71428571</v>
      </c>
      <c r="E16" s="12">
        <f>'B班Assessment'!C16</f>
        <v>63.33</v>
      </c>
      <c r="F16" s="17">
        <f t="shared" si="1"/>
        <v>78.57031746</v>
      </c>
      <c r="G16" s="18">
        <v>68.0</v>
      </c>
      <c r="H16" s="18">
        <v>61.0</v>
      </c>
      <c r="I16" s="19">
        <v>70.0</v>
      </c>
      <c r="J16" s="20">
        <v>30.0</v>
      </c>
      <c r="K16" s="21">
        <f t="shared" si="2"/>
        <v>66.33333333</v>
      </c>
      <c r="L16" s="22">
        <f>'B班HW'!C16</f>
        <v>100</v>
      </c>
      <c r="M16" s="23">
        <v>51.0</v>
      </c>
      <c r="N16" s="24">
        <f>'B班期末成績調整'!G16</f>
        <v>46</v>
      </c>
      <c r="O16" s="24">
        <f>'B班期末成績調整'!C16</f>
        <v>40</v>
      </c>
      <c r="P16" s="24">
        <f>'B班期末成績調整'!P16</f>
        <v>6.44</v>
      </c>
      <c r="Q16" s="12">
        <f t="shared" si="3"/>
        <v>73.51</v>
      </c>
    </row>
    <row r="17" ht="15.75" customHeight="1">
      <c r="A17" s="15">
        <v>1.0640953E8</v>
      </c>
      <c r="B17" s="15" t="s">
        <v>36</v>
      </c>
      <c r="C17" s="16">
        <f>'B班Cloze'!C17</f>
        <v>98.66666667</v>
      </c>
      <c r="D17" s="16">
        <f>'B班Short Ans'!C17</f>
        <v>100</v>
      </c>
      <c r="E17" s="12">
        <f>'B班Assessment'!C17</f>
        <v>100</v>
      </c>
      <c r="F17" s="17">
        <f t="shared" si="1"/>
        <v>99.55555556</v>
      </c>
      <c r="G17" s="18">
        <v>0.0</v>
      </c>
      <c r="H17" s="18">
        <v>91.0</v>
      </c>
      <c r="I17" s="19">
        <v>100.0</v>
      </c>
      <c r="J17" s="20">
        <v>80.0</v>
      </c>
      <c r="K17" s="21">
        <f t="shared" si="2"/>
        <v>90.33333333</v>
      </c>
      <c r="L17" s="22">
        <f>'B班HW'!C17</f>
        <v>100</v>
      </c>
      <c r="M17" s="23">
        <v>89.0</v>
      </c>
      <c r="N17" s="24">
        <f>'B班期末成績調整'!G17</f>
        <v>77</v>
      </c>
      <c r="O17" s="24">
        <f>'B班期末成績調整'!C17</f>
        <v>65</v>
      </c>
      <c r="P17" s="24">
        <f>'B班期末成績調整'!P17</f>
        <v>7.73</v>
      </c>
      <c r="Q17" s="12">
        <f t="shared" si="3"/>
        <v>97.55</v>
      </c>
    </row>
    <row r="18" ht="15.75" customHeight="1">
      <c r="A18" s="15">
        <v>1.06409533E8</v>
      </c>
      <c r="B18" s="15" t="s">
        <v>37</v>
      </c>
      <c r="C18" s="16">
        <f>'B班Cloze'!C18</f>
        <v>100</v>
      </c>
      <c r="D18" s="16">
        <f>'B班Short Ans'!C18</f>
        <v>78.57142857</v>
      </c>
      <c r="E18" s="12">
        <f>'B班Assessment'!C18</f>
        <v>33.33</v>
      </c>
      <c r="F18" s="17">
        <f t="shared" si="1"/>
        <v>70.63380952</v>
      </c>
      <c r="G18" s="18">
        <v>95.0</v>
      </c>
      <c r="H18" s="18">
        <v>82.0</v>
      </c>
      <c r="I18" s="19">
        <v>100.0</v>
      </c>
      <c r="J18" s="20">
        <v>80.0</v>
      </c>
      <c r="K18" s="21">
        <f t="shared" si="2"/>
        <v>92.33333333</v>
      </c>
      <c r="L18" s="22">
        <f>'B班HW'!C18</f>
        <v>100</v>
      </c>
      <c r="M18" s="23">
        <v>72.0</v>
      </c>
      <c r="N18" s="24">
        <f>'B班期末成績調整'!G18</f>
        <v>86</v>
      </c>
      <c r="O18" s="24">
        <f>'B班期末成績調整'!C18</f>
        <v>55</v>
      </c>
      <c r="P18" s="24">
        <f>'B班期末成績調整'!P18</f>
        <v>8.01</v>
      </c>
      <c r="Q18" s="12">
        <f t="shared" si="3"/>
        <v>87.25</v>
      </c>
    </row>
    <row r="19" ht="15.75" customHeight="1">
      <c r="A19" s="15">
        <v>1.06501002E8</v>
      </c>
      <c r="B19" s="15" t="s">
        <v>38</v>
      </c>
      <c r="C19" s="16">
        <f>'B班Cloze'!C19</f>
        <v>92</v>
      </c>
      <c r="D19" s="16">
        <f>'B班Short Ans'!C19</f>
        <v>98.57142857</v>
      </c>
      <c r="E19" s="12">
        <f>'B班Assessment'!C19</f>
        <v>100</v>
      </c>
      <c r="F19" s="17">
        <f t="shared" si="1"/>
        <v>96.85714286</v>
      </c>
      <c r="G19" s="18">
        <v>97.0</v>
      </c>
      <c r="H19" s="18">
        <v>94.0</v>
      </c>
      <c r="I19" s="19">
        <v>100.0</v>
      </c>
      <c r="J19" s="20">
        <v>100.0</v>
      </c>
      <c r="K19" s="21">
        <f t="shared" si="2"/>
        <v>99</v>
      </c>
      <c r="L19" s="22">
        <f>'B班HW'!C19</f>
        <v>100</v>
      </c>
      <c r="M19" s="23">
        <v>86.0</v>
      </c>
      <c r="N19" s="24">
        <f>'B班期末成績調整'!G19</f>
        <v>95</v>
      </c>
      <c r="O19" s="24">
        <f>'B班期末成績調整'!C19</f>
        <v>85</v>
      </c>
      <c r="P19" s="24">
        <f>'B班期末成績調整'!P19</f>
        <v>7.61</v>
      </c>
      <c r="Q19" s="12">
        <f t="shared" si="3"/>
        <v>102.17</v>
      </c>
    </row>
    <row r="20" ht="15.75" customHeight="1">
      <c r="A20" s="15">
        <v>1.06601523E8</v>
      </c>
      <c r="B20" s="15" t="s">
        <v>39</v>
      </c>
      <c r="C20" s="16">
        <f>'B班Cloze'!C20</f>
        <v>78.66666667</v>
      </c>
      <c r="D20" s="16">
        <f>'B班Short Ans'!C20</f>
        <v>82.42857143</v>
      </c>
      <c r="E20" s="12">
        <f>'B班Assessment'!C20</f>
        <v>96.67</v>
      </c>
      <c r="F20" s="17">
        <f t="shared" si="1"/>
        <v>85.92174603</v>
      </c>
      <c r="G20" s="18">
        <v>90.0</v>
      </c>
      <c r="H20" s="18"/>
      <c r="I20" s="19">
        <v>100.0</v>
      </c>
      <c r="J20" s="20">
        <v>100.0</v>
      </c>
      <c r="K20" s="21">
        <f t="shared" si="2"/>
        <v>66.66666667</v>
      </c>
      <c r="L20" s="22">
        <f>'B班HW'!C20</f>
        <v>100</v>
      </c>
      <c r="M20" s="23">
        <v>94.0</v>
      </c>
      <c r="N20" s="24">
        <f>'B班期末成績調整'!G20</f>
        <v>95</v>
      </c>
      <c r="O20" s="24">
        <f>'B班期末成績調整'!C20</f>
        <v>95</v>
      </c>
      <c r="P20" s="24">
        <f>'B班期末成績調整'!P20</f>
        <v>2.57</v>
      </c>
      <c r="Q20" s="12">
        <f t="shared" si="3"/>
        <v>91.2</v>
      </c>
    </row>
    <row r="21" ht="15.75" customHeight="1">
      <c r="A21" s="15">
        <v>1.07401002E8</v>
      </c>
      <c r="B21" s="15" t="s">
        <v>40</v>
      </c>
      <c r="C21" s="16">
        <f>'B班Cloze'!C21</f>
        <v>100</v>
      </c>
      <c r="D21" s="16">
        <f>'B班Short Ans'!C21</f>
        <v>96.92857143</v>
      </c>
      <c r="E21" s="12">
        <f>'B班Assessment'!C21</f>
        <v>100</v>
      </c>
      <c r="F21" s="17">
        <f t="shared" si="1"/>
        <v>98.97619048</v>
      </c>
      <c r="G21" s="18">
        <v>75.0</v>
      </c>
      <c r="H21" s="18">
        <v>95.0</v>
      </c>
      <c r="I21" s="19">
        <v>90.0</v>
      </c>
      <c r="J21" s="20">
        <v>80.0</v>
      </c>
      <c r="K21" s="21">
        <f t="shared" si="2"/>
        <v>88.33333333</v>
      </c>
      <c r="L21" s="22">
        <f>'B班HW'!C21</f>
        <v>100</v>
      </c>
      <c r="M21" s="23">
        <v>80.0</v>
      </c>
      <c r="N21" s="24">
        <f>'B班期末成績調整'!G21</f>
        <v>73</v>
      </c>
      <c r="O21" s="24">
        <f>'B班期末成績調整'!C21</f>
        <v>65</v>
      </c>
      <c r="P21" s="24">
        <f>'B班期末成績調整'!P21</f>
        <v>8.99</v>
      </c>
      <c r="Q21" s="12">
        <f t="shared" si="3"/>
        <v>96.38</v>
      </c>
    </row>
    <row r="22" ht="15.75" customHeight="1">
      <c r="A22" s="15">
        <v>1.07401018E8</v>
      </c>
      <c r="B22" s="15" t="s">
        <v>41</v>
      </c>
      <c r="C22" s="16">
        <f>'B班Cloze'!C22</f>
        <v>78.66666667</v>
      </c>
      <c r="D22" s="16">
        <f>'B班Short Ans'!C22</f>
        <v>79.35714286</v>
      </c>
      <c r="E22" s="12">
        <f>'B班Assessment'!C22</f>
        <v>33.33</v>
      </c>
      <c r="F22" s="17">
        <f t="shared" si="1"/>
        <v>63.78460317</v>
      </c>
      <c r="G22" s="18">
        <v>95.0</v>
      </c>
      <c r="H22" s="18">
        <v>95.0</v>
      </c>
      <c r="I22" s="19">
        <v>90.0</v>
      </c>
      <c r="J22" s="20">
        <v>90.0</v>
      </c>
      <c r="K22" s="21">
        <f t="shared" si="2"/>
        <v>93.33333333</v>
      </c>
      <c r="L22" s="22">
        <f>'B班HW'!C22</f>
        <v>100</v>
      </c>
      <c r="M22" s="23">
        <v>83.0</v>
      </c>
      <c r="N22" s="24">
        <f>'B班期末成績調整'!G22</f>
        <v>82</v>
      </c>
      <c r="O22" s="24">
        <f>'B班期末成績調整'!C22</f>
        <v>75</v>
      </c>
      <c r="P22" s="24">
        <f>'B班期末成績調整'!P22</f>
        <v>8.62</v>
      </c>
      <c r="Q22" s="12">
        <f t="shared" si="3"/>
        <v>89.01</v>
      </c>
    </row>
    <row r="23" ht="15.75" customHeight="1">
      <c r="A23" s="15">
        <v>1.07401058E8</v>
      </c>
      <c r="B23" s="15" t="s">
        <v>42</v>
      </c>
      <c r="C23" s="16">
        <f>'B班Cloze'!C23</f>
        <v>89.33333333</v>
      </c>
      <c r="D23" s="16">
        <f>'B班Short Ans'!C23</f>
        <v>93.92857143</v>
      </c>
      <c r="E23" s="12">
        <f>'B班Assessment'!C23</f>
        <v>63.33</v>
      </c>
      <c r="F23" s="17">
        <f t="shared" si="1"/>
        <v>82.19730159</v>
      </c>
      <c r="G23" s="18">
        <v>93.0</v>
      </c>
      <c r="H23" s="18">
        <v>89.0</v>
      </c>
      <c r="I23" s="19">
        <v>50.0</v>
      </c>
      <c r="J23" s="20">
        <v>90.0</v>
      </c>
      <c r="K23" s="21">
        <f t="shared" si="2"/>
        <v>90.66666667</v>
      </c>
      <c r="L23" s="22">
        <f>'B班HW'!C23</f>
        <v>56.66666667</v>
      </c>
      <c r="M23" s="23">
        <v>68.0</v>
      </c>
      <c r="N23" s="24">
        <f>'B班期末成績調整'!G23</f>
        <v>83</v>
      </c>
      <c r="O23" s="24">
        <f>'B班期末成績調整'!C23</f>
        <v>55</v>
      </c>
      <c r="P23" s="24">
        <f>'B班期末成績調整'!P23</f>
        <v>8.57</v>
      </c>
      <c r="Q23" s="12">
        <f t="shared" si="3"/>
        <v>83.48</v>
      </c>
    </row>
    <row r="24" ht="15.75" customHeight="1">
      <c r="A24" s="15">
        <v>1.07401525E8</v>
      </c>
      <c r="B24" s="15" t="s">
        <v>43</v>
      </c>
      <c r="C24" s="16">
        <f>'B班Cloze'!C24</f>
        <v>89.33333333</v>
      </c>
      <c r="D24" s="16">
        <f>'B班Short Ans'!C24</f>
        <v>87.14285714</v>
      </c>
      <c r="E24" s="12">
        <f>'B班Assessment'!C24</f>
        <v>46.67</v>
      </c>
      <c r="F24" s="17">
        <f t="shared" si="1"/>
        <v>74.38206349</v>
      </c>
      <c r="G24" s="18">
        <v>100.0</v>
      </c>
      <c r="H24" s="18">
        <v>77.0</v>
      </c>
      <c r="I24" s="19">
        <v>90.0</v>
      </c>
      <c r="J24" s="20">
        <v>80.0</v>
      </c>
      <c r="K24" s="21">
        <f t="shared" si="2"/>
        <v>90</v>
      </c>
      <c r="L24" s="22">
        <f>'B班HW'!C24</f>
        <v>100</v>
      </c>
      <c r="M24" s="23">
        <v>76.0</v>
      </c>
      <c r="N24" s="24">
        <f>'B班期末成績調整'!G24</f>
        <v>87</v>
      </c>
      <c r="O24" s="24">
        <f>'B班期末成績調整'!C24</f>
        <v>55</v>
      </c>
      <c r="P24" s="24">
        <f>'B班期末成績調整'!P24</f>
        <v>8.14</v>
      </c>
      <c r="Q24" s="12">
        <f t="shared" si="3"/>
        <v>88.9</v>
      </c>
    </row>
    <row r="25" ht="15.75" customHeight="1">
      <c r="A25" s="15">
        <v>1.07403002E8</v>
      </c>
      <c r="B25" s="15" t="s">
        <v>44</v>
      </c>
      <c r="C25" s="16">
        <f>'B班Cloze'!C25</f>
        <v>95.8</v>
      </c>
      <c r="D25" s="16">
        <f>'B班Short Ans'!C25</f>
        <v>97.14285714</v>
      </c>
      <c r="E25" s="12">
        <f>'B班Assessment'!C25</f>
        <v>83.33</v>
      </c>
      <c r="F25" s="17">
        <f t="shared" si="1"/>
        <v>92.09095238</v>
      </c>
      <c r="G25" s="18">
        <v>98.0</v>
      </c>
      <c r="H25" s="18">
        <v>96.0</v>
      </c>
      <c r="I25" s="19">
        <v>100.0</v>
      </c>
      <c r="J25" s="20">
        <v>90.0</v>
      </c>
      <c r="K25" s="21">
        <f t="shared" si="2"/>
        <v>98</v>
      </c>
      <c r="L25" s="22">
        <f>'B班HW'!C25</f>
        <v>100</v>
      </c>
      <c r="M25" s="23">
        <v>96.0</v>
      </c>
      <c r="N25" s="24">
        <f>'B班期末成績調整'!G25</f>
        <v>98</v>
      </c>
      <c r="O25" s="24">
        <f>'B班期末成績調整'!C25</f>
        <v>76</v>
      </c>
      <c r="P25" s="24">
        <f>'B班期末成績調整'!P25</f>
        <v>8.72</v>
      </c>
      <c r="Q25" s="12">
        <f t="shared" si="3"/>
        <v>102.75</v>
      </c>
    </row>
    <row r="26" ht="15.75" customHeight="1">
      <c r="A26" s="15">
        <v>1.0740353E8</v>
      </c>
      <c r="B26" s="15" t="s">
        <v>45</v>
      </c>
      <c r="C26" s="16">
        <f>'B班Cloze'!C26</f>
        <v>94.66666667</v>
      </c>
      <c r="D26" s="16">
        <f>'B班Short Ans'!C26</f>
        <v>98.57142857</v>
      </c>
      <c r="E26" s="12">
        <f>'B班Assessment'!C26</f>
        <v>100</v>
      </c>
      <c r="F26" s="17">
        <f t="shared" si="1"/>
        <v>97.74603175</v>
      </c>
      <c r="G26" s="18">
        <v>100.0</v>
      </c>
      <c r="H26" s="18">
        <v>98.0</v>
      </c>
      <c r="I26" s="19">
        <v>100.0</v>
      </c>
      <c r="J26" s="20">
        <v>100.0</v>
      </c>
      <c r="K26" s="21">
        <f t="shared" si="2"/>
        <v>100</v>
      </c>
      <c r="L26" s="22">
        <f>'B班HW'!C26</f>
        <v>100</v>
      </c>
      <c r="M26" s="23">
        <v>92.0</v>
      </c>
      <c r="N26" s="24">
        <f>'B班期末成績調整'!G26</f>
        <v>96</v>
      </c>
      <c r="O26" s="24">
        <f>'B班期末成績調整'!C26</f>
        <v>100</v>
      </c>
      <c r="P26" s="24">
        <f>'B班期末成績調整'!P26</f>
        <v>2.5</v>
      </c>
      <c r="Q26" s="12">
        <f t="shared" si="3"/>
        <v>100.02</v>
      </c>
    </row>
    <row r="27" ht="15.75" customHeight="1">
      <c r="A27" s="15">
        <v>1.07403533E8</v>
      </c>
      <c r="B27" s="15" t="s">
        <v>46</v>
      </c>
      <c r="C27" s="16">
        <f>'B班Cloze'!C27</f>
        <v>100</v>
      </c>
      <c r="D27" s="16">
        <f>'B班Short Ans'!C27</f>
        <v>87.14285714</v>
      </c>
      <c r="E27" s="12">
        <f>'B班Assessment'!C27</f>
        <v>96.67</v>
      </c>
      <c r="F27" s="17">
        <f t="shared" si="1"/>
        <v>94.60428571</v>
      </c>
      <c r="G27" s="18">
        <v>93.0</v>
      </c>
      <c r="H27" s="18">
        <v>97.0</v>
      </c>
      <c r="I27" s="19">
        <v>70.0</v>
      </c>
      <c r="J27" s="20">
        <v>100.0</v>
      </c>
      <c r="K27" s="21">
        <f t="shared" si="2"/>
        <v>96.66666667</v>
      </c>
      <c r="L27" s="22">
        <f>'B班HW'!C27</f>
        <v>90</v>
      </c>
      <c r="M27" s="23">
        <v>81.0</v>
      </c>
      <c r="N27" s="24">
        <f>'B班期末成績調整'!G27</f>
        <v>94</v>
      </c>
      <c r="O27" s="24">
        <f>'B班期末成績調整'!C27</f>
        <v>65</v>
      </c>
      <c r="P27" s="24">
        <f>'B班期末成績調整'!P27</f>
        <v>2.38</v>
      </c>
      <c r="Q27" s="12">
        <f t="shared" si="3"/>
        <v>91.51</v>
      </c>
    </row>
    <row r="28" ht="15.75" customHeight="1">
      <c r="A28" s="15">
        <v>1.07403534E8</v>
      </c>
      <c r="B28" s="15" t="s">
        <v>47</v>
      </c>
      <c r="C28" s="16">
        <f>'B班Cloze'!C28</f>
        <v>98.66666667</v>
      </c>
      <c r="D28" s="16">
        <f>'B班Short Ans'!C28</f>
        <v>99.78571429</v>
      </c>
      <c r="E28" s="12">
        <f>'B班Assessment'!C28</f>
        <v>83.33</v>
      </c>
      <c r="F28" s="17">
        <f t="shared" si="1"/>
        <v>93.92746032</v>
      </c>
      <c r="G28" s="18">
        <v>91.0</v>
      </c>
      <c r="H28" s="18">
        <v>100.0</v>
      </c>
      <c r="I28" s="19">
        <v>80.0</v>
      </c>
      <c r="J28" s="20">
        <v>100.0</v>
      </c>
      <c r="K28" s="21">
        <f t="shared" si="2"/>
        <v>97</v>
      </c>
      <c r="L28" s="22">
        <f>'B班HW'!C28</f>
        <v>100</v>
      </c>
      <c r="M28" s="23">
        <v>95.0</v>
      </c>
      <c r="N28" s="24">
        <f>'B班期末成績調整'!G28</f>
        <v>88</v>
      </c>
      <c r="O28" s="24">
        <f>'B班期末成績調整'!C28</f>
        <v>90</v>
      </c>
      <c r="P28" s="24">
        <f>'B班期末成績調整'!P28</f>
        <v>2.58</v>
      </c>
      <c r="Q28" s="12">
        <f t="shared" si="3"/>
        <v>96.76</v>
      </c>
    </row>
    <row r="29" ht="15.75" customHeight="1">
      <c r="A29" s="15">
        <v>1.07409007E8</v>
      </c>
      <c r="B29" s="15" t="s">
        <v>48</v>
      </c>
      <c r="C29" s="16">
        <f>'B班Cloze'!C29</f>
        <v>88</v>
      </c>
      <c r="D29" s="16">
        <f>'B班Short Ans'!C29</f>
        <v>100</v>
      </c>
      <c r="E29" s="12">
        <f>'B班Assessment'!C29</f>
        <v>83.33</v>
      </c>
      <c r="F29" s="17">
        <f t="shared" si="1"/>
        <v>90.44333333</v>
      </c>
      <c r="G29" s="18">
        <v>76.0</v>
      </c>
      <c r="H29" s="18">
        <v>63.0</v>
      </c>
      <c r="I29" s="19">
        <v>90.0</v>
      </c>
      <c r="J29" s="20">
        <v>90.0</v>
      </c>
      <c r="K29" s="21">
        <f t="shared" si="2"/>
        <v>85.33333333</v>
      </c>
      <c r="L29" s="22">
        <f>'B班HW'!C29</f>
        <v>100</v>
      </c>
      <c r="M29" s="23">
        <v>68.0</v>
      </c>
      <c r="N29" s="24">
        <f>'B班期末成績調整'!G29</f>
        <v>86</v>
      </c>
      <c r="O29" s="24">
        <f>'B班期末成績調整'!C29</f>
        <v>75</v>
      </c>
      <c r="P29" s="24">
        <f>'B班期末成績調整'!P29</f>
        <v>2.04</v>
      </c>
      <c r="Q29" s="12">
        <f t="shared" si="3"/>
        <v>87.57</v>
      </c>
    </row>
    <row r="30" ht="15.75" customHeight="1">
      <c r="A30" s="15">
        <v>1.07409023E8</v>
      </c>
      <c r="B30" s="15" t="s">
        <v>49</v>
      </c>
      <c r="C30" s="16">
        <f>'B班Cloze'!C30</f>
        <v>74.53333333</v>
      </c>
      <c r="D30" s="16">
        <f>'B班Short Ans'!C30</f>
        <v>75.14285714</v>
      </c>
      <c r="E30" s="12">
        <f>'B班Assessment'!C30</f>
        <v>86.67</v>
      </c>
      <c r="F30" s="17">
        <f t="shared" si="1"/>
        <v>78.78206349</v>
      </c>
      <c r="G30" s="18">
        <v>86.0</v>
      </c>
      <c r="H30" s="18">
        <v>64.0</v>
      </c>
      <c r="I30" s="19">
        <v>100.0</v>
      </c>
      <c r="J30" s="20">
        <v>60.0</v>
      </c>
      <c r="K30" s="21">
        <f t="shared" si="2"/>
        <v>83.33333333</v>
      </c>
      <c r="L30" s="22">
        <f>'B班HW'!C30</f>
        <v>100</v>
      </c>
      <c r="M30" s="23">
        <v>64.0</v>
      </c>
      <c r="N30" s="24">
        <f>'B班期末成績調整'!G30</f>
        <v>92</v>
      </c>
      <c r="O30" s="24">
        <f>'B班期末成績調整'!C30</f>
        <v>65</v>
      </c>
      <c r="P30" s="24">
        <f>'B班期末成績調整'!P30</f>
        <v>6.02</v>
      </c>
      <c r="Q30" s="12">
        <f t="shared" si="3"/>
        <v>87.05</v>
      </c>
    </row>
    <row r="31" ht="15.75" customHeight="1">
      <c r="A31" s="15">
        <v>1.07409508E8</v>
      </c>
      <c r="B31" s="15" t="s">
        <v>50</v>
      </c>
      <c r="C31" s="16">
        <f>'B班Cloze'!C31</f>
        <v>98.66666667</v>
      </c>
      <c r="D31" s="16">
        <f>'B班Short Ans'!C31</f>
        <v>98.57142857</v>
      </c>
      <c r="E31" s="12">
        <f>'B班Assessment'!C31</f>
        <v>100</v>
      </c>
      <c r="F31" s="17">
        <f t="shared" si="1"/>
        <v>99.07936508</v>
      </c>
      <c r="G31" s="18">
        <v>71.0</v>
      </c>
      <c r="H31" s="18">
        <v>80.0</v>
      </c>
      <c r="I31" s="19">
        <v>50.0</v>
      </c>
      <c r="J31" s="20">
        <v>0.0</v>
      </c>
      <c r="K31" s="21">
        <f t="shared" si="2"/>
        <v>67</v>
      </c>
      <c r="L31" s="22">
        <f>'B班HW'!C31</f>
        <v>100</v>
      </c>
      <c r="M31" s="23">
        <v>79.0</v>
      </c>
      <c r="N31" s="24">
        <f>'B班期末成績調整'!G31</f>
        <v>73</v>
      </c>
      <c r="O31" s="24">
        <f>'B班期末成績調整'!C31</f>
        <v>25</v>
      </c>
      <c r="P31" s="24">
        <f>'B班期末成績調整'!P31</f>
        <v>2.94</v>
      </c>
      <c r="Q31" s="12">
        <f t="shared" si="3"/>
        <v>83.01</v>
      </c>
    </row>
    <row r="32" ht="15.75" customHeight="1">
      <c r="A32" s="15">
        <v>1.07409527E8</v>
      </c>
      <c r="B32" s="15" t="s">
        <v>51</v>
      </c>
      <c r="C32" s="16">
        <f>'B班Cloze'!C32</f>
        <v>84.53333333</v>
      </c>
      <c r="D32" s="16">
        <f>'B班Short Ans'!C32</f>
        <v>35.28571429</v>
      </c>
      <c r="E32" s="12">
        <f>'B班Assessment'!C32</f>
        <v>30</v>
      </c>
      <c r="F32" s="17">
        <f t="shared" si="1"/>
        <v>49.93968254</v>
      </c>
      <c r="G32" s="18">
        <v>67.0</v>
      </c>
      <c r="H32" s="18">
        <v>52.0</v>
      </c>
      <c r="I32" s="19">
        <v>40.0</v>
      </c>
      <c r="J32" s="20">
        <v>20.0</v>
      </c>
      <c r="K32" s="21">
        <f t="shared" si="2"/>
        <v>53</v>
      </c>
      <c r="L32" s="22">
        <f>'B班HW'!C32</f>
        <v>90</v>
      </c>
      <c r="M32" s="23">
        <v>55.0</v>
      </c>
      <c r="N32" s="24">
        <f>'B班期末成績調整'!G32</f>
        <v>70</v>
      </c>
      <c r="O32" s="24">
        <f>'B班期末成績調整'!C32</f>
        <v>95</v>
      </c>
      <c r="P32" s="24">
        <f>'B班期末成績調整'!P32</f>
        <v>2.05</v>
      </c>
      <c r="Q32" s="12">
        <f t="shared" si="3"/>
        <v>66.73</v>
      </c>
    </row>
    <row r="33" ht="15.75" customHeight="1">
      <c r="A33" s="15">
        <v>1.07409535E8</v>
      </c>
      <c r="B33" s="15" t="s">
        <v>52</v>
      </c>
      <c r="C33" s="16">
        <f>'B班Cloze'!C33</f>
        <v>89.33333333</v>
      </c>
      <c r="D33" s="16">
        <f>'B班Short Ans'!C33</f>
        <v>88.42857143</v>
      </c>
      <c r="E33" s="12">
        <f>'B班Assessment'!C33</f>
        <v>66.67</v>
      </c>
      <c r="F33" s="17">
        <f t="shared" si="1"/>
        <v>81.47730159</v>
      </c>
      <c r="G33" s="18">
        <v>67.0</v>
      </c>
      <c r="H33" s="18">
        <v>86.0</v>
      </c>
      <c r="I33" s="19">
        <v>0.0</v>
      </c>
      <c r="J33" s="20">
        <v>40.0</v>
      </c>
      <c r="K33" s="21">
        <f t="shared" si="2"/>
        <v>64.33333333</v>
      </c>
      <c r="L33" s="22">
        <f>'B班HW'!C33</f>
        <v>70</v>
      </c>
      <c r="M33" s="23">
        <v>58.0</v>
      </c>
      <c r="N33" s="24">
        <f>'B班期末成績調整'!G33</f>
        <v>54.6</v>
      </c>
      <c r="O33" s="24">
        <f>'B班期末成績調整'!C33</f>
        <v>8</v>
      </c>
      <c r="P33" s="24">
        <f>'B班期末成績調整'!P33</f>
        <v>2.41</v>
      </c>
      <c r="Q33" s="12">
        <f t="shared" si="3"/>
        <v>64.69</v>
      </c>
    </row>
    <row r="34" ht="15.75" customHeight="1">
      <c r="A34" s="5">
        <v>1.07707519E8</v>
      </c>
      <c r="B34" s="5" t="s">
        <v>53</v>
      </c>
      <c r="C34" s="6">
        <f>'B班Cloze'!C34</f>
        <v>65.33333333</v>
      </c>
      <c r="D34" s="6">
        <f>'B班Short Ans'!C34</f>
        <v>43.21428571</v>
      </c>
      <c r="E34" s="7">
        <f>'B班Assessment'!C34</f>
        <v>63.33</v>
      </c>
      <c r="F34" s="8">
        <f t="shared" si="1"/>
        <v>57.29253968</v>
      </c>
      <c r="G34" s="9">
        <v>43.0</v>
      </c>
      <c r="H34" s="9">
        <v>58.0</v>
      </c>
      <c r="I34" s="10">
        <v>0.0</v>
      </c>
      <c r="J34" s="25">
        <v>10.0</v>
      </c>
      <c r="K34" s="11">
        <f t="shared" si="2"/>
        <v>37</v>
      </c>
      <c r="L34" s="11">
        <f>'B班HW'!C34</f>
        <v>70</v>
      </c>
      <c r="M34" s="26">
        <v>60.0</v>
      </c>
      <c r="N34" s="7">
        <f>'B班期末成績調整'!G34</f>
        <v>0</v>
      </c>
      <c r="O34" s="7">
        <f>'B班期末成績調整'!C34</f>
        <v>0</v>
      </c>
      <c r="P34" s="7">
        <f>'B班期末成績調整'!P34</f>
        <v>2</v>
      </c>
      <c r="Q34" s="7">
        <f t="shared" si="3"/>
        <v>44.24</v>
      </c>
      <c r="R34" s="12" t="s">
        <v>21</v>
      </c>
    </row>
    <row r="35" ht="15.75" customHeight="1">
      <c r="A35" s="5">
        <v>1.0770752E8</v>
      </c>
      <c r="B35" s="5" t="s">
        <v>54</v>
      </c>
      <c r="C35" s="6">
        <f>'B班Cloze'!C35</f>
        <v>73.33333333</v>
      </c>
      <c r="D35" s="6">
        <f>'B班Short Ans'!C35</f>
        <v>75.71428571</v>
      </c>
      <c r="E35" s="7">
        <f>'B班Assessment'!C35</f>
        <v>80</v>
      </c>
      <c r="F35" s="8">
        <f t="shared" si="1"/>
        <v>76.34920635</v>
      </c>
      <c r="G35" s="9">
        <v>68.0</v>
      </c>
      <c r="H35" s="9">
        <v>76.0</v>
      </c>
      <c r="I35" s="10">
        <v>30.0</v>
      </c>
      <c r="J35" s="25">
        <v>10.0</v>
      </c>
      <c r="K35" s="11">
        <f t="shared" si="2"/>
        <v>58</v>
      </c>
      <c r="L35" s="11">
        <f>'B班HW'!C35</f>
        <v>70</v>
      </c>
      <c r="M35" s="26">
        <v>67.0</v>
      </c>
      <c r="N35" s="7">
        <f>'B班期末成績調整'!G35</f>
        <v>0</v>
      </c>
      <c r="O35" s="7">
        <f>'B班期末成績調整'!C35</f>
        <v>0</v>
      </c>
      <c r="P35" s="7">
        <f>'B班期末成績調整'!P35</f>
        <v>2.47</v>
      </c>
      <c r="Q35" s="7">
        <f t="shared" si="3"/>
        <v>54.62</v>
      </c>
      <c r="R35" s="12" t="s">
        <v>21</v>
      </c>
    </row>
    <row r="36" ht="15.75" customHeight="1">
      <c r="A36" s="15">
        <v>1.08401037E8</v>
      </c>
      <c r="B36" s="15" t="s">
        <v>55</v>
      </c>
      <c r="C36" s="16">
        <f>'B班Cloze'!C36</f>
        <v>100</v>
      </c>
      <c r="D36" s="16">
        <f>'B班Short Ans'!C36</f>
        <v>100</v>
      </c>
      <c r="E36" s="12">
        <f>'B班Assessment'!C36</f>
        <v>100</v>
      </c>
      <c r="F36" s="17">
        <f t="shared" si="1"/>
        <v>100</v>
      </c>
      <c r="G36" s="18">
        <v>84.0</v>
      </c>
      <c r="H36" s="18">
        <v>84.0</v>
      </c>
      <c r="I36" s="19">
        <v>20.0</v>
      </c>
      <c r="J36" s="20">
        <v>40.0</v>
      </c>
      <c r="K36" s="21">
        <f t="shared" si="2"/>
        <v>69.33333333</v>
      </c>
      <c r="L36" s="22">
        <f>'B班HW'!C36</f>
        <v>90</v>
      </c>
      <c r="M36" s="23">
        <v>57.0</v>
      </c>
      <c r="N36" s="24">
        <f>'B班期末成績調整'!G36</f>
        <v>73</v>
      </c>
      <c r="O36" s="24">
        <f>'B班期末成績調整'!C36</f>
        <v>25</v>
      </c>
      <c r="P36" s="24">
        <f>'B班期末成績調整'!P36</f>
        <v>8.29</v>
      </c>
      <c r="Q36" s="12">
        <f t="shared" si="3"/>
        <v>84.19</v>
      </c>
    </row>
    <row r="37" ht="15.75" customHeight="1">
      <c r="A37" s="15">
        <v>1.08401501E8</v>
      </c>
      <c r="B37" s="15" t="s">
        <v>56</v>
      </c>
      <c r="C37" s="16">
        <f>'B班Cloze'!C37</f>
        <v>100</v>
      </c>
      <c r="D37" s="16">
        <f>'B班Short Ans'!C37</f>
        <v>100</v>
      </c>
      <c r="E37" s="12">
        <f>'B班Assessment'!C37</f>
        <v>100</v>
      </c>
      <c r="F37" s="17">
        <f t="shared" si="1"/>
        <v>100</v>
      </c>
      <c r="G37" s="18">
        <v>93.0</v>
      </c>
      <c r="H37" s="18">
        <v>93.0</v>
      </c>
      <c r="I37" s="19">
        <v>70.0</v>
      </c>
      <c r="J37" s="20">
        <v>20.0</v>
      </c>
      <c r="K37" s="21">
        <f t="shared" si="2"/>
        <v>85.33333333</v>
      </c>
      <c r="L37" s="22">
        <f>'B班HW'!C37</f>
        <v>100</v>
      </c>
      <c r="M37" s="13">
        <v>82.0</v>
      </c>
      <c r="N37" s="24">
        <f>'B班期末成績調整'!G37</f>
        <v>76</v>
      </c>
      <c r="O37" s="24">
        <f>'B班期末成績調整'!C37</f>
        <v>40</v>
      </c>
      <c r="P37" s="24">
        <f>'B班期末成績調整'!P37</f>
        <v>8.98</v>
      </c>
      <c r="Q37" s="12">
        <f t="shared" si="3"/>
        <v>94.48</v>
      </c>
    </row>
    <row r="38" ht="15.75" customHeight="1">
      <c r="A38" s="15">
        <v>1.08401503E8</v>
      </c>
      <c r="B38" s="15" t="s">
        <v>57</v>
      </c>
      <c r="C38" s="16">
        <f>'B班Cloze'!C38</f>
        <v>97.33333333</v>
      </c>
      <c r="D38" s="16">
        <f>'B班Short Ans'!C38</f>
        <v>86.71428571</v>
      </c>
      <c r="E38" s="12">
        <f>'B班Assessment'!C38</f>
        <v>96.67</v>
      </c>
      <c r="F38" s="17">
        <f t="shared" si="1"/>
        <v>93.57253968</v>
      </c>
      <c r="G38" s="18">
        <v>93.0</v>
      </c>
      <c r="H38" s="18">
        <v>87.0</v>
      </c>
      <c r="I38" s="19">
        <v>50.0</v>
      </c>
      <c r="J38" s="20">
        <v>50.0</v>
      </c>
      <c r="K38" s="21">
        <f t="shared" si="2"/>
        <v>76.66666667</v>
      </c>
      <c r="L38" s="22">
        <f>'B班HW'!C38</f>
        <v>100</v>
      </c>
      <c r="M38" s="23">
        <v>92.0</v>
      </c>
      <c r="N38" s="24">
        <f>'B班期末成績調整'!G38</f>
        <v>88</v>
      </c>
      <c r="O38" s="24">
        <f>'B班期末成績調整'!C38</f>
        <v>55</v>
      </c>
      <c r="P38" s="24">
        <f>'B班期末成績調整'!P38</f>
        <v>6.96</v>
      </c>
      <c r="Q38" s="12">
        <f t="shared" si="3"/>
        <v>94.03</v>
      </c>
    </row>
    <row r="39" ht="15.75" customHeight="1">
      <c r="A39" s="15">
        <v>1.08401522E8</v>
      </c>
      <c r="B39" s="15" t="s">
        <v>58</v>
      </c>
      <c r="C39" s="16">
        <f>'B班Cloze'!C39</f>
        <v>97.33333333</v>
      </c>
      <c r="D39" s="16">
        <f>'B班Short Ans'!C39</f>
        <v>100</v>
      </c>
      <c r="E39" s="12">
        <f>'B班Assessment'!C39</f>
        <v>83.33</v>
      </c>
      <c r="F39" s="17">
        <f t="shared" si="1"/>
        <v>93.55444444</v>
      </c>
      <c r="G39" s="18">
        <v>69.0</v>
      </c>
      <c r="H39" s="18">
        <v>82.0</v>
      </c>
      <c r="I39" s="19">
        <v>40.0</v>
      </c>
      <c r="J39" s="20">
        <v>80.0</v>
      </c>
      <c r="K39" s="21">
        <f t="shared" si="2"/>
        <v>77</v>
      </c>
      <c r="L39" s="22">
        <f>'B班HW'!C39</f>
        <v>100</v>
      </c>
      <c r="M39" s="23">
        <v>67.0</v>
      </c>
      <c r="N39" s="24">
        <f>'B班期末成績調整'!G39</f>
        <v>82</v>
      </c>
      <c r="O39" s="24">
        <f>'B班期末成績調整'!C39</f>
        <v>25</v>
      </c>
      <c r="P39" s="24">
        <f>'B班期末成績調整'!P39</f>
        <v>7.6</v>
      </c>
      <c r="Q39" s="12">
        <f t="shared" si="3"/>
        <v>87.07</v>
      </c>
    </row>
    <row r="40" ht="15.75" customHeight="1">
      <c r="A40" s="15">
        <v>1.08401523E8</v>
      </c>
      <c r="B40" s="15" t="s">
        <v>59</v>
      </c>
      <c r="C40" s="16">
        <f>'B班Cloze'!C40</f>
        <v>69.86666667</v>
      </c>
      <c r="D40" s="16">
        <f>'B班Short Ans'!C40</f>
        <v>71.42857143</v>
      </c>
      <c r="E40" s="12">
        <f>'B班Assessment'!C40</f>
        <v>80</v>
      </c>
      <c r="F40" s="17">
        <f t="shared" si="1"/>
        <v>73.76507937</v>
      </c>
      <c r="G40" s="18">
        <v>87.0</v>
      </c>
      <c r="H40" s="18">
        <v>88.0</v>
      </c>
      <c r="I40" s="19">
        <v>90.0</v>
      </c>
      <c r="J40" s="20">
        <v>0.0</v>
      </c>
      <c r="K40" s="21">
        <f t="shared" si="2"/>
        <v>88.33333333</v>
      </c>
      <c r="L40" s="22">
        <f>'B班HW'!C40</f>
        <v>100</v>
      </c>
      <c r="M40" s="23">
        <v>81.0</v>
      </c>
      <c r="N40" s="24">
        <f>'B班期末成績調整'!G40</f>
        <v>88</v>
      </c>
      <c r="O40" s="24">
        <f>'B班期末成績調整'!C40</f>
        <v>65</v>
      </c>
      <c r="P40" s="24">
        <f>'B班期末成績調整'!P40</f>
        <v>7.83</v>
      </c>
      <c r="Q40" s="12">
        <f t="shared" si="3"/>
        <v>90.06</v>
      </c>
    </row>
    <row r="41" ht="15.75" customHeight="1">
      <c r="A41" s="5">
        <v>1.08408521E8</v>
      </c>
      <c r="B41" s="5" t="s">
        <v>60</v>
      </c>
      <c r="C41" s="6">
        <f>'B班Cloze'!C41</f>
        <v>80</v>
      </c>
      <c r="D41" s="6">
        <f>'B班Short Ans'!C41</f>
        <v>64.07142857</v>
      </c>
      <c r="E41" s="7">
        <f>'B班Assessment'!C41</f>
        <v>100</v>
      </c>
      <c r="F41" s="8">
        <f t="shared" si="1"/>
        <v>81.35714286</v>
      </c>
      <c r="G41" s="9">
        <v>85.0</v>
      </c>
      <c r="H41" s="9">
        <v>76.0</v>
      </c>
      <c r="I41" s="10">
        <v>0.0</v>
      </c>
      <c r="J41" s="7">
        <v>0.0</v>
      </c>
      <c r="K41" s="11">
        <f t="shared" si="2"/>
        <v>53.66666667</v>
      </c>
      <c r="L41" s="11">
        <f>'B班HW'!C41</f>
        <v>66.66666667</v>
      </c>
      <c r="M41" s="26">
        <v>80.0</v>
      </c>
      <c r="N41" s="7">
        <f>'B班期末成績調整'!G41</f>
        <v>0</v>
      </c>
      <c r="O41" s="7">
        <f>'B班期末成績調整'!C41</f>
        <v>0</v>
      </c>
      <c r="P41" s="7">
        <f>'B班期末成績調整'!P41</f>
        <v>2.92</v>
      </c>
      <c r="Q41" s="7">
        <f t="shared" si="3"/>
        <v>57.38</v>
      </c>
      <c r="R41" s="12" t="s">
        <v>21</v>
      </c>
    </row>
    <row r="42" ht="15.75" customHeight="1">
      <c r="A42" s="15">
        <v>1.08707008E8</v>
      </c>
      <c r="B42" s="15" t="s">
        <v>61</v>
      </c>
      <c r="C42" s="16">
        <f>'B班Cloze'!C42</f>
        <v>99.53333333</v>
      </c>
      <c r="D42" s="16">
        <f>'B班Short Ans'!C42</f>
        <v>100</v>
      </c>
      <c r="E42" s="12">
        <f>'B班Assessment'!C42</f>
        <v>100</v>
      </c>
      <c r="F42" s="17">
        <f t="shared" si="1"/>
        <v>99.84444444</v>
      </c>
      <c r="G42" s="18">
        <v>81.0</v>
      </c>
      <c r="H42" s="18">
        <v>85.0</v>
      </c>
      <c r="I42" s="19">
        <v>80.0</v>
      </c>
      <c r="J42" s="20">
        <v>50.0</v>
      </c>
      <c r="K42" s="21">
        <f t="shared" si="2"/>
        <v>82</v>
      </c>
      <c r="L42" s="22">
        <f>'B班HW'!C42</f>
        <v>100</v>
      </c>
      <c r="M42" s="23">
        <v>76.0</v>
      </c>
      <c r="N42" s="24">
        <f>'B班期末成績調整'!G42</f>
        <v>94</v>
      </c>
      <c r="O42" s="24">
        <f>'B班期末成績調整'!C42</f>
        <v>40</v>
      </c>
      <c r="P42" s="24">
        <f>'B班期末成績調整'!P42</f>
        <v>6.01</v>
      </c>
      <c r="Q42" s="12">
        <f t="shared" si="3"/>
        <v>92.76</v>
      </c>
    </row>
    <row r="43" ht="15.75" customHeight="1">
      <c r="A43" s="15">
        <v>1.08707507E8</v>
      </c>
      <c r="B43" s="15" t="s">
        <v>62</v>
      </c>
      <c r="C43" s="16">
        <f>'B班Cloze'!C43</f>
        <v>98.66666667</v>
      </c>
      <c r="D43" s="16">
        <f>'B班Short Ans'!C43</f>
        <v>98.57142857</v>
      </c>
      <c r="E43" s="12">
        <f>'B班Assessment'!C43</f>
        <v>100</v>
      </c>
      <c r="F43" s="17">
        <f t="shared" si="1"/>
        <v>99.07936508</v>
      </c>
      <c r="G43" s="18">
        <v>93.0</v>
      </c>
      <c r="H43" s="18">
        <v>86.0</v>
      </c>
      <c r="I43" s="19">
        <v>80.0</v>
      </c>
      <c r="J43" s="20">
        <v>30.0</v>
      </c>
      <c r="K43" s="21">
        <f t="shared" si="2"/>
        <v>86.33333333</v>
      </c>
      <c r="L43" s="22">
        <f>'B班HW'!C43</f>
        <v>100</v>
      </c>
      <c r="M43" s="23">
        <v>76.0</v>
      </c>
      <c r="N43" s="24">
        <f>'B班期末成績調整'!G43</f>
        <v>86</v>
      </c>
      <c r="O43" s="24">
        <f>'B班期末成績調整'!C43</f>
        <v>40</v>
      </c>
      <c r="P43" s="24">
        <f>'B班期末成績調整'!P43</f>
        <v>9.07</v>
      </c>
      <c r="Q43" s="12">
        <f t="shared" si="3"/>
        <v>95.04</v>
      </c>
    </row>
    <row r="44" ht="15.75" customHeight="1">
      <c r="A44" s="15">
        <v>1.08707509E8</v>
      </c>
      <c r="B44" s="15" t="s">
        <v>63</v>
      </c>
      <c r="C44" s="16">
        <f>'B班Cloze'!C44</f>
        <v>99.2</v>
      </c>
      <c r="D44" s="16">
        <f>'B班Short Ans'!C44</f>
        <v>100</v>
      </c>
      <c r="E44" s="12">
        <f>'B班Assessment'!C44</f>
        <v>100</v>
      </c>
      <c r="F44" s="17">
        <f t="shared" si="1"/>
        <v>99.73333333</v>
      </c>
      <c r="G44" s="18">
        <v>87.0</v>
      </c>
      <c r="H44" s="18">
        <v>77.0</v>
      </c>
      <c r="I44" s="19">
        <v>70.0</v>
      </c>
      <c r="J44" s="20">
        <v>60.0</v>
      </c>
      <c r="K44" s="21">
        <f t="shared" si="2"/>
        <v>78</v>
      </c>
      <c r="L44" s="22">
        <f>'B班HW'!C44</f>
        <v>100</v>
      </c>
      <c r="M44" s="23">
        <v>84.0</v>
      </c>
      <c r="N44" s="24">
        <f>'B班期末成績調整'!G44</f>
        <v>87</v>
      </c>
      <c r="O44" s="24">
        <f>'B班期末成績調整'!C44</f>
        <v>20</v>
      </c>
      <c r="P44" s="24">
        <f>'B班期末成績調整'!P44</f>
        <v>9.04</v>
      </c>
      <c r="Q44" s="12">
        <f t="shared" si="3"/>
        <v>93.31</v>
      </c>
    </row>
    <row r="45" ht="15.75" customHeight="1">
      <c r="A45" s="15">
        <v>1.09303031E8</v>
      </c>
      <c r="B45" s="15" t="s">
        <v>64</v>
      </c>
      <c r="C45" s="16">
        <f>'B班Cloze'!C45</f>
        <v>85.33333333</v>
      </c>
      <c r="D45" s="16">
        <f>'B班Short Ans'!C45</f>
        <v>78.57142857</v>
      </c>
      <c r="E45" s="12">
        <f>'B班Assessment'!C45</f>
        <v>96.67</v>
      </c>
      <c r="F45" s="17">
        <f t="shared" si="1"/>
        <v>86.85825397</v>
      </c>
      <c r="G45" s="18">
        <v>89.0</v>
      </c>
      <c r="H45" s="18">
        <v>73.5</v>
      </c>
      <c r="I45" s="19">
        <v>80.0</v>
      </c>
      <c r="J45" s="20">
        <v>100.0</v>
      </c>
      <c r="K45" s="21">
        <f t="shared" si="2"/>
        <v>89.66666667</v>
      </c>
      <c r="L45" s="22">
        <f>'B班HW'!C45</f>
        <v>100</v>
      </c>
      <c r="M45" s="23">
        <v>79.0</v>
      </c>
      <c r="N45" s="24">
        <f>'B班期末成績調整'!G45</f>
        <v>95</v>
      </c>
      <c r="O45" s="24">
        <f>'B班期末成績調整'!C45</f>
        <v>65</v>
      </c>
      <c r="P45" s="24">
        <f>'B班期末成績調整'!P45</f>
        <v>7.23</v>
      </c>
      <c r="Q45" s="12">
        <f t="shared" si="3"/>
        <v>94.34</v>
      </c>
    </row>
    <row r="46" ht="15.75" customHeight="1">
      <c r="A46" s="15">
        <v>1.09303578E8</v>
      </c>
      <c r="B46" s="15" t="s">
        <v>65</v>
      </c>
      <c r="C46" s="16">
        <f>'B班Cloze'!C46</f>
        <v>76</v>
      </c>
      <c r="D46" s="16">
        <f>'B班Short Ans'!C46</f>
        <v>83.07142857</v>
      </c>
      <c r="E46" s="12">
        <f>'B班Assessment'!C46</f>
        <v>96.67</v>
      </c>
      <c r="F46" s="17">
        <f t="shared" si="1"/>
        <v>85.24714286</v>
      </c>
      <c r="G46" s="18">
        <v>90.0</v>
      </c>
      <c r="H46" s="18">
        <v>63.0</v>
      </c>
      <c r="I46" s="19">
        <v>90.0</v>
      </c>
      <c r="J46" s="20">
        <v>50.0</v>
      </c>
      <c r="K46" s="21">
        <f t="shared" si="2"/>
        <v>81</v>
      </c>
      <c r="L46" s="22">
        <f>'B班HW'!C46</f>
        <v>100</v>
      </c>
      <c r="M46" s="23">
        <v>89.0</v>
      </c>
      <c r="N46" s="24">
        <f>'B班期末成績調整'!G46</f>
        <v>92</v>
      </c>
      <c r="O46" s="24">
        <f>'B班期末成績調整'!C46</f>
        <v>65</v>
      </c>
      <c r="P46" s="24">
        <f>'B班期末成績調整'!P46</f>
        <v>3.97</v>
      </c>
      <c r="Q46" s="12">
        <f t="shared" si="3"/>
        <v>90.34</v>
      </c>
    </row>
    <row r="47" ht="15.75" customHeight="1">
      <c r="A47" s="15">
        <v>1.09403528E8</v>
      </c>
      <c r="B47" s="15" t="s">
        <v>66</v>
      </c>
      <c r="C47" s="16">
        <f>'B班Cloze'!C47</f>
        <v>91.86666667</v>
      </c>
      <c r="D47" s="16">
        <f>'B班Short Ans'!C47</f>
        <v>59.35714286</v>
      </c>
      <c r="E47" s="12">
        <f>'B班Assessment'!C47</f>
        <v>73.33</v>
      </c>
      <c r="F47" s="17">
        <f t="shared" si="1"/>
        <v>74.85126984</v>
      </c>
      <c r="G47" s="18">
        <v>80.0</v>
      </c>
      <c r="H47" s="18">
        <v>82.0</v>
      </c>
      <c r="I47" s="19">
        <v>50.0</v>
      </c>
      <c r="J47" s="20">
        <v>30.0</v>
      </c>
      <c r="K47" s="21">
        <f t="shared" si="2"/>
        <v>70.66666667</v>
      </c>
      <c r="L47" s="22">
        <f>'B班HW'!C47</f>
        <v>90</v>
      </c>
      <c r="M47" s="23">
        <v>78.0</v>
      </c>
      <c r="N47" s="24">
        <f>'B班期末成績調整'!G47</f>
        <v>59.2</v>
      </c>
      <c r="O47" s="24">
        <f>'B班期末成績調整'!C47</f>
        <v>25</v>
      </c>
      <c r="P47" s="24">
        <f>'B班期末成績調整'!P47</f>
        <v>4.95</v>
      </c>
      <c r="Q47" s="12">
        <f t="shared" si="3"/>
        <v>74.59</v>
      </c>
    </row>
    <row r="48" ht="15.75" customHeight="1">
      <c r="A48" s="15">
        <v>1.0940353E8</v>
      </c>
      <c r="B48" s="15" t="s">
        <v>67</v>
      </c>
      <c r="C48" s="16">
        <f>'B班Cloze'!C48</f>
        <v>92</v>
      </c>
      <c r="D48" s="16">
        <f>'B班Short Ans'!C48</f>
        <v>87.14285714</v>
      </c>
      <c r="E48" s="12">
        <f>'B班Assessment'!C48</f>
        <v>100</v>
      </c>
      <c r="F48" s="17">
        <f t="shared" si="1"/>
        <v>93.04761905</v>
      </c>
      <c r="G48" s="18">
        <v>83.0</v>
      </c>
      <c r="H48" s="18">
        <v>84.0</v>
      </c>
      <c r="I48" s="19">
        <v>70.0</v>
      </c>
      <c r="J48" s="20">
        <v>100.0</v>
      </c>
      <c r="K48" s="21">
        <f t="shared" si="2"/>
        <v>89</v>
      </c>
      <c r="L48" s="22">
        <f>'B班HW'!C48</f>
        <v>100</v>
      </c>
      <c r="M48" s="23">
        <v>85.0</v>
      </c>
      <c r="N48" s="24">
        <f>'B班期末成績調整'!G48</f>
        <v>91</v>
      </c>
      <c r="O48" s="24">
        <f>'B班期末成績調整'!C48</f>
        <v>65</v>
      </c>
      <c r="P48" s="24">
        <f>'B班期末成績調整'!P48</f>
        <v>7.98</v>
      </c>
      <c r="Q48" s="12">
        <f t="shared" si="3"/>
        <v>97.14</v>
      </c>
    </row>
    <row r="49" ht="15.75" customHeight="1">
      <c r="A49" s="15">
        <v>1.09403531E8</v>
      </c>
      <c r="B49" s="15" t="s">
        <v>68</v>
      </c>
      <c r="C49" s="16">
        <f>'B班Cloze'!C49</f>
        <v>90.66666667</v>
      </c>
      <c r="D49" s="16">
        <f>'B班Short Ans'!C49</f>
        <v>82.85714286</v>
      </c>
      <c r="E49" s="12">
        <f>'B班Assessment'!C49</f>
        <v>76.67</v>
      </c>
      <c r="F49" s="17">
        <f t="shared" si="1"/>
        <v>83.39793651</v>
      </c>
      <c r="G49" s="18">
        <v>87.0</v>
      </c>
      <c r="H49" s="18">
        <v>74.0</v>
      </c>
      <c r="I49" s="19">
        <v>70.0</v>
      </c>
      <c r="J49" s="20">
        <v>50.0</v>
      </c>
      <c r="K49" s="21">
        <f t="shared" si="2"/>
        <v>77</v>
      </c>
      <c r="L49" s="22">
        <f>'B班HW'!C49</f>
        <v>100</v>
      </c>
      <c r="M49" s="23">
        <v>73.0</v>
      </c>
      <c r="N49" s="24">
        <f>'B班期末成績調整'!G49</f>
        <v>46.2</v>
      </c>
      <c r="O49" s="24">
        <f>'B班期末成績調整'!C49</f>
        <v>32</v>
      </c>
      <c r="P49" s="24">
        <f>'B班期末成績調整'!P49</f>
        <v>2.77</v>
      </c>
      <c r="Q49" s="12">
        <f t="shared" si="3"/>
        <v>75.42</v>
      </c>
    </row>
    <row r="50" ht="15.75" customHeight="1">
      <c r="A50" s="15">
        <v>1.0940354E8</v>
      </c>
      <c r="B50" s="15" t="s">
        <v>69</v>
      </c>
      <c r="C50" s="16">
        <f>'B班Cloze'!C50</f>
        <v>90.66666667</v>
      </c>
      <c r="D50" s="16">
        <f>'B班Short Ans'!C50</f>
        <v>92.64285714</v>
      </c>
      <c r="E50" s="12">
        <f>'B班Assessment'!C50</f>
        <v>100</v>
      </c>
      <c r="F50" s="17">
        <f t="shared" si="1"/>
        <v>94.43650794</v>
      </c>
      <c r="G50" s="18">
        <v>91.0</v>
      </c>
      <c r="H50" s="18">
        <v>100.0</v>
      </c>
      <c r="I50" s="19">
        <v>100.0</v>
      </c>
      <c r="J50" s="20">
        <v>100.0</v>
      </c>
      <c r="K50" s="21">
        <f t="shared" si="2"/>
        <v>100</v>
      </c>
      <c r="L50" s="22">
        <f>'B班HW'!C50</f>
        <v>56.66666667</v>
      </c>
      <c r="M50" s="23">
        <v>97.0</v>
      </c>
      <c r="N50" s="24">
        <f>'B班期末成績調整'!G50</f>
        <v>94</v>
      </c>
      <c r="O50" s="24">
        <f>'B班期末成績調整'!C50</f>
        <v>100</v>
      </c>
      <c r="P50" s="24">
        <f>'B班期末成績調整'!P50</f>
        <v>2.46</v>
      </c>
      <c r="Q50" s="12">
        <f t="shared" si="3"/>
        <v>92.94</v>
      </c>
    </row>
    <row r="51" ht="15.75" customHeight="1">
      <c r="A51" s="5">
        <v>1.09403541E8</v>
      </c>
      <c r="B51" s="5" t="s">
        <v>70</v>
      </c>
      <c r="C51" s="6">
        <f>'B班Cloze'!C51</f>
        <v>46.66666667</v>
      </c>
      <c r="D51" s="6">
        <f>'B班Short Ans'!C51</f>
        <v>34.28571429</v>
      </c>
      <c r="E51" s="7">
        <f>'B班Assessment'!C51</f>
        <v>0</v>
      </c>
      <c r="F51" s="8">
        <f t="shared" si="1"/>
        <v>26.98412698</v>
      </c>
      <c r="G51" s="9">
        <v>0.0</v>
      </c>
      <c r="H51" s="9">
        <v>0.0</v>
      </c>
      <c r="I51" s="10">
        <v>0.0</v>
      </c>
      <c r="J51" s="7">
        <v>0.0</v>
      </c>
      <c r="K51" s="11">
        <f t="shared" si="2"/>
        <v>0</v>
      </c>
      <c r="L51" s="11">
        <f>'B班HW'!C51</f>
        <v>0</v>
      </c>
      <c r="M51" s="7"/>
      <c r="N51" s="7">
        <f>'B班期末成績調整'!G51</f>
        <v>0</v>
      </c>
      <c r="O51" s="7">
        <f>'B班期末成績調整'!C51</f>
        <v>0</v>
      </c>
      <c r="P51" s="7">
        <f>'B班期末成績調整'!P51</f>
        <v>1.8</v>
      </c>
      <c r="Q51" s="7">
        <f t="shared" si="3"/>
        <v>9.9</v>
      </c>
      <c r="R51" s="12" t="s">
        <v>21</v>
      </c>
    </row>
    <row r="52" ht="15.75" customHeight="1">
      <c r="A52" s="5">
        <v>1.09403551E8</v>
      </c>
      <c r="B52" s="5" t="s">
        <v>71</v>
      </c>
      <c r="C52" s="6">
        <f>'B班Cloze'!C52</f>
        <v>45.33333333</v>
      </c>
      <c r="D52" s="6">
        <f>'B班Short Ans'!C52</f>
        <v>4.571428571</v>
      </c>
      <c r="E52" s="7">
        <f>'B班Assessment'!C52</f>
        <v>0</v>
      </c>
      <c r="F52" s="8">
        <f t="shared" si="1"/>
        <v>16.63492063</v>
      </c>
      <c r="G52" s="9">
        <v>0.0</v>
      </c>
      <c r="H52" s="9">
        <v>0.0</v>
      </c>
      <c r="I52" s="10">
        <v>0.0</v>
      </c>
      <c r="J52" s="7">
        <v>0.0</v>
      </c>
      <c r="K52" s="11">
        <f t="shared" si="2"/>
        <v>0</v>
      </c>
      <c r="L52" s="11">
        <f>'B班HW'!C52</f>
        <v>0</v>
      </c>
      <c r="M52" s="7"/>
      <c r="N52" s="7">
        <f>'B班期末成績調整'!G52</f>
        <v>0</v>
      </c>
      <c r="O52" s="7">
        <f>'B班期末成績調整'!C52</f>
        <v>0</v>
      </c>
      <c r="P52" s="7">
        <f>'B班期末成績調整'!P52</f>
        <v>0</v>
      </c>
      <c r="Q52" s="7">
        <f t="shared" si="3"/>
        <v>4.99</v>
      </c>
      <c r="R52" s="12" t="s">
        <v>21</v>
      </c>
    </row>
    <row r="53" ht="15.75" customHeight="1">
      <c r="A53" s="15">
        <v>1.09403552E8</v>
      </c>
      <c r="B53" s="15" t="s">
        <v>72</v>
      </c>
      <c r="C53" s="16">
        <f>'B班Cloze'!C53</f>
        <v>94.4</v>
      </c>
      <c r="D53" s="16">
        <f>'B班Short Ans'!C53</f>
        <v>54.07142857</v>
      </c>
      <c r="E53" s="12">
        <f>'B班Assessment'!C53</f>
        <v>46.67</v>
      </c>
      <c r="F53" s="17">
        <f t="shared" si="1"/>
        <v>65.04714286</v>
      </c>
      <c r="G53" s="18">
        <v>73.0</v>
      </c>
      <c r="H53" s="18">
        <v>89.0</v>
      </c>
      <c r="I53" s="19">
        <v>70.0</v>
      </c>
      <c r="J53" s="20">
        <v>70.0</v>
      </c>
      <c r="K53" s="21">
        <f t="shared" si="2"/>
        <v>77.33333333</v>
      </c>
      <c r="L53" s="22">
        <f>'B班HW'!C53</f>
        <v>80</v>
      </c>
      <c r="M53" s="23">
        <v>78.0</v>
      </c>
      <c r="N53" s="24">
        <f>'B班期末成績調整'!G53</f>
        <v>84</v>
      </c>
      <c r="O53" s="24">
        <f>'B班期末成績調整'!C53</f>
        <v>40</v>
      </c>
      <c r="P53" s="24">
        <f>'B班期末成績調整'!P53</f>
        <v>1.74</v>
      </c>
      <c r="Q53" s="12">
        <f t="shared" si="3"/>
        <v>73.15</v>
      </c>
    </row>
    <row r="54" ht="15.75" customHeight="1">
      <c r="A54" s="5">
        <v>1.09409002E8</v>
      </c>
      <c r="B54" s="5" t="s">
        <v>73</v>
      </c>
      <c r="C54" s="6">
        <f>'B班Cloze'!C54</f>
        <v>16</v>
      </c>
      <c r="D54" s="6">
        <f>'B班Short Ans'!C54</f>
        <v>16.92857143</v>
      </c>
      <c r="E54" s="7">
        <f>'B班Assessment'!C54</f>
        <v>0</v>
      </c>
      <c r="F54" s="8">
        <f t="shared" si="1"/>
        <v>10.97619048</v>
      </c>
      <c r="G54" s="9">
        <v>0.0</v>
      </c>
      <c r="H54" s="9">
        <v>0.0</v>
      </c>
      <c r="I54" s="10">
        <v>0.0</v>
      </c>
      <c r="J54" s="7">
        <v>0.0</v>
      </c>
      <c r="K54" s="27">
        <f t="shared" si="2"/>
        <v>0</v>
      </c>
      <c r="L54" s="11">
        <f>'B班HW'!C54</f>
        <v>0</v>
      </c>
      <c r="M54" s="7"/>
      <c r="N54" s="7">
        <f>'B班期末成績調整'!G54</f>
        <v>0</v>
      </c>
      <c r="O54" s="7">
        <f>'B班期末成績調整'!C54</f>
        <v>0</v>
      </c>
      <c r="P54" s="7">
        <f>'B班期末成績調整'!P54</f>
        <v>0</v>
      </c>
      <c r="Q54" s="7">
        <f t="shared" si="3"/>
        <v>3.29</v>
      </c>
      <c r="R54" s="12" t="s">
        <v>21</v>
      </c>
    </row>
    <row r="55" ht="15.75" customHeight="1">
      <c r="A55" s="15">
        <v>1.09409532E8</v>
      </c>
      <c r="B55" s="15" t="s">
        <v>74</v>
      </c>
      <c r="C55" s="16">
        <f>'B班Cloze'!C55</f>
        <v>71.53333333</v>
      </c>
      <c r="D55" s="16">
        <f>'B班Short Ans'!C55</f>
        <v>66.64285714</v>
      </c>
      <c r="E55" s="12">
        <f>'B班Assessment'!C55</f>
        <v>83.33</v>
      </c>
      <c r="F55" s="17">
        <f t="shared" si="1"/>
        <v>73.83539683</v>
      </c>
      <c r="G55" s="18">
        <v>57.0</v>
      </c>
      <c r="H55" s="18">
        <v>77.0</v>
      </c>
      <c r="I55" s="19">
        <v>40.0</v>
      </c>
      <c r="J55" s="20">
        <v>80.0</v>
      </c>
      <c r="K55" s="21">
        <f t="shared" si="2"/>
        <v>71.33333333</v>
      </c>
      <c r="L55" s="22">
        <f>'B班HW'!C55</f>
        <v>80</v>
      </c>
      <c r="M55" s="23">
        <v>88.0</v>
      </c>
      <c r="N55" s="24">
        <f>'B班期末成績調整'!G55</f>
        <v>78</v>
      </c>
      <c r="O55" s="24">
        <f>'B班期末成績調整'!C55</f>
        <v>65</v>
      </c>
      <c r="P55" s="24">
        <f>'B班期末成績調整'!P55</f>
        <v>4.64</v>
      </c>
      <c r="Q55" s="12">
        <f t="shared" si="3"/>
        <v>80.89</v>
      </c>
    </row>
    <row r="56" ht="15.75" customHeight="1">
      <c r="A56" s="15">
        <v>1.09801516E8</v>
      </c>
      <c r="B56" s="15" t="s">
        <v>75</v>
      </c>
      <c r="C56" s="16">
        <f>'B班Cloze'!C56</f>
        <v>94.46666667</v>
      </c>
      <c r="D56" s="16">
        <f>'B班Short Ans'!C56</f>
        <v>92.85714286</v>
      </c>
      <c r="E56" s="12">
        <f>'B班Assessment'!C56</f>
        <v>100</v>
      </c>
      <c r="F56" s="17">
        <f t="shared" si="1"/>
        <v>95.77460317</v>
      </c>
      <c r="G56" s="18">
        <v>74.0</v>
      </c>
      <c r="H56" s="18">
        <v>80.0</v>
      </c>
      <c r="I56" s="19">
        <v>10.0</v>
      </c>
      <c r="J56" s="20">
        <v>30.0</v>
      </c>
      <c r="K56" s="21">
        <f t="shared" si="2"/>
        <v>61.33333333</v>
      </c>
      <c r="L56" s="22">
        <f>'B班HW'!C56</f>
        <v>70</v>
      </c>
      <c r="M56" s="23">
        <v>73.0</v>
      </c>
      <c r="N56" s="24">
        <f>'B班期末成績調整'!G56</f>
        <v>75</v>
      </c>
      <c r="O56" s="24">
        <f>'B班期末成績調整'!C56</f>
        <v>25</v>
      </c>
      <c r="P56" s="24">
        <f>'B班期末成績調整'!P56</f>
        <v>5.69</v>
      </c>
      <c r="Q56" s="12">
        <f t="shared" si="3"/>
        <v>78.82</v>
      </c>
    </row>
    <row r="57" ht="15.75" customHeight="1">
      <c r="A57" s="15">
        <v>1.09801526E8</v>
      </c>
      <c r="B57" s="15" t="s">
        <v>76</v>
      </c>
      <c r="C57" s="16">
        <f>'B班Cloze'!C57</f>
        <v>90.46666667</v>
      </c>
      <c r="D57" s="16">
        <f>'B班Short Ans'!C57</f>
        <v>63.71428571</v>
      </c>
      <c r="E57" s="12">
        <f>'B班Assessment'!C57</f>
        <v>63.33</v>
      </c>
      <c r="F57" s="17">
        <f t="shared" si="1"/>
        <v>72.50365079</v>
      </c>
      <c r="G57" s="18">
        <v>77.0</v>
      </c>
      <c r="H57" s="18">
        <v>90.0</v>
      </c>
      <c r="I57" s="19">
        <v>60.0</v>
      </c>
      <c r="J57" s="20">
        <v>30.0</v>
      </c>
      <c r="K57" s="21">
        <f t="shared" si="2"/>
        <v>75.66666667</v>
      </c>
      <c r="L57" s="22">
        <f>'B班HW'!C57</f>
        <v>90</v>
      </c>
      <c r="M57" s="23">
        <v>66.0</v>
      </c>
      <c r="N57" s="24">
        <f>'B班期末成績調整'!G57</f>
        <v>0</v>
      </c>
      <c r="O57" s="24">
        <f>'B班期末成績調整'!C57</f>
        <v>0</v>
      </c>
      <c r="P57" s="24">
        <f>'B班期末成績調整'!P57</f>
        <v>2.75</v>
      </c>
      <c r="Q57" s="12">
        <f t="shared" si="3"/>
        <v>59.25</v>
      </c>
    </row>
    <row r="58" ht="15.75" customHeight="1">
      <c r="C58" s="15"/>
      <c r="D58" s="15"/>
      <c r="G58" s="28"/>
      <c r="H58" s="28"/>
      <c r="K58" s="22"/>
      <c r="N58" s="24"/>
      <c r="O58" s="24"/>
      <c r="P58" s="24"/>
    </row>
    <row r="59" ht="15.75" customHeight="1">
      <c r="C59" s="15"/>
      <c r="D59" s="15"/>
      <c r="G59" s="28"/>
      <c r="H59" s="28"/>
      <c r="K59" s="22"/>
    </row>
    <row r="60" ht="15.75" customHeight="1">
      <c r="C60" s="15"/>
      <c r="D60" s="15"/>
      <c r="G60" s="28"/>
      <c r="H60" s="28"/>
      <c r="K60" s="22"/>
    </row>
    <row r="61" ht="15.75" customHeight="1">
      <c r="C61" s="15"/>
      <c r="D61" s="15"/>
      <c r="G61" s="28"/>
      <c r="H61" s="28"/>
      <c r="K61" s="22"/>
    </row>
    <row r="62" ht="15.75" customHeight="1">
      <c r="C62" s="15"/>
      <c r="D62" s="15"/>
      <c r="G62" s="28"/>
      <c r="H62" s="28"/>
      <c r="K62" s="22"/>
    </row>
    <row r="63" ht="15.75" customHeight="1">
      <c r="C63" s="15"/>
      <c r="D63" s="15"/>
      <c r="G63" s="28"/>
      <c r="H63" s="28"/>
      <c r="K63" s="22"/>
    </row>
    <row r="64" ht="15.75" customHeight="1">
      <c r="C64" s="15"/>
      <c r="D64" s="15"/>
      <c r="G64" s="28"/>
      <c r="H64" s="28"/>
      <c r="K64" s="22"/>
    </row>
    <row r="65" ht="15.75" customHeight="1">
      <c r="H65" s="29"/>
      <c r="K65" s="22"/>
    </row>
    <row r="66" ht="15.75" customHeight="1">
      <c r="H66" s="29"/>
      <c r="I66" s="30">
        <f>AVERAGE(I2:I64)</f>
        <v>62.67857143</v>
      </c>
      <c r="K66" s="22"/>
    </row>
    <row r="67" ht="15.75" customHeight="1">
      <c r="H67" s="29"/>
      <c r="K67" s="22"/>
    </row>
    <row r="68" ht="15.75" customHeight="1">
      <c r="H68" s="29"/>
      <c r="K68" s="22"/>
    </row>
    <row r="69" ht="15.75" customHeight="1">
      <c r="H69" s="29"/>
      <c r="K69" s="22"/>
    </row>
    <row r="70" ht="15.75" customHeight="1">
      <c r="H70" s="29"/>
      <c r="K70" s="22"/>
    </row>
    <row r="71" ht="15.75" customHeight="1">
      <c r="H71" s="29"/>
      <c r="K71" s="22"/>
    </row>
    <row r="72" ht="15.75" customHeight="1">
      <c r="H72" s="29"/>
      <c r="K72" s="22"/>
    </row>
    <row r="73" ht="15.75" customHeight="1">
      <c r="H73" s="29"/>
      <c r="K73" s="22"/>
    </row>
    <row r="74" ht="15.75" customHeight="1">
      <c r="H74" s="29"/>
      <c r="K74" s="22"/>
    </row>
    <row r="75" ht="15.75" customHeight="1">
      <c r="H75" s="29"/>
      <c r="K75" s="22"/>
    </row>
    <row r="76" ht="15.75" customHeight="1">
      <c r="H76" s="29"/>
      <c r="K76" s="22"/>
    </row>
    <row r="77" ht="15.75" customHeight="1">
      <c r="H77" s="29"/>
      <c r="K77" s="22"/>
    </row>
    <row r="78" ht="15.75" customHeight="1">
      <c r="H78" s="29"/>
      <c r="K78" s="22"/>
    </row>
    <row r="79" ht="15.75" customHeight="1">
      <c r="H79" s="29"/>
      <c r="K79" s="22"/>
    </row>
    <row r="80" ht="15.75" customHeight="1">
      <c r="H80" s="29"/>
      <c r="K80" s="22"/>
    </row>
    <row r="81" ht="15.75" customHeight="1">
      <c r="H81" s="29"/>
      <c r="K81" s="22"/>
    </row>
    <row r="82" ht="15.75" customHeight="1">
      <c r="H82" s="29"/>
      <c r="K82" s="22"/>
    </row>
    <row r="83" ht="15.75" customHeight="1">
      <c r="H83" s="29"/>
      <c r="K83" s="22"/>
    </row>
    <row r="84" ht="15.75" customHeight="1">
      <c r="H84" s="29"/>
      <c r="K84" s="22"/>
    </row>
    <row r="85" ht="15.75" customHeight="1">
      <c r="H85" s="29"/>
      <c r="K85" s="22"/>
    </row>
    <row r="86" ht="15.75" customHeight="1">
      <c r="H86" s="29"/>
      <c r="K86" s="22"/>
    </row>
    <row r="87" ht="15.75" customHeight="1">
      <c r="H87" s="29"/>
      <c r="K87" s="22"/>
    </row>
    <row r="88" ht="15.75" customHeight="1">
      <c r="H88" s="29"/>
      <c r="K88" s="22"/>
    </row>
    <row r="89" ht="15.75" customHeight="1">
      <c r="H89" s="29"/>
      <c r="K89" s="22"/>
    </row>
    <row r="90" ht="15.75" customHeight="1">
      <c r="H90" s="29"/>
      <c r="K90" s="22"/>
    </row>
    <row r="91" ht="15.75" customHeight="1">
      <c r="H91" s="29"/>
      <c r="K91" s="22"/>
    </row>
    <row r="92" ht="15.75" customHeight="1">
      <c r="H92" s="29"/>
      <c r="K92" s="22"/>
    </row>
    <row r="93" ht="15.75" customHeight="1">
      <c r="H93" s="29"/>
      <c r="K93" s="22"/>
    </row>
    <row r="94" ht="15.75" customHeight="1">
      <c r="H94" s="29"/>
      <c r="K94" s="22"/>
    </row>
    <row r="95" ht="15.75" customHeight="1">
      <c r="H95" s="29"/>
      <c r="K95" s="22"/>
    </row>
    <row r="96" ht="15.75" customHeight="1">
      <c r="H96" s="29"/>
      <c r="K96" s="22"/>
    </row>
    <row r="97" ht="15.75" customHeight="1">
      <c r="H97" s="29"/>
      <c r="K97" s="22"/>
    </row>
    <row r="98" ht="15.75" customHeight="1">
      <c r="H98" s="29"/>
      <c r="K98" s="22"/>
    </row>
    <row r="99" ht="15.75" customHeight="1">
      <c r="H99" s="29"/>
      <c r="K99" s="22"/>
    </row>
    <row r="100" ht="15.75" customHeight="1">
      <c r="H100" s="29"/>
      <c r="K100" s="22"/>
    </row>
    <row r="101" ht="15.75" customHeight="1">
      <c r="H101" s="29"/>
      <c r="K101" s="22"/>
    </row>
    <row r="102" ht="15.75" customHeight="1">
      <c r="H102" s="29"/>
      <c r="K102" s="22"/>
    </row>
    <row r="103" ht="15.75" customHeight="1">
      <c r="H103" s="29"/>
      <c r="K103" s="22"/>
    </row>
    <row r="104" ht="15.75" customHeight="1">
      <c r="H104" s="29"/>
      <c r="K104" s="22"/>
    </row>
    <row r="105" ht="15.75" customHeight="1">
      <c r="H105" s="29"/>
      <c r="K105" s="22"/>
    </row>
    <row r="106" ht="15.75" customHeight="1">
      <c r="H106" s="29"/>
      <c r="K106" s="22"/>
    </row>
    <row r="107" ht="15.75" customHeight="1">
      <c r="H107" s="29"/>
      <c r="K107" s="22"/>
    </row>
    <row r="108" ht="15.75" customHeight="1">
      <c r="H108" s="29"/>
      <c r="K108" s="22"/>
    </row>
    <row r="109" ht="15.75" customHeight="1">
      <c r="H109" s="29"/>
      <c r="K109" s="22"/>
    </row>
    <row r="110" ht="15.75" customHeight="1">
      <c r="H110" s="29"/>
      <c r="K110" s="22"/>
    </row>
    <row r="111" ht="15.75" customHeight="1">
      <c r="H111" s="29"/>
      <c r="K111" s="22"/>
    </row>
    <row r="112" ht="15.75" customHeight="1">
      <c r="H112" s="29"/>
      <c r="K112" s="22"/>
    </row>
    <row r="113" ht="15.75" customHeight="1">
      <c r="H113" s="29"/>
      <c r="K113" s="22"/>
    </row>
    <row r="114" ht="15.75" customHeight="1">
      <c r="H114" s="29"/>
      <c r="K114" s="22"/>
    </row>
    <row r="115" ht="15.75" customHeight="1">
      <c r="H115" s="29"/>
      <c r="K115" s="22"/>
    </row>
    <row r="116" ht="15.75" customHeight="1">
      <c r="H116" s="29"/>
      <c r="K116" s="22"/>
    </row>
    <row r="117" ht="15.75" customHeight="1">
      <c r="H117" s="29"/>
      <c r="K117" s="22"/>
    </row>
    <row r="118" ht="15.75" customHeight="1">
      <c r="H118" s="29"/>
      <c r="K118" s="22"/>
    </row>
    <row r="119" ht="15.75" customHeight="1">
      <c r="H119" s="29"/>
      <c r="K119" s="22"/>
    </row>
    <row r="120" ht="15.75" customHeight="1">
      <c r="H120" s="29"/>
      <c r="K120" s="22"/>
    </row>
    <row r="121" ht="15.75" customHeight="1">
      <c r="H121" s="29"/>
      <c r="K121" s="22"/>
    </row>
    <row r="122" ht="15.75" customHeight="1">
      <c r="H122" s="29"/>
      <c r="K122" s="22"/>
    </row>
    <row r="123" ht="15.75" customHeight="1">
      <c r="H123" s="29"/>
      <c r="K123" s="22"/>
    </row>
    <row r="124" ht="15.75" customHeight="1">
      <c r="H124" s="29"/>
      <c r="K124" s="22"/>
    </row>
    <row r="125" ht="15.75" customHeight="1">
      <c r="H125" s="29"/>
      <c r="K125" s="22"/>
    </row>
    <row r="126" ht="15.75" customHeight="1">
      <c r="H126" s="29"/>
      <c r="K126" s="22"/>
    </row>
    <row r="127" ht="15.75" customHeight="1">
      <c r="H127" s="29"/>
      <c r="K127" s="22"/>
    </row>
    <row r="128" ht="15.75" customHeight="1">
      <c r="H128" s="29"/>
      <c r="K128" s="22"/>
    </row>
    <row r="129" ht="15.75" customHeight="1">
      <c r="H129" s="29"/>
      <c r="K129" s="22"/>
    </row>
    <row r="130" ht="15.75" customHeight="1">
      <c r="H130" s="29"/>
      <c r="K130" s="22"/>
    </row>
    <row r="131" ht="15.75" customHeight="1">
      <c r="H131" s="29"/>
      <c r="K131" s="22"/>
    </row>
    <row r="132" ht="15.75" customHeight="1">
      <c r="H132" s="29"/>
      <c r="K132" s="22"/>
    </row>
    <row r="133" ht="15.75" customHeight="1">
      <c r="H133" s="29"/>
      <c r="K133" s="22"/>
    </row>
    <row r="134" ht="15.75" customHeight="1">
      <c r="H134" s="29"/>
      <c r="K134" s="22"/>
    </row>
    <row r="135" ht="15.75" customHeight="1">
      <c r="H135" s="29"/>
      <c r="K135" s="22"/>
    </row>
    <row r="136" ht="15.75" customHeight="1">
      <c r="H136" s="29"/>
      <c r="K136" s="22"/>
    </row>
    <row r="137" ht="15.75" customHeight="1">
      <c r="H137" s="29"/>
      <c r="K137" s="22"/>
    </row>
    <row r="138" ht="15.75" customHeight="1">
      <c r="H138" s="29"/>
      <c r="K138" s="22"/>
    </row>
    <row r="139" ht="15.75" customHeight="1">
      <c r="H139" s="29"/>
      <c r="K139" s="22"/>
    </row>
    <row r="140" ht="15.75" customHeight="1">
      <c r="H140" s="29"/>
      <c r="K140" s="22"/>
    </row>
    <row r="141" ht="15.75" customHeight="1">
      <c r="H141" s="29"/>
      <c r="K141" s="22"/>
    </row>
    <row r="142" ht="15.75" customHeight="1">
      <c r="H142" s="29"/>
      <c r="K142" s="22"/>
    </row>
    <row r="143" ht="15.75" customHeight="1">
      <c r="H143" s="29"/>
      <c r="K143" s="22"/>
    </row>
    <row r="144" ht="15.75" customHeight="1">
      <c r="H144" s="29"/>
      <c r="K144" s="22"/>
    </row>
    <row r="145" ht="15.75" customHeight="1">
      <c r="H145" s="29"/>
      <c r="K145" s="22"/>
    </row>
    <row r="146" ht="15.75" customHeight="1">
      <c r="H146" s="29"/>
      <c r="K146" s="22"/>
    </row>
    <row r="147" ht="15.75" customHeight="1">
      <c r="H147" s="29"/>
      <c r="K147" s="22"/>
    </row>
    <row r="148" ht="15.75" customHeight="1">
      <c r="H148" s="29"/>
      <c r="K148" s="22"/>
    </row>
    <row r="149" ht="15.75" customHeight="1">
      <c r="H149" s="29"/>
      <c r="K149" s="22"/>
    </row>
    <row r="150" ht="15.75" customHeight="1">
      <c r="H150" s="29"/>
      <c r="K150" s="22"/>
    </row>
    <row r="151" ht="15.75" customHeight="1">
      <c r="H151" s="29"/>
      <c r="K151" s="22"/>
    </row>
    <row r="152" ht="15.75" customHeight="1">
      <c r="H152" s="29"/>
      <c r="K152" s="22"/>
    </row>
    <row r="153" ht="15.75" customHeight="1">
      <c r="H153" s="29"/>
      <c r="K153" s="22"/>
    </row>
    <row r="154" ht="15.75" customHeight="1">
      <c r="H154" s="29"/>
      <c r="K154" s="22"/>
    </row>
    <row r="155" ht="15.75" customHeight="1">
      <c r="H155" s="29"/>
      <c r="K155" s="22"/>
    </row>
    <row r="156" ht="15.75" customHeight="1">
      <c r="H156" s="29"/>
      <c r="K156" s="22"/>
    </row>
    <row r="157" ht="15.75" customHeight="1">
      <c r="H157" s="29"/>
      <c r="K157" s="22"/>
    </row>
    <row r="158" ht="15.75" customHeight="1">
      <c r="H158" s="29"/>
      <c r="K158" s="22"/>
    </row>
    <row r="159" ht="15.75" customHeight="1">
      <c r="H159" s="29"/>
      <c r="K159" s="22"/>
    </row>
    <row r="160" ht="15.75" customHeight="1">
      <c r="H160" s="29"/>
      <c r="K160" s="22"/>
    </row>
    <row r="161" ht="15.75" customHeight="1">
      <c r="H161" s="29"/>
      <c r="K161" s="22"/>
    </row>
    <row r="162" ht="15.75" customHeight="1">
      <c r="H162" s="29"/>
      <c r="K162" s="22"/>
    </row>
    <row r="163" ht="15.75" customHeight="1">
      <c r="H163" s="29"/>
      <c r="K163" s="22"/>
    </row>
    <row r="164" ht="15.75" customHeight="1">
      <c r="H164" s="29"/>
      <c r="K164" s="22"/>
    </row>
    <row r="165" ht="15.75" customHeight="1">
      <c r="H165" s="29"/>
      <c r="K165" s="22"/>
    </row>
    <row r="166" ht="15.75" customHeight="1">
      <c r="H166" s="29"/>
      <c r="K166" s="22"/>
    </row>
    <row r="167" ht="15.75" customHeight="1">
      <c r="H167" s="29"/>
      <c r="K167" s="22"/>
    </row>
    <row r="168" ht="15.75" customHeight="1">
      <c r="H168" s="29"/>
      <c r="K168" s="22"/>
    </row>
    <row r="169" ht="15.75" customHeight="1">
      <c r="H169" s="29"/>
      <c r="K169" s="22"/>
    </row>
    <row r="170" ht="15.75" customHeight="1">
      <c r="H170" s="29"/>
      <c r="K170" s="22"/>
    </row>
    <row r="171" ht="15.75" customHeight="1">
      <c r="H171" s="29"/>
      <c r="K171" s="22"/>
    </row>
    <row r="172" ht="15.75" customHeight="1">
      <c r="H172" s="29"/>
      <c r="K172" s="22"/>
    </row>
    <row r="173" ht="15.75" customHeight="1">
      <c r="H173" s="29"/>
      <c r="K173" s="22"/>
    </row>
    <row r="174" ht="15.75" customHeight="1">
      <c r="H174" s="29"/>
      <c r="K174" s="22"/>
    </row>
    <row r="175" ht="15.75" customHeight="1">
      <c r="H175" s="29"/>
      <c r="K175" s="22"/>
    </row>
    <row r="176" ht="15.75" customHeight="1">
      <c r="H176" s="29"/>
      <c r="K176" s="22"/>
    </row>
    <row r="177" ht="15.75" customHeight="1">
      <c r="H177" s="29"/>
      <c r="K177" s="22"/>
    </row>
    <row r="178" ht="15.75" customHeight="1">
      <c r="H178" s="29"/>
      <c r="K178" s="22"/>
    </row>
    <row r="179" ht="15.75" customHeight="1">
      <c r="H179" s="29"/>
      <c r="K179" s="22"/>
    </row>
    <row r="180" ht="15.75" customHeight="1">
      <c r="H180" s="29"/>
      <c r="K180" s="22"/>
    </row>
    <row r="181" ht="15.75" customHeight="1">
      <c r="H181" s="29"/>
      <c r="K181" s="22"/>
    </row>
    <row r="182" ht="15.75" customHeight="1">
      <c r="H182" s="29"/>
      <c r="K182" s="22"/>
    </row>
    <row r="183" ht="15.75" customHeight="1">
      <c r="H183" s="29"/>
      <c r="K183" s="22"/>
    </row>
    <row r="184" ht="15.75" customHeight="1">
      <c r="H184" s="29"/>
      <c r="K184" s="22"/>
    </row>
    <row r="185" ht="15.75" customHeight="1">
      <c r="H185" s="29"/>
      <c r="K185" s="22"/>
    </row>
    <row r="186" ht="15.75" customHeight="1">
      <c r="H186" s="29"/>
      <c r="K186" s="22"/>
    </row>
    <row r="187" ht="15.75" customHeight="1">
      <c r="H187" s="29"/>
      <c r="K187" s="22"/>
    </row>
    <row r="188" ht="15.75" customHeight="1">
      <c r="H188" s="29"/>
      <c r="K188" s="22"/>
    </row>
    <row r="189" ht="15.75" customHeight="1">
      <c r="H189" s="29"/>
      <c r="K189" s="22"/>
    </row>
    <row r="190" ht="15.75" customHeight="1">
      <c r="H190" s="29"/>
      <c r="K190" s="22"/>
    </row>
    <row r="191" ht="15.75" customHeight="1">
      <c r="H191" s="29"/>
      <c r="K191" s="22"/>
    </row>
    <row r="192" ht="15.75" customHeight="1">
      <c r="H192" s="29"/>
      <c r="K192" s="22"/>
    </row>
    <row r="193" ht="15.75" customHeight="1">
      <c r="H193" s="29"/>
      <c r="K193" s="22"/>
    </row>
    <row r="194" ht="15.75" customHeight="1">
      <c r="H194" s="29"/>
      <c r="K194" s="22"/>
    </row>
    <row r="195" ht="15.75" customHeight="1">
      <c r="H195" s="29"/>
      <c r="K195" s="22"/>
    </row>
    <row r="196" ht="15.75" customHeight="1">
      <c r="H196" s="29"/>
      <c r="K196" s="22"/>
    </row>
    <row r="197" ht="15.75" customHeight="1">
      <c r="H197" s="29"/>
      <c r="K197" s="22"/>
    </row>
    <row r="198" ht="15.75" customHeight="1">
      <c r="H198" s="29"/>
      <c r="K198" s="22"/>
    </row>
    <row r="199" ht="15.75" customHeight="1">
      <c r="H199" s="29"/>
      <c r="K199" s="22"/>
    </row>
    <row r="200" ht="15.75" customHeight="1">
      <c r="H200" s="29"/>
      <c r="K200" s="22"/>
    </row>
    <row r="201" ht="15.75" customHeight="1">
      <c r="H201" s="29"/>
      <c r="K201" s="22"/>
    </row>
    <row r="202" ht="15.75" customHeight="1">
      <c r="H202" s="29"/>
      <c r="K202" s="22"/>
    </row>
    <row r="203" ht="15.75" customHeight="1">
      <c r="H203" s="29"/>
      <c r="K203" s="22"/>
    </row>
    <row r="204" ht="15.75" customHeight="1">
      <c r="H204" s="29"/>
      <c r="K204" s="22"/>
    </row>
    <row r="205" ht="15.75" customHeight="1">
      <c r="H205" s="29"/>
      <c r="K205" s="22"/>
    </row>
    <row r="206" ht="15.75" customHeight="1">
      <c r="H206" s="29"/>
      <c r="K206" s="22"/>
    </row>
    <row r="207" ht="15.75" customHeight="1">
      <c r="H207" s="29"/>
      <c r="K207" s="22"/>
    </row>
    <row r="208" ht="15.75" customHeight="1">
      <c r="H208" s="29"/>
      <c r="K208" s="22"/>
    </row>
    <row r="209" ht="15.75" customHeight="1">
      <c r="H209" s="29"/>
      <c r="K209" s="22"/>
    </row>
    <row r="210" ht="15.75" customHeight="1">
      <c r="H210" s="29"/>
      <c r="K210" s="22"/>
    </row>
    <row r="211" ht="15.75" customHeight="1">
      <c r="H211" s="29"/>
      <c r="K211" s="22"/>
    </row>
    <row r="212" ht="15.75" customHeight="1">
      <c r="H212" s="29"/>
      <c r="K212" s="22"/>
    </row>
    <row r="213" ht="15.75" customHeight="1">
      <c r="H213" s="29"/>
      <c r="K213" s="22"/>
    </row>
    <row r="214" ht="15.75" customHeight="1">
      <c r="H214" s="29"/>
      <c r="K214" s="22"/>
    </row>
    <row r="215" ht="15.75" customHeight="1">
      <c r="H215" s="29"/>
      <c r="K215" s="22"/>
    </row>
    <row r="216" ht="15.75" customHeight="1">
      <c r="H216" s="29"/>
      <c r="K216" s="22"/>
    </row>
    <row r="217" ht="15.75" customHeight="1">
      <c r="H217" s="29"/>
      <c r="K217" s="22"/>
    </row>
    <row r="218" ht="15.75" customHeight="1">
      <c r="H218" s="29"/>
      <c r="K218" s="22"/>
    </row>
    <row r="219" ht="15.75" customHeight="1">
      <c r="H219" s="29"/>
      <c r="K219" s="22"/>
    </row>
    <row r="220" ht="15.75" customHeight="1">
      <c r="H220" s="29"/>
      <c r="K220" s="22"/>
    </row>
    <row r="221" ht="15.75" customHeight="1">
      <c r="H221" s="29"/>
      <c r="K221" s="22"/>
    </row>
    <row r="222" ht="15.75" customHeight="1">
      <c r="H222" s="29"/>
      <c r="K222" s="22"/>
    </row>
    <row r="223" ht="15.75" customHeight="1">
      <c r="H223" s="29"/>
      <c r="K223" s="22"/>
    </row>
    <row r="224" ht="15.75" customHeight="1">
      <c r="H224" s="29"/>
      <c r="K224" s="22"/>
    </row>
    <row r="225" ht="15.75" customHeight="1">
      <c r="H225" s="29"/>
      <c r="K225" s="22"/>
    </row>
    <row r="226" ht="15.75" customHeight="1">
      <c r="H226" s="29"/>
      <c r="K226" s="22"/>
    </row>
    <row r="227" ht="15.75" customHeight="1">
      <c r="H227" s="29"/>
      <c r="K227" s="22"/>
    </row>
    <row r="228" ht="15.75" customHeight="1">
      <c r="H228" s="29"/>
      <c r="K228" s="22"/>
    </row>
    <row r="229" ht="15.75" customHeight="1">
      <c r="H229" s="29"/>
      <c r="K229" s="22"/>
    </row>
    <row r="230" ht="15.75" customHeight="1">
      <c r="H230" s="29"/>
      <c r="K230" s="22"/>
    </row>
    <row r="231" ht="15.75" customHeight="1">
      <c r="H231" s="29"/>
      <c r="K231" s="22"/>
    </row>
    <row r="232" ht="15.75" customHeight="1">
      <c r="H232" s="29"/>
      <c r="K232" s="22"/>
    </row>
    <row r="233" ht="15.75" customHeight="1">
      <c r="H233" s="29"/>
      <c r="K233" s="22"/>
    </row>
    <row r="234" ht="15.75" customHeight="1">
      <c r="H234" s="29"/>
      <c r="K234" s="22"/>
    </row>
    <row r="235" ht="15.75" customHeight="1">
      <c r="H235" s="29"/>
      <c r="K235" s="22"/>
    </row>
    <row r="236" ht="15.75" customHeight="1">
      <c r="H236" s="29"/>
      <c r="K236" s="22"/>
    </row>
    <row r="237" ht="15.75" customHeight="1">
      <c r="H237" s="29"/>
      <c r="K237" s="22"/>
    </row>
    <row r="238" ht="15.75" customHeight="1">
      <c r="H238" s="29"/>
      <c r="K238" s="22"/>
    </row>
    <row r="239" ht="15.75" customHeight="1">
      <c r="H239" s="29"/>
      <c r="K239" s="22"/>
    </row>
    <row r="240" ht="15.75" customHeight="1">
      <c r="H240" s="29"/>
      <c r="K240" s="22"/>
    </row>
    <row r="241" ht="15.75" customHeight="1">
      <c r="H241" s="29"/>
      <c r="K241" s="22"/>
    </row>
    <row r="242" ht="15.75" customHeight="1">
      <c r="H242" s="29"/>
      <c r="K242" s="22"/>
    </row>
    <row r="243" ht="15.75" customHeight="1">
      <c r="H243" s="29"/>
      <c r="K243" s="22"/>
    </row>
    <row r="244" ht="15.75" customHeight="1">
      <c r="H244" s="29"/>
      <c r="K244" s="22"/>
    </row>
    <row r="245" ht="15.75" customHeight="1">
      <c r="H245" s="29"/>
      <c r="K245" s="22"/>
    </row>
    <row r="246" ht="15.75" customHeight="1">
      <c r="H246" s="29"/>
      <c r="K246" s="22"/>
    </row>
    <row r="247" ht="15.75" customHeight="1">
      <c r="H247" s="29"/>
      <c r="K247" s="22"/>
    </row>
    <row r="248" ht="15.75" customHeight="1">
      <c r="H248" s="29"/>
      <c r="K248" s="22"/>
    </row>
    <row r="249" ht="15.75" customHeight="1">
      <c r="H249" s="29"/>
      <c r="K249" s="22"/>
    </row>
    <row r="250" ht="15.75" customHeight="1">
      <c r="H250" s="29"/>
      <c r="K250" s="22"/>
    </row>
    <row r="251" ht="15.75" customHeight="1">
      <c r="H251" s="29"/>
      <c r="K251" s="22"/>
    </row>
    <row r="252" ht="15.75" customHeight="1">
      <c r="H252" s="29"/>
      <c r="K252" s="22"/>
    </row>
    <row r="253" ht="15.75" customHeight="1">
      <c r="H253" s="29"/>
      <c r="K253" s="22"/>
    </row>
    <row r="254" ht="15.75" customHeight="1">
      <c r="H254" s="29"/>
      <c r="K254" s="22"/>
    </row>
    <row r="255" ht="15.75" customHeight="1">
      <c r="H255" s="29"/>
      <c r="K255" s="22"/>
    </row>
    <row r="256" ht="15.75" customHeight="1">
      <c r="H256" s="29"/>
      <c r="K256" s="22"/>
    </row>
    <row r="257" ht="15.75" customHeight="1">
      <c r="H257" s="29"/>
      <c r="K257" s="22"/>
    </row>
    <row r="258" ht="15.75" customHeight="1">
      <c r="H258" s="29"/>
      <c r="K258" s="22"/>
    </row>
    <row r="259" ht="15.75" customHeight="1">
      <c r="H259" s="29"/>
      <c r="K259" s="22"/>
    </row>
    <row r="260" ht="15.75" customHeight="1">
      <c r="H260" s="29"/>
      <c r="K260" s="22"/>
    </row>
    <row r="261" ht="15.75" customHeight="1">
      <c r="H261" s="29"/>
      <c r="K261" s="22"/>
    </row>
    <row r="262" ht="15.75" customHeight="1">
      <c r="H262" s="29"/>
      <c r="K262" s="22"/>
    </row>
    <row r="263" ht="15.75" customHeight="1">
      <c r="H263" s="29"/>
      <c r="K263" s="22"/>
    </row>
    <row r="264" ht="15.75" customHeight="1">
      <c r="H264" s="29"/>
      <c r="K264" s="22"/>
    </row>
    <row r="265" ht="15.75" customHeight="1">
      <c r="H265" s="29"/>
      <c r="K265" s="22"/>
    </row>
    <row r="266" ht="15.75" customHeight="1">
      <c r="H266" s="29"/>
      <c r="K266" s="22"/>
    </row>
    <row r="267" ht="15.75" customHeight="1">
      <c r="H267" s="29"/>
      <c r="K267" s="22"/>
    </row>
    <row r="268" ht="15.75" customHeight="1">
      <c r="H268" s="29"/>
      <c r="K268" s="22"/>
    </row>
    <row r="269" ht="15.75" customHeight="1">
      <c r="H269" s="29"/>
      <c r="K269" s="22"/>
    </row>
    <row r="270" ht="15.75" customHeight="1">
      <c r="H270" s="29"/>
      <c r="K270" s="22"/>
    </row>
    <row r="271" ht="15.75" customHeight="1">
      <c r="H271" s="29"/>
      <c r="K271" s="22"/>
    </row>
    <row r="272" ht="15.75" customHeight="1">
      <c r="H272" s="29"/>
      <c r="K272" s="22"/>
    </row>
    <row r="273" ht="15.75" customHeight="1">
      <c r="H273" s="29"/>
      <c r="K273" s="22"/>
    </row>
    <row r="274" ht="15.75" customHeight="1">
      <c r="H274" s="29"/>
      <c r="K274" s="22"/>
    </row>
    <row r="275" ht="15.75" customHeight="1">
      <c r="H275" s="29"/>
      <c r="K275" s="22"/>
    </row>
    <row r="276" ht="15.75" customHeight="1">
      <c r="H276" s="29"/>
      <c r="K276" s="22"/>
    </row>
    <row r="277" ht="15.75" customHeight="1">
      <c r="H277" s="29"/>
      <c r="K277" s="22"/>
    </row>
    <row r="278" ht="15.75" customHeight="1">
      <c r="H278" s="29"/>
      <c r="K278" s="22"/>
    </row>
    <row r="279" ht="15.75" customHeight="1">
      <c r="H279" s="29"/>
      <c r="K279" s="22"/>
    </row>
    <row r="280" ht="15.75" customHeight="1">
      <c r="H280" s="29"/>
      <c r="K280" s="22"/>
    </row>
    <row r="281" ht="15.75" customHeight="1">
      <c r="H281" s="29"/>
      <c r="K281" s="22"/>
    </row>
    <row r="282" ht="15.75" customHeight="1">
      <c r="H282" s="29"/>
      <c r="K282" s="22"/>
    </row>
    <row r="283" ht="15.75" customHeight="1">
      <c r="H283" s="29"/>
      <c r="K283" s="22"/>
    </row>
    <row r="284" ht="15.75" customHeight="1">
      <c r="H284" s="29"/>
      <c r="K284" s="22"/>
    </row>
    <row r="285" ht="15.75" customHeight="1">
      <c r="H285" s="29"/>
      <c r="K285" s="22"/>
    </row>
    <row r="286" ht="15.75" customHeight="1">
      <c r="H286" s="29"/>
      <c r="K286" s="22"/>
    </row>
    <row r="287" ht="15.75" customHeight="1">
      <c r="H287" s="29"/>
      <c r="K287" s="22"/>
    </row>
    <row r="288" ht="15.75" customHeight="1">
      <c r="H288" s="29"/>
      <c r="K288" s="22"/>
    </row>
    <row r="289" ht="15.75" customHeight="1">
      <c r="H289" s="29"/>
      <c r="K289" s="22"/>
    </row>
    <row r="290" ht="15.75" customHeight="1">
      <c r="H290" s="29"/>
      <c r="K290" s="22"/>
    </row>
    <row r="291" ht="15.75" customHeight="1">
      <c r="H291" s="29"/>
      <c r="K291" s="22"/>
    </row>
    <row r="292" ht="15.75" customHeight="1">
      <c r="H292" s="29"/>
      <c r="K292" s="22"/>
    </row>
    <row r="293" ht="15.75" customHeight="1">
      <c r="H293" s="29"/>
      <c r="K293" s="22"/>
    </row>
    <row r="294" ht="15.75" customHeight="1">
      <c r="H294" s="29"/>
      <c r="K294" s="22"/>
    </row>
    <row r="295" ht="15.75" customHeight="1">
      <c r="H295" s="29"/>
      <c r="K295" s="22"/>
    </row>
    <row r="296" ht="15.75" customHeight="1">
      <c r="H296" s="29"/>
      <c r="K296" s="22"/>
    </row>
    <row r="297" ht="15.75" customHeight="1">
      <c r="H297" s="29"/>
      <c r="K297" s="22"/>
    </row>
    <row r="298" ht="15.75" customHeight="1">
      <c r="H298" s="29"/>
      <c r="K298" s="22"/>
    </row>
    <row r="299" ht="15.75" customHeight="1">
      <c r="H299" s="29"/>
      <c r="K299" s="22"/>
    </row>
    <row r="300" ht="15.75" customHeight="1">
      <c r="H300" s="29"/>
      <c r="K300" s="22"/>
    </row>
    <row r="301" ht="15.75" customHeight="1">
      <c r="H301" s="29"/>
      <c r="K301" s="22"/>
    </row>
    <row r="302" ht="15.75" customHeight="1">
      <c r="H302" s="29"/>
      <c r="K302" s="22"/>
    </row>
    <row r="303" ht="15.75" customHeight="1">
      <c r="H303" s="29"/>
      <c r="K303" s="22"/>
    </row>
    <row r="304" ht="15.75" customHeight="1">
      <c r="H304" s="29"/>
      <c r="K304" s="22"/>
    </row>
    <row r="305" ht="15.75" customHeight="1">
      <c r="H305" s="29"/>
      <c r="K305" s="22"/>
    </row>
    <row r="306" ht="15.75" customHeight="1">
      <c r="H306" s="29"/>
      <c r="K306" s="22"/>
    </row>
    <row r="307" ht="15.75" customHeight="1">
      <c r="H307" s="29"/>
      <c r="K307" s="22"/>
    </row>
    <row r="308" ht="15.75" customHeight="1">
      <c r="H308" s="29"/>
      <c r="K308" s="22"/>
    </row>
    <row r="309" ht="15.75" customHeight="1">
      <c r="H309" s="29"/>
      <c r="K309" s="22"/>
    </row>
    <row r="310" ht="15.75" customHeight="1">
      <c r="H310" s="29"/>
      <c r="K310" s="22"/>
    </row>
    <row r="311" ht="15.75" customHeight="1">
      <c r="H311" s="29"/>
      <c r="K311" s="22"/>
    </row>
    <row r="312" ht="15.75" customHeight="1">
      <c r="H312" s="29"/>
      <c r="K312" s="22"/>
    </row>
    <row r="313" ht="15.75" customHeight="1">
      <c r="H313" s="29"/>
      <c r="K313" s="22"/>
    </row>
    <row r="314" ht="15.75" customHeight="1">
      <c r="H314" s="29"/>
      <c r="K314" s="22"/>
    </row>
    <row r="315" ht="15.75" customHeight="1">
      <c r="H315" s="29"/>
      <c r="K315" s="22"/>
    </row>
    <row r="316" ht="15.75" customHeight="1">
      <c r="H316" s="29"/>
      <c r="K316" s="22"/>
    </row>
    <row r="317" ht="15.75" customHeight="1">
      <c r="H317" s="29"/>
      <c r="K317" s="22"/>
    </row>
    <row r="318" ht="15.75" customHeight="1">
      <c r="H318" s="29"/>
      <c r="K318" s="22"/>
    </row>
    <row r="319" ht="15.75" customHeight="1">
      <c r="H319" s="29"/>
      <c r="K319" s="22"/>
    </row>
    <row r="320" ht="15.75" customHeight="1">
      <c r="H320" s="29"/>
      <c r="K320" s="22"/>
    </row>
    <row r="321" ht="15.75" customHeight="1">
      <c r="H321" s="29"/>
      <c r="K321" s="22"/>
    </row>
    <row r="322" ht="15.75" customHeight="1">
      <c r="H322" s="29"/>
      <c r="K322" s="22"/>
    </row>
    <row r="323" ht="15.75" customHeight="1">
      <c r="H323" s="29"/>
      <c r="K323" s="22"/>
    </row>
    <row r="324" ht="15.75" customHeight="1">
      <c r="H324" s="29"/>
      <c r="K324" s="22"/>
    </row>
    <row r="325" ht="15.75" customHeight="1">
      <c r="H325" s="29"/>
      <c r="K325" s="22"/>
    </row>
    <row r="326" ht="15.75" customHeight="1">
      <c r="H326" s="29"/>
      <c r="K326" s="22"/>
    </row>
    <row r="327" ht="15.75" customHeight="1">
      <c r="H327" s="29"/>
      <c r="K327" s="22"/>
    </row>
    <row r="328" ht="15.75" customHeight="1">
      <c r="H328" s="29"/>
      <c r="K328" s="22"/>
    </row>
    <row r="329" ht="15.75" customHeight="1">
      <c r="H329" s="29"/>
      <c r="K329" s="22"/>
    </row>
    <row r="330" ht="15.75" customHeight="1">
      <c r="H330" s="29"/>
      <c r="K330" s="22"/>
    </row>
    <row r="331" ht="15.75" customHeight="1">
      <c r="H331" s="29"/>
      <c r="K331" s="22"/>
    </row>
    <row r="332" ht="15.75" customHeight="1">
      <c r="H332" s="29"/>
      <c r="K332" s="22"/>
    </row>
    <row r="333" ht="15.75" customHeight="1">
      <c r="H333" s="29"/>
      <c r="K333" s="22"/>
    </row>
    <row r="334" ht="15.75" customHeight="1">
      <c r="H334" s="29"/>
      <c r="K334" s="22"/>
    </row>
    <row r="335" ht="15.75" customHeight="1">
      <c r="H335" s="29"/>
      <c r="K335" s="22"/>
    </row>
    <row r="336" ht="15.75" customHeight="1">
      <c r="H336" s="29"/>
      <c r="K336" s="22"/>
    </row>
    <row r="337" ht="15.75" customHeight="1">
      <c r="H337" s="29"/>
      <c r="K337" s="22"/>
    </row>
    <row r="338" ht="15.75" customHeight="1">
      <c r="H338" s="29"/>
      <c r="K338" s="22"/>
    </row>
    <row r="339" ht="15.75" customHeight="1">
      <c r="H339" s="29"/>
      <c r="K339" s="22"/>
    </row>
    <row r="340" ht="15.75" customHeight="1">
      <c r="H340" s="29"/>
      <c r="K340" s="22"/>
    </row>
    <row r="341" ht="15.75" customHeight="1">
      <c r="H341" s="29"/>
      <c r="K341" s="22"/>
    </row>
    <row r="342" ht="15.75" customHeight="1">
      <c r="H342" s="29"/>
      <c r="K342" s="22"/>
    </row>
    <row r="343" ht="15.75" customHeight="1">
      <c r="H343" s="29"/>
      <c r="K343" s="22"/>
    </row>
    <row r="344" ht="15.75" customHeight="1">
      <c r="H344" s="29"/>
      <c r="K344" s="22"/>
    </row>
    <row r="345" ht="15.75" customHeight="1">
      <c r="H345" s="29"/>
      <c r="K345" s="22"/>
    </row>
    <row r="346" ht="15.75" customHeight="1">
      <c r="H346" s="29"/>
      <c r="K346" s="22"/>
    </row>
    <row r="347" ht="15.75" customHeight="1">
      <c r="H347" s="29"/>
      <c r="K347" s="22"/>
    </row>
    <row r="348" ht="15.75" customHeight="1">
      <c r="H348" s="29"/>
      <c r="K348" s="22"/>
    </row>
    <row r="349" ht="15.75" customHeight="1">
      <c r="H349" s="29"/>
      <c r="K349" s="22"/>
    </row>
    <row r="350" ht="15.75" customHeight="1">
      <c r="H350" s="29"/>
      <c r="K350" s="22"/>
    </row>
    <row r="351" ht="15.75" customHeight="1">
      <c r="H351" s="29"/>
      <c r="K351" s="22"/>
    </row>
    <row r="352" ht="15.75" customHeight="1">
      <c r="H352" s="29"/>
      <c r="K352" s="22"/>
    </row>
    <row r="353" ht="15.75" customHeight="1">
      <c r="H353" s="29"/>
      <c r="K353" s="22"/>
    </row>
    <row r="354" ht="15.75" customHeight="1">
      <c r="H354" s="29"/>
      <c r="K354" s="22"/>
    </row>
    <row r="355" ht="15.75" customHeight="1">
      <c r="H355" s="29"/>
      <c r="K355" s="22"/>
    </row>
    <row r="356" ht="15.75" customHeight="1">
      <c r="H356" s="29"/>
      <c r="K356" s="22"/>
    </row>
    <row r="357" ht="15.75" customHeight="1">
      <c r="H357" s="29"/>
      <c r="K357" s="22"/>
    </row>
    <row r="358" ht="15.75" customHeight="1">
      <c r="H358" s="29"/>
      <c r="K358" s="22"/>
    </row>
    <row r="359" ht="15.75" customHeight="1">
      <c r="H359" s="29"/>
      <c r="K359" s="22"/>
    </row>
    <row r="360" ht="15.75" customHeight="1">
      <c r="H360" s="29"/>
      <c r="K360" s="22"/>
    </row>
    <row r="361" ht="15.75" customHeight="1">
      <c r="H361" s="29"/>
      <c r="K361" s="22"/>
    </row>
    <row r="362" ht="15.75" customHeight="1">
      <c r="H362" s="29"/>
      <c r="K362" s="22"/>
    </row>
    <row r="363" ht="15.75" customHeight="1">
      <c r="H363" s="29"/>
      <c r="K363" s="22"/>
    </row>
    <row r="364" ht="15.75" customHeight="1">
      <c r="H364" s="29"/>
      <c r="K364" s="22"/>
    </row>
    <row r="365" ht="15.75" customHeight="1">
      <c r="H365" s="29"/>
      <c r="K365" s="22"/>
    </row>
    <row r="366" ht="15.75" customHeight="1">
      <c r="H366" s="29"/>
      <c r="K366" s="22"/>
    </row>
    <row r="367" ht="15.75" customHeight="1">
      <c r="H367" s="29"/>
      <c r="K367" s="22"/>
    </row>
    <row r="368" ht="15.75" customHeight="1">
      <c r="H368" s="29"/>
      <c r="K368" s="22"/>
    </row>
    <row r="369" ht="15.75" customHeight="1">
      <c r="H369" s="29"/>
      <c r="K369" s="22"/>
    </row>
    <row r="370" ht="15.75" customHeight="1">
      <c r="H370" s="29"/>
      <c r="K370" s="22"/>
    </row>
    <row r="371" ht="15.75" customHeight="1">
      <c r="H371" s="29"/>
      <c r="K371" s="22"/>
    </row>
    <row r="372" ht="15.75" customHeight="1">
      <c r="H372" s="29"/>
      <c r="K372" s="22"/>
    </row>
    <row r="373" ht="15.75" customHeight="1">
      <c r="H373" s="29"/>
      <c r="K373" s="22"/>
    </row>
    <row r="374" ht="15.75" customHeight="1">
      <c r="H374" s="29"/>
      <c r="K374" s="22"/>
    </row>
    <row r="375" ht="15.75" customHeight="1">
      <c r="H375" s="29"/>
      <c r="K375" s="22"/>
    </row>
    <row r="376" ht="15.75" customHeight="1">
      <c r="H376" s="29"/>
      <c r="K376" s="22"/>
    </row>
    <row r="377" ht="15.75" customHeight="1">
      <c r="H377" s="29"/>
      <c r="K377" s="22"/>
    </row>
    <row r="378" ht="15.75" customHeight="1">
      <c r="H378" s="29"/>
      <c r="K378" s="22"/>
    </row>
    <row r="379" ht="15.75" customHeight="1">
      <c r="H379" s="29"/>
      <c r="K379" s="22"/>
    </row>
    <row r="380" ht="15.75" customHeight="1">
      <c r="H380" s="29"/>
      <c r="K380" s="22"/>
    </row>
    <row r="381" ht="15.75" customHeight="1">
      <c r="H381" s="29"/>
      <c r="K381" s="22"/>
    </row>
    <row r="382" ht="15.75" customHeight="1">
      <c r="H382" s="29"/>
      <c r="K382" s="22"/>
    </row>
    <row r="383" ht="15.75" customHeight="1">
      <c r="H383" s="29"/>
      <c r="K383" s="22"/>
    </row>
    <row r="384" ht="15.75" customHeight="1">
      <c r="H384" s="29"/>
      <c r="K384" s="22"/>
    </row>
    <row r="385" ht="15.75" customHeight="1">
      <c r="H385" s="29"/>
      <c r="K385" s="22"/>
    </row>
    <row r="386" ht="15.75" customHeight="1">
      <c r="H386" s="29"/>
      <c r="K386" s="22"/>
    </row>
    <row r="387" ht="15.75" customHeight="1">
      <c r="H387" s="29"/>
      <c r="K387" s="22"/>
    </row>
    <row r="388" ht="15.75" customHeight="1">
      <c r="H388" s="29"/>
      <c r="K388" s="22"/>
    </row>
    <row r="389" ht="15.75" customHeight="1">
      <c r="H389" s="29"/>
      <c r="K389" s="22"/>
    </row>
    <row r="390" ht="15.75" customHeight="1">
      <c r="H390" s="29"/>
      <c r="K390" s="22"/>
    </row>
    <row r="391" ht="15.75" customHeight="1">
      <c r="H391" s="29"/>
      <c r="K391" s="22"/>
    </row>
    <row r="392" ht="15.75" customHeight="1">
      <c r="H392" s="29"/>
      <c r="K392" s="22"/>
    </row>
    <row r="393" ht="15.75" customHeight="1">
      <c r="H393" s="29"/>
      <c r="K393" s="22"/>
    </row>
    <row r="394" ht="15.75" customHeight="1">
      <c r="H394" s="29"/>
      <c r="K394" s="22"/>
    </row>
    <row r="395" ht="15.75" customHeight="1">
      <c r="H395" s="29"/>
      <c r="K395" s="22"/>
    </row>
    <row r="396" ht="15.75" customHeight="1">
      <c r="H396" s="29"/>
      <c r="K396" s="22"/>
    </row>
    <row r="397" ht="15.75" customHeight="1">
      <c r="H397" s="29"/>
      <c r="K397" s="22"/>
    </row>
    <row r="398" ht="15.75" customHeight="1">
      <c r="H398" s="29"/>
      <c r="K398" s="22"/>
    </row>
    <row r="399" ht="15.75" customHeight="1">
      <c r="H399" s="29"/>
      <c r="K399" s="22"/>
    </row>
    <row r="400" ht="15.75" customHeight="1">
      <c r="H400" s="29"/>
      <c r="K400" s="22"/>
    </row>
    <row r="401" ht="15.75" customHeight="1">
      <c r="H401" s="29"/>
      <c r="K401" s="22"/>
    </row>
    <row r="402" ht="15.75" customHeight="1">
      <c r="H402" s="29"/>
      <c r="K402" s="22"/>
    </row>
    <row r="403" ht="15.75" customHeight="1">
      <c r="H403" s="29"/>
      <c r="K403" s="22"/>
    </row>
    <row r="404" ht="15.75" customHeight="1">
      <c r="H404" s="29"/>
      <c r="K404" s="22"/>
    </row>
    <row r="405" ht="15.75" customHeight="1">
      <c r="H405" s="29"/>
      <c r="K405" s="22"/>
    </row>
    <row r="406" ht="15.75" customHeight="1">
      <c r="H406" s="29"/>
      <c r="K406" s="22"/>
    </row>
    <row r="407" ht="15.75" customHeight="1">
      <c r="H407" s="29"/>
      <c r="K407" s="22"/>
    </row>
    <row r="408" ht="15.75" customHeight="1">
      <c r="H408" s="29"/>
      <c r="K408" s="22"/>
    </row>
    <row r="409" ht="15.75" customHeight="1">
      <c r="H409" s="29"/>
      <c r="K409" s="22"/>
    </row>
    <row r="410" ht="15.75" customHeight="1">
      <c r="H410" s="29"/>
      <c r="K410" s="22"/>
    </row>
    <row r="411" ht="15.75" customHeight="1">
      <c r="H411" s="29"/>
      <c r="K411" s="22"/>
    </row>
    <row r="412" ht="15.75" customHeight="1">
      <c r="H412" s="29"/>
      <c r="K412" s="22"/>
    </row>
    <row r="413" ht="15.75" customHeight="1">
      <c r="H413" s="29"/>
      <c r="K413" s="22"/>
    </row>
    <row r="414" ht="15.75" customHeight="1">
      <c r="H414" s="29"/>
      <c r="K414" s="22"/>
    </row>
    <row r="415" ht="15.75" customHeight="1">
      <c r="H415" s="29"/>
      <c r="K415" s="22"/>
    </row>
    <row r="416" ht="15.75" customHeight="1">
      <c r="H416" s="29"/>
      <c r="K416" s="22"/>
    </row>
    <row r="417" ht="15.75" customHeight="1">
      <c r="H417" s="29"/>
      <c r="K417" s="22"/>
    </row>
    <row r="418" ht="15.75" customHeight="1">
      <c r="H418" s="29"/>
      <c r="K418" s="22"/>
    </row>
    <row r="419" ht="15.75" customHeight="1">
      <c r="H419" s="29"/>
      <c r="K419" s="22"/>
    </row>
    <row r="420" ht="15.75" customHeight="1">
      <c r="H420" s="29"/>
      <c r="K420" s="22"/>
    </row>
    <row r="421" ht="15.75" customHeight="1">
      <c r="H421" s="29"/>
      <c r="K421" s="22"/>
    </row>
    <row r="422" ht="15.75" customHeight="1">
      <c r="H422" s="29"/>
      <c r="K422" s="22"/>
    </row>
    <row r="423" ht="15.75" customHeight="1">
      <c r="H423" s="29"/>
      <c r="K423" s="22"/>
    </row>
    <row r="424" ht="15.75" customHeight="1">
      <c r="H424" s="29"/>
      <c r="K424" s="22"/>
    </row>
    <row r="425" ht="15.75" customHeight="1">
      <c r="H425" s="29"/>
      <c r="K425" s="22"/>
    </row>
    <row r="426" ht="15.75" customHeight="1">
      <c r="H426" s="29"/>
      <c r="K426" s="22"/>
    </row>
    <row r="427" ht="15.75" customHeight="1">
      <c r="H427" s="29"/>
      <c r="K427" s="22"/>
    </row>
    <row r="428" ht="15.75" customHeight="1">
      <c r="H428" s="29"/>
      <c r="K428" s="22"/>
    </row>
    <row r="429" ht="15.75" customHeight="1">
      <c r="H429" s="29"/>
      <c r="K429" s="22"/>
    </row>
    <row r="430" ht="15.75" customHeight="1">
      <c r="H430" s="29"/>
      <c r="K430" s="22"/>
    </row>
    <row r="431" ht="15.75" customHeight="1">
      <c r="H431" s="29"/>
      <c r="K431" s="22"/>
    </row>
    <row r="432" ht="15.75" customHeight="1">
      <c r="H432" s="29"/>
      <c r="K432" s="22"/>
    </row>
    <row r="433" ht="15.75" customHeight="1">
      <c r="H433" s="29"/>
      <c r="K433" s="22"/>
    </row>
    <row r="434" ht="15.75" customHeight="1">
      <c r="H434" s="29"/>
      <c r="K434" s="22"/>
    </row>
    <row r="435" ht="15.75" customHeight="1">
      <c r="H435" s="29"/>
      <c r="K435" s="22"/>
    </row>
    <row r="436" ht="15.75" customHeight="1">
      <c r="H436" s="29"/>
      <c r="K436" s="22"/>
    </row>
    <row r="437" ht="15.75" customHeight="1">
      <c r="H437" s="29"/>
      <c r="K437" s="22"/>
    </row>
    <row r="438" ht="15.75" customHeight="1">
      <c r="H438" s="29"/>
      <c r="K438" s="22"/>
    </row>
    <row r="439" ht="15.75" customHeight="1">
      <c r="H439" s="29"/>
      <c r="K439" s="22"/>
    </row>
    <row r="440" ht="15.75" customHeight="1">
      <c r="H440" s="29"/>
      <c r="K440" s="22"/>
    </row>
    <row r="441" ht="15.75" customHeight="1">
      <c r="H441" s="29"/>
      <c r="K441" s="22"/>
    </row>
    <row r="442" ht="15.75" customHeight="1">
      <c r="H442" s="29"/>
      <c r="K442" s="22"/>
    </row>
    <row r="443" ht="15.75" customHeight="1">
      <c r="H443" s="29"/>
      <c r="K443" s="22"/>
    </row>
    <row r="444" ht="15.75" customHeight="1">
      <c r="H444" s="29"/>
      <c r="K444" s="22"/>
    </row>
    <row r="445" ht="15.75" customHeight="1">
      <c r="H445" s="29"/>
      <c r="K445" s="22"/>
    </row>
    <row r="446" ht="15.75" customHeight="1">
      <c r="H446" s="29"/>
      <c r="K446" s="22"/>
    </row>
    <row r="447" ht="15.75" customHeight="1">
      <c r="H447" s="29"/>
      <c r="K447" s="22"/>
    </row>
    <row r="448" ht="15.75" customHeight="1">
      <c r="H448" s="29"/>
      <c r="K448" s="22"/>
    </row>
    <row r="449" ht="15.75" customHeight="1">
      <c r="H449" s="29"/>
      <c r="K449" s="22"/>
    </row>
    <row r="450" ht="15.75" customHeight="1">
      <c r="H450" s="29"/>
      <c r="K450" s="22"/>
    </row>
    <row r="451" ht="15.75" customHeight="1">
      <c r="H451" s="29"/>
      <c r="K451" s="22"/>
    </row>
    <row r="452" ht="15.75" customHeight="1">
      <c r="H452" s="29"/>
      <c r="K452" s="22"/>
    </row>
    <row r="453" ht="15.75" customHeight="1">
      <c r="H453" s="29"/>
      <c r="K453" s="22"/>
    </row>
    <row r="454" ht="15.75" customHeight="1">
      <c r="H454" s="29"/>
      <c r="K454" s="22"/>
    </row>
    <row r="455" ht="15.75" customHeight="1">
      <c r="H455" s="29"/>
      <c r="K455" s="22"/>
    </row>
    <row r="456" ht="15.75" customHeight="1">
      <c r="H456" s="29"/>
      <c r="K456" s="22"/>
    </row>
    <row r="457" ht="15.75" customHeight="1">
      <c r="H457" s="29"/>
      <c r="K457" s="22"/>
    </row>
    <row r="458" ht="15.75" customHeight="1">
      <c r="H458" s="29"/>
      <c r="K458" s="22"/>
    </row>
    <row r="459" ht="15.75" customHeight="1">
      <c r="H459" s="29"/>
      <c r="K459" s="22"/>
    </row>
    <row r="460" ht="15.75" customHeight="1">
      <c r="H460" s="29"/>
      <c r="K460" s="22"/>
    </row>
    <row r="461" ht="15.75" customHeight="1">
      <c r="H461" s="29"/>
      <c r="K461" s="22"/>
    </row>
    <row r="462" ht="15.75" customHeight="1">
      <c r="H462" s="29"/>
      <c r="K462" s="22"/>
    </row>
    <row r="463" ht="15.75" customHeight="1">
      <c r="H463" s="29"/>
      <c r="K463" s="22"/>
    </row>
    <row r="464" ht="15.75" customHeight="1">
      <c r="H464" s="29"/>
      <c r="K464" s="22"/>
    </row>
    <row r="465" ht="15.75" customHeight="1">
      <c r="H465" s="29"/>
      <c r="K465" s="22"/>
    </row>
    <row r="466" ht="15.75" customHeight="1">
      <c r="H466" s="29"/>
      <c r="K466" s="22"/>
    </row>
    <row r="467" ht="15.75" customHeight="1">
      <c r="H467" s="29"/>
      <c r="K467" s="22"/>
    </row>
    <row r="468" ht="15.75" customHeight="1">
      <c r="H468" s="29"/>
      <c r="K468" s="22"/>
    </row>
    <row r="469" ht="15.75" customHeight="1">
      <c r="H469" s="29"/>
      <c r="K469" s="22"/>
    </row>
    <row r="470" ht="15.75" customHeight="1">
      <c r="H470" s="29"/>
      <c r="K470" s="22"/>
    </row>
    <row r="471" ht="15.75" customHeight="1">
      <c r="H471" s="29"/>
      <c r="K471" s="22"/>
    </row>
    <row r="472" ht="15.75" customHeight="1">
      <c r="H472" s="29"/>
      <c r="K472" s="22"/>
    </row>
    <row r="473" ht="15.75" customHeight="1">
      <c r="H473" s="29"/>
      <c r="K473" s="22"/>
    </row>
    <row r="474" ht="15.75" customHeight="1">
      <c r="H474" s="29"/>
      <c r="K474" s="22"/>
    </row>
    <row r="475" ht="15.75" customHeight="1">
      <c r="H475" s="29"/>
      <c r="K475" s="22"/>
    </row>
    <row r="476" ht="15.75" customHeight="1">
      <c r="H476" s="29"/>
      <c r="K476" s="22"/>
    </row>
    <row r="477" ht="15.75" customHeight="1">
      <c r="H477" s="29"/>
      <c r="K477" s="22"/>
    </row>
    <row r="478" ht="15.75" customHeight="1">
      <c r="H478" s="29"/>
      <c r="K478" s="22"/>
    </row>
    <row r="479" ht="15.75" customHeight="1">
      <c r="H479" s="29"/>
      <c r="K479" s="22"/>
    </row>
    <row r="480" ht="15.75" customHeight="1">
      <c r="H480" s="29"/>
      <c r="K480" s="22"/>
    </row>
    <row r="481" ht="15.75" customHeight="1">
      <c r="H481" s="29"/>
      <c r="K481" s="22"/>
    </row>
    <row r="482" ht="15.75" customHeight="1">
      <c r="H482" s="29"/>
      <c r="K482" s="22"/>
    </row>
    <row r="483" ht="15.75" customHeight="1">
      <c r="H483" s="29"/>
      <c r="K483" s="22"/>
    </row>
    <row r="484" ht="15.75" customHeight="1">
      <c r="H484" s="29"/>
      <c r="K484" s="22"/>
    </row>
    <row r="485" ht="15.75" customHeight="1">
      <c r="H485" s="29"/>
      <c r="K485" s="22"/>
    </row>
    <row r="486" ht="15.75" customHeight="1">
      <c r="H486" s="29"/>
      <c r="K486" s="22"/>
    </row>
    <row r="487" ht="15.75" customHeight="1">
      <c r="H487" s="29"/>
      <c r="K487" s="22"/>
    </row>
    <row r="488" ht="15.75" customHeight="1">
      <c r="H488" s="29"/>
      <c r="K488" s="22"/>
    </row>
    <row r="489" ht="15.75" customHeight="1">
      <c r="H489" s="29"/>
      <c r="K489" s="22"/>
    </row>
    <row r="490" ht="15.75" customHeight="1">
      <c r="H490" s="29"/>
      <c r="K490" s="22"/>
    </row>
    <row r="491" ht="15.75" customHeight="1">
      <c r="H491" s="29"/>
      <c r="K491" s="22"/>
    </row>
    <row r="492" ht="15.75" customHeight="1">
      <c r="H492" s="29"/>
      <c r="K492" s="22"/>
    </row>
    <row r="493" ht="15.75" customHeight="1">
      <c r="H493" s="29"/>
      <c r="K493" s="22"/>
    </row>
    <row r="494" ht="15.75" customHeight="1">
      <c r="H494" s="29"/>
      <c r="K494" s="22"/>
    </row>
    <row r="495" ht="15.75" customHeight="1">
      <c r="H495" s="29"/>
      <c r="K495" s="22"/>
    </row>
    <row r="496" ht="15.75" customHeight="1">
      <c r="H496" s="29"/>
      <c r="K496" s="22"/>
    </row>
    <row r="497" ht="15.75" customHeight="1">
      <c r="H497" s="29"/>
      <c r="K497" s="22"/>
    </row>
    <row r="498" ht="15.75" customHeight="1">
      <c r="H498" s="29"/>
      <c r="K498" s="22"/>
    </row>
    <row r="499" ht="15.75" customHeight="1">
      <c r="H499" s="29"/>
      <c r="K499" s="22"/>
    </row>
    <row r="500" ht="15.75" customHeight="1">
      <c r="H500" s="29"/>
      <c r="K500" s="22"/>
    </row>
    <row r="501" ht="15.75" customHeight="1">
      <c r="H501" s="29"/>
      <c r="K501" s="22"/>
    </row>
    <row r="502" ht="15.75" customHeight="1">
      <c r="H502" s="29"/>
      <c r="K502" s="22"/>
    </row>
    <row r="503" ht="15.75" customHeight="1">
      <c r="H503" s="29"/>
      <c r="K503" s="22"/>
    </row>
    <row r="504" ht="15.75" customHeight="1">
      <c r="H504" s="29"/>
      <c r="K504" s="22"/>
    </row>
    <row r="505" ht="15.75" customHeight="1">
      <c r="H505" s="29"/>
      <c r="K505" s="22"/>
    </row>
    <row r="506" ht="15.75" customHeight="1">
      <c r="H506" s="29"/>
      <c r="K506" s="22"/>
    </row>
    <row r="507" ht="15.75" customHeight="1">
      <c r="H507" s="29"/>
      <c r="K507" s="22"/>
    </row>
    <row r="508" ht="15.75" customHeight="1">
      <c r="H508" s="29"/>
      <c r="K508" s="22"/>
    </row>
    <row r="509" ht="15.75" customHeight="1">
      <c r="H509" s="29"/>
      <c r="K509" s="22"/>
    </row>
    <row r="510" ht="15.75" customHeight="1">
      <c r="H510" s="29"/>
      <c r="K510" s="22"/>
    </row>
    <row r="511" ht="15.75" customHeight="1">
      <c r="H511" s="29"/>
      <c r="K511" s="22"/>
    </row>
    <row r="512" ht="15.75" customHeight="1">
      <c r="H512" s="29"/>
      <c r="K512" s="22"/>
    </row>
    <row r="513" ht="15.75" customHeight="1">
      <c r="H513" s="29"/>
      <c r="K513" s="22"/>
    </row>
    <row r="514" ht="15.75" customHeight="1">
      <c r="H514" s="29"/>
      <c r="K514" s="22"/>
    </row>
    <row r="515" ht="15.75" customHeight="1">
      <c r="H515" s="29"/>
      <c r="K515" s="22"/>
    </row>
    <row r="516" ht="15.75" customHeight="1">
      <c r="H516" s="29"/>
      <c r="K516" s="22"/>
    </row>
    <row r="517" ht="15.75" customHeight="1">
      <c r="H517" s="29"/>
      <c r="K517" s="22"/>
    </row>
    <row r="518" ht="15.75" customHeight="1">
      <c r="H518" s="29"/>
      <c r="K518" s="22"/>
    </row>
    <row r="519" ht="15.75" customHeight="1">
      <c r="H519" s="29"/>
      <c r="K519" s="22"/>
    </row>
    <row r="520" ht="15.75" customHeight="1">
      <c r="H520" s="29"/>
      <c r="K520" s="22"/>
    </row>
    <row r="521" ht="15.75" customHeight="1">
      <c r="H521" s="29"/>
      <c r="K521" s="22"/>
    </row>
    <row r="522" ht="15.75" customHeight="1">
      <c r="H522" s="29"/>
      <c r="K522" s="22"/>
    </row>
    <row r="523" ht="15.75" customHeight="1">
      <c r="H523" s="29"/>
      <c r="K523" s="22"/>
    </row>
    <row r="524" ht="15.75" customHeight="1">
      <c r="H524" s="29"/>
      <c r="K524" s="22"/>
    </row>
    <row r="525" ht="15.75" customHeight="1">
      <c r="H525" s="29"/>
      <c r="K525" s="22"/>
    </row>
    <row r="526" ht="15.75" customHeight="1">
      <c r="H526" s="29"/>
      <c r="K526" s="22"/>
    </row>
    <row r="527" ht="15.75" customHeight="1">
      <c r="H527" s="29"/>
      <c r="K527" s="22"/>
    </row>
    <row r="528" ht="15.75" customHeight="1">
      <c r="H528" s="29"/>
      <c r="K528" s="22"/>
    </row>
    <row r="529" ht="15.75" customHeight="1">
      <c r="H529" s="29"/>
      <c r="K529" s="22"/>
    </row>
    <row r="530" ht="15.75" customHeight="1">
      <c r="H530" s="29"/>
      <c r="K530" s="22"/>
    </row>
    <row r="531" ht="15.75" customHeight="1">
      <c r="H531" s="29"/>
      <c r="K531" s="22"/>
    </row>
    <row r="532" ht="15.75" customHeight="1">
      <c r="H532" s="29"/>
      <c r="K532" s="22"/>
    </row>
    <row r="533" ht="15.75" customHeight="1">
      <c r="H533" s="29"/>
      <c r="K533" s="22"/>
    </row>
    <row r="534" ht="15.75" customHeight="1">
      <c r="H534" s="29"/>
      <c r="K534" s="22"/>
    </row>
    <row r="535" ht="15.75" customHeight="1">
      <c r="H535" s="29"/>
      <c r="K535" s="22"/>
    </row>
    <row r="536" ht="15.75" customHeight="1">
      <c r="H536" s="29"/>
      <c r="K536" s="22"/>
    </row>
    <row r="537" ht="15.75" customHeight="1">
      <c r="H537" s="29"/>
      <c r="K537" s="22"/>
    </row>
    <row r="538" ht="15.75" customHeight="1">
      <c r="H538" s="29"/>
      <c r="K538" s="22"/>
    </row>
    <row r="539" ht="15.75" customHeight="1">
      <c r="H539" s="29"/>
      <c r="K539" s="22"/>
    </row>
    <row r="540" ht="15.75" customHeight="1">
      <c r="H540" s="29"/>
      <c r="K540" s="22"/>
    </row>
    <row r="541" ht="15.75" customHeight="1">
      <c r="H541" s="29"/>
      <c r="K541" s="22"/>
    </row>
    <row r="542" ht="15.75" customHeight="1">
      <c r="H542" s="29"/>
      <c r="K542" s="22"/>
    </row>
    <row r="543" ht="15.75" customHeight="1">
      <c r="H543" s="29"/>
      <c r="K543" s="22"/>
    </row>
    <row r="544" ht="15.75" customHeight="1">
      <c r="H544" s="29"/>
      <c r="K544" s="22"/>
    </row>
    <row r="545" ht="15.75" customHeight="1">
      <c r="H545" s="29"/>
      <c r="K545" s="22"/>
    </row>
    <row r="546" ht="15.75" customHeight="1">
      <c r="H546" s="29"/>
      <c r="K546" s="22"/>
    </row>
    <row r="547" ht="15.75" customHeight="1">
      <c r="H547" s="29"/>
      <c r="K547" s="22"/>
    </row>
    <row r="548" ht="15.75" customHeight="1">
      <c r="H548" s="29"/>
      <c r="K548" s="22"/>
    </row>
    <row r="549" ht="15.75" customHeight="1">
      <c r="H549" s="29"/>
      <c r="K549" s="22"/>
    </row>
    <row r="550" ht="15.75" customHeight="1">
      <c r="H550" s="29"/>
      <c r="K550" s="22"/>
    </row>
    <row r="551" ht="15.75" customHeight="1">
      <c r="H551" s="29"/>
      <c r="K551" s="22"/>
    </row>
    <row r="552" ht="15.75" customHeight="1">
      <c r="H552" s="29"/>
      <c r="K552" s="22"/>
    </row>
    <row r="553" ht="15.75" customHeight="1">
      <c r="H553" s="29"/>
      <c r="K553" s="22"/>
    </row>
    <row r="554" ht="15.75" customHeight="1">
      <c r="H554" s="29"/>
      <c r="K554" s="22"/>
    </row>
    <row r="555" ht="15.75" customHeight="1">
      <c r="H555" s="29"/>
      <c r="K555" s="22"/>
    </row>
    <row r="556" ht="15.75" customHeight="1">
      <c r="H556" s="29"/>
      <c r="K556" s="22"/>
    </row>
    <row r="557" ht="15.75" customHeight="1">
      <c r="H557" s="29"/>
      <c r="K557" s="22"/>
    </row>
    <row r="558" ht="15.75" customHeight="1">
      <c r="H558" s="29"/>
      <c r="K558" s="22"/>
    </row>
    <row r="559" ht="15.75" customHeight="1">
      <c r="H559" s="29"/>
      <c r="K559" s="22"/>
    </row>
    <row r="560" ht="15.75" customHeight="1">
      <c r="H560" s="29"/>
      <c r="K560" s="22"/>
    </row>
    <row r="561" ht="15.75" customHeight="1">
      <c r="H561" s="29"/>
      <c r="K561" s="22"/>
    </row>
    <row r="562" ht="15.75" customHeight="1">
      <c r="H562" s="29"/>
      <c r="K562" s="22"/>
    </row>
    <row r="563" ht="15.75" customHeight="1">
      <c r="H563" s="29"/>
      <c r="K563" s="22"/>
    </row>
    <row r="564" ht="15.75" customHeight="1">
      <c r="H564" s="29"/>
      <c r="K564" s="22"/>
    </row>
    <row r="565" ht="15.75" customHeight="1">
      <c r="H565" s="29"/>
      <c r="K565" s="22"/>
    </row>
    <row r="566" ht="15.75" customHeight="1">
      <c r="H566" s="29"/>
      <c r="K566" s="22"/>
    </row>
    <row r="567" ht="15.75" customHeight="1">
      <c r="H567" s="29"/>
      <c r="K567" s="22"/>
    </row>
    <row r="568" ht="15.75" customHeight="1">
      <c r="H568" s="29"/>
      <c r="K568" s="22"/>
    </row>
    <row r="569" ht="15.75" customHeight="1">
      <c r="H569" s="29"/>
      <c r="K569" s="22"/>
    </row>
    <row r="570" ht="15.75" customHeight="1">
      <c r="H570" s="29"/>
      <c r="K570" s="22"/>
    </row>
    <row r="571" ht="15.75" customHeight="1">
      <c r="H571" s="29"/>
      <c r="K571" s="22"/>
    </row>
    <row r="572" ht="15.75" customHeight="1">
      <c r="H572" s="29"/>
      <c r="K572" s="22"/>
    </row>
    <row r="573" ht="15.75" customHeight="1">
      <c r="H573" s="29"/>
      <c r="K573" s="22"/>
    </row>
    <row r="574" ht="15.75" customHeight="1">
      <c r="H574" s="29"/>
      <c r="K574" s="22"/>
    </row>
    <row r="575" ht="15.75" customHeight="1">
      <c r="H575" s="29"/>
      <c r="K575" s="22"/>
    </row>
    <row r="576" ht="15.75" customHeight="1">
      <c r="H576" s="29"/>
      <c r="K576" s="22"/>
    </row>
    <row r="577" ht="15.75" customHeight="1">
      <c r="H577" s="29"/>
      <c r="K577" s="22"/>
    </row>
    <row r="578" ht="15.75" customHeight="1">
      <c r="H578" s="29"/>
      <c r="K578" s="22"/>
    </row>
    <row r="579" ht="15.75" customHeight="1">
      <c r="H579" s="29"/>
      <c r="K579" s="22"/>
    </row>
    <row r="580" ht="15.75" customHeight="1">
      <c r="H580" s="29"/>
      <c r="K580" s="22"/>
    </row>
    <row r="581" ht="15.75" customHeight="1">
      <c r="H581" s="29"/>
      <c r="K581" s="22"/>
    </row>
    <row r="582" ht="15.75" customHeight="1">
      <c r="H582" s="29"/>
      <c r="K582" s="22"/>
    </row>
    <row r="583" ht="15.75" customHeight="1">
      <c r="H583" s="29"/>
      <c r="K583" s="22"/>
    </row>
    <row r="584" ht="15.75" customHeight="1">
      <c r="H584" s="29"/>
      <c r="K584" s="22"/>
    </row>
    <row r="585" ht="15.75" customHeight="1">
      <c r="H585" s="29"/>
      <c r="K585" s="22"/>
    </row>
    <row r="586" ht="15.75" customHeight="1">
      <c r="H586" s="29"/>
      <c r="K586" s="22"/>
    </row>
    <row r="587" ht="15.75" customHeight="1">
      <c r="H587" s="29"/>
      <c r="K587" s="22"/>
    </row>
    <row r="588" ht="15.75" customHeight="1">
      <c r="H588" s="29"/>
      <c r="K588" s="22"/>
    </row>
    <row r="589" ht="15.75" customHeight="1">
      <c r="H589" s="29"/>
      <c r="K589" s="22"/>
    </row>
    <row r="590" ht="15.75" customHeight="1">
      <c r="H590" s="29"/>
      <c r="K590" s="22"/>
    </row>
    <row r="591" ht="15.75" customHeight="1">
      <c r="H591" s="29"/>
      <c r="K591" s="22"/>
    </row>
    <row r="592" ht="15.75" customHeight="1">
      <c r="H592" s="29"/>
      <c r="K592" s="22"/>
    </row>
    <row r="593" ht="15.75" customHeight="1">
      <c r="H593" s="29"/>
      <c r="K593" s="22"/>
    </row>
    <row r="594" ht="15.75" customHeight="1">
      <c r="H594" s="29"/>
      <c r="K594" s="22"/>
    </row>
    <row r="595" ht="15.75" customHeight="1">
      <c r="H595" s="29"/>
      <c r="K595" s="22"/>
    </row>
    <row r="596" ht="15.75" customHeight="1">
      <c r="H596" s="29"/>
      <c r="K596" s="22"/>
    </row>
    <row r="597" ht="15.75" customHeight="1">
      <c r="H597" s="29"/>
      <c r="K597" s="22"/>
    </row>
    <row r="598" ht="15.75" customHeight="1">
      <c r="H598" s="29"/>
      <c r="K598" s="22"/>
    </row>
    <row r="599" ht="15.75" customHeight="1">
      <c r="H599" s="29"/>
      <c r="K599" s="22"/>
    </row>
    <row r="600" ht="15.75" customHeight="1">
      <c r="H600" s="29"/>
      <c r="K600" s="22"/>
    </row>
    <row r="601" ht="15.75" customHeight="1">
      <c r="H601" s="29"/>
      <c r="K601" s="22"/>
    </row>
    <row r="602" ht="15.75" customHeight="1">
      <c r="H602" s="29"/>
      <c r="K602" s="22"/>
    </row>
    <row r="603" ht="15.75" customHeight="1">
      <c r="H603" s="29"/>
      <c r="K603" s="22"/>
    </row>
    <row r="604" ht="15.75" customHeight="1">
      <c r="H604" s="29"/>
      <c r="K604" s="22"/>
    </row>
    <row r="605" ht="15.75" customHeight="1">
      <c r="H605" s="29"/>
      <c r="K605" s="22"/>
    </row>
    <row r="606" ht="15.75" customHeight="1">
      <c r="H606" s="29"/>
      <c r="K606" s="22"/>
    </row>
    <row r="607" ht="15.75" customHeight="1">
      <c r="H607" s="29"/>
      <c r="K607" s="22"/>
    </row>
    <row r="608" ht="15.75" customHeight="1">
      <c r="H608" s="29"/>
      <c r="K608" s="22"/>
    </row>
    <row r="609" ht="15.75" customHeight="1">
      <c r="H609" s="29"/>
      <c r="K609" s="22"/>
    </row>
    <row r="610" ht="15.75" customHeight="1">
      <c r="H610" s="29"/>
      <c r="K610" s="22"/>
    </row>
    <row r="611" ht="15.75" customHeight="1">
      <c r="H611" s="29"/>
      <c r="K611" s="22"/>
    </row>
    <row r="612" ht="15.75" customHeight="1">
      <c r="H612" s="29"/>
      <c r="K612" s="22"/>
    </row>
    <row r="613" ht="15.75" customHeight="1">
      <c r="H613" s="29"/>
      <c r="K613" s="22"/>
    </row>
    <row r="614" ht="15.75" customHeight="1">
      <c r="H614" s="29"/>
      <c r="K614" s="22"/>
    </row>
    <row r="615" ht="15.75" customHeight="1">
      <c r="H615" s="29"/>
      <c r="K615" s="22"/>
    </row>
    <row r="616" ht="15.75" customHeight="1">
      <c r="H616" s="29"/>
      <c r="K616" s="22"/>
    </row>
    <row r="617" ht="15.75" customHeight="1">
      <c r="H617" s="29"/>
      <c r="K617" s="22"/>
    </row>
    <row r="618" ht="15.75" customHeight="1">
      <c r="H618" s="29"/>
      <c r="K618" s="22"/>
    </row>
    <row r="619" ht="15.75" customHeight="1">
      <c r="H619" s="29"/>
      <c r="K619" s="22"/>
    </row>
    <row r="620" ht="15.75" customHeight="1">
      <c r="H620" s="29"/>
      <c r="K620" s="22"/>
    </row>
    <row r="621" ht="15.75" customHeight="1">
      <c r="H621" s="29"/>
      <c r="K621" s="22"/>
    </row>
    <row r="622" ht="15.75" customHeight="1">
      <c r="H622" s="29"/>
      <c r="K622" s="22"/>
    </row>
    <row r="623" ht="15.75" customHeight="1">
      <c r="H623" s="29"/>
      <c r="K623" s="22"/>
    </row>
    <row r="624" ht="15.75" customHeight="1">
      <c r="H624" s="29"/>
      <c r="K624" s="22"/>
    </row>
    <row r="625" ht="15.75" customHeight="1">
      <c r="H625" s="29"/>
      <c r="K625" s="22"/>
    </row>
    <row r="626" ht="15.75" customHeight="1">
      <c r="H626" s="29"/>
      <c r="K626" s="22"/>
    </row>
    <row r="627" ht="15.75" customHeight="1">
      <c r="H627" s="29"/>
      <c r="K627" s="22"/>
    </row>
    <row r="628" ht="15.75" customHeight="1">
      <c r="H628" s="29"/>
      <c r="K628" s="22"/>
    </row>
    <row r="629" ht="15.75" customHeight="1">
      <c r="H629" s="29"/>
      <c r="K629" s="22"/>
    </row>
    <row r="630" ht="15.75" customHeight="1">
      <c r="H630" s="29"/>
      <c r="K630" s="22"/>
    </row>
    <row r="631" ht="15.75" customHeight="1">
      <c r="H631" s="29"/>
      <c r="K631" s="22"/>
    </row>
    <row r="632" ht="15.75" customHeight="1">
      <c r="H632" s="29"/>
      <c r="K632" s="22"/>
    </row>
    <row r="633" ht="15.75" customHeight="1">
      <c r="H633" s="29"/>
      <c r="K633" s="22"/>
    </row>
    <row r="634" ht="15.75" customHeight="1">
      <c r="H634" s="29"/>
      <c r="K634" s="22"/>
    </row>
    <row r="635" ht="15.75" customHeight="1">
      <c r="H635" s="29"/>
      <c r="K635" s="22"/>
    </row>
    <row r="636" ht="15.75" customHeight="1">
      <c r="H636" s="29"/>
      <c r="K636" s="22"/>
    </row>
    <row r="637" ht="15.75" customHeight="1">
      <c r="H637" s="29"/>
      <c r="K637" s="22"/>
    </row>
    <row r="638" ht="15.75" customHeight="1">
      <c r="H638" s="29"/>
      <c r="K638" s="22"/>
    </row>
    <row r="639" ht="15.75" customHeight="1">
      <c r="H639" s="29"/>
      <c r="K639" s="22"/>
    </row>
    <row r="640" ht="15.75" customHeight="1">
      <c r="H640" s="29"/>
      <c r="K640" s="22"/>
    </row>
    <row r="641" ht="15.75" customHeight="1">
      <c r="H641" s="29"/>
      <c r="K641" s="22"/>
    </row>
    <row r="642" ht="15.75" customHeight="1">
      <c r="H642" s="29"/>
      <c r="K642" s="22"/>
    </row>
    <row r="643" ht="15.75" customHeight="1">
      <c r="H643" s="29"/>
      <c r="K643" s="22"/>
    </row>
    <row r="644" ht="15.75" customHeight="1">
      <c r="H644" s="29"/>
      <c r="K644" s="22"/>
    </row>
    <row r="645" ht="15.75" customHeight="1">
      <c r="H645" s="29"/>
      <c r="K645" s="22"/>
    </row>
    <row r="646" ht="15.75" customHeight="1">
      <c r="H646" s="29"/>
      <c r="K646" s="22"/>
    </row>
    <row r="647" ht="15.75" customHeight="1">
      <c r="H647" s="29"/>
      <c r="K647" s="22"/>
    </row>
    <row r="648" ht="15.75" customHeight="1">
      <c r="H648" s="29"/>
      <c r="K648" s="22"/>
    </row>
    <row r="649" ht="15.75" customHeight="1">
      <c r="H649" s="29"/>
      <c r="K649" s="22"/>
    </row>
    <row r="650" ht="15.75" customHeight="1">
      <c r="H650" s="29"/>
      <c r="K650" s="22"/>
    </row>
    <row r="651" ht="15.75" customHeight="1">
      <c r="H651" s="29"/>
      <c r="K651" s="22"/>
    </row>
    <row r="652" ht="15.75" customHeight="1">
      <c r="H652" s="29"/>
      <c r="K652" s="22"/>
    </row>
    <row r="653" ht="15.75" customHeight="1">
      <c r="H653" s="29"/>
      <c r="K653" s="22"/>
    </row>
    <row r="654" ht="15.75" customHeight="1">
      <c r="H654" s="29"/>
      <c r="K654" s="22"/>
    </row>
    <row r="655" ht="15.75" customHeight="1">
      <c r="H655" s="29"/>
      <c r="K655" s="22"/>
    </row>
    <row r="656" ht="15.75" customHeight="1">
      <c r="H656" s="29"/>
      <c r="K656" s="22"/>
    </row>
    <row r="657" ht="15.75" customHeight="1">
      <c r="H657" s="29"/>
      <c r="K657" s="22"/>
    </row>
    <row r="658" ht="15.75" customHeight="1">
      <c r="H658" s="29"/>
      <c r="K658" s="22"/>
    </row>
    <row r="659" ht="15.75" customHeight="1">
      <c r="H659" s="29"/>
      <c r="K659" s="22"/>
    </row>
    <row r="660" ht="15.75" customHeight="1">
      <c r="H660" s="29"/>
      <c r="K660" s="22"/>
    </row>
    <row r="661" ht="15.75" customHeight="1">
      <c r="H661" s="29"/>
      <c r="K661" s="22"/>
    </row>
    <row r="662" ht="15.75" customHeight="1">
      <c r="H662" s="29"/>
      <c r="K662" s="22"/>
    </row>
    <row r="663" ht="15.75" customHeight="1">
      <c r="H663" s="29"/>
      <c r="K663" s="22"/>
    </row>
    <row r="664" ht="15.75" customHeight="1">
      <c r="H664" s="29"/>
      <c r="K664" s="22"/>
    </row>
    <row r="665" ht="15.75" customHeight="1">
      <c r="H665" s="29"/>
      <c r="K665" s="22"/>
    </row>
    <row r="666" ht="15.75" customHeight="1">
      <c r="H666" s="29"/>
      <c r="K666" s="22"/>
    </row>
    <row r="667" ht="15.75" customHeight="1">
      <c r="H667" s="29"/>
      <c r="K667" s="22"/>
    </row>
    <row r="668" ht="15.75" customHeight="1">
      <c r="H668" s="29"/>
      <c r="K668" s="22"/>
    </row>
    <row r="669" ht="15.75" customHeight="1">
      <c r="H669" s="29"/>
      <c r="K669" s="22"/>
    </row>
    <row r="670" ht="15.75" customHeight="1">
      <c r="H670" s="29"/>
      <c r="K670" s="22"/>
    </row>
    <row r="671" ht="15.75" customHeight="1">
      <c r="H671" s="29"/>
      <c r="K671" s="22"/>
    </row>
    <row r="672" ht="15.75" customHeight="1">
      <c r="H672" s="29"/>
      <c r="K672" s="22"/>
    </row>
    <row r="673" ht="15.75" customHeight="1">
      <c r="H673" s="29"/>
      <c r="K673" s="22"/>
    </row>
    <row r="674" ht="15.75" customHeight="1">
      <c r="H674" s="29"/>
      <c r="K674" s="22"/>
    </row>
    <row r="675" ht="15.75" customHeight="1">
      <c r="H675" s="29"/>
      <c r="K675" s="22"/>
    </row>
    <row r="676" ht="15.75" customHeight="1">
      <c r="H676" s="29"/>
      <c r="K676" s="22"/>
    </row>
    <row r="677" ht="15.75" customHeight="1">
      <c r="H677" s="29"/>
      <c r="K677" s="22"/>
    </row>
    <row r="678" ht="15.75" customHeight="1">
      <c r="H678" s="29"/>
      <c r="K678" s="22"/>
    </row>
    <row r="679" ht="15.75" customHeight="1">
      <c r="H679" s="29"/>
      <c r="K679" s="22"/>
    </row>
    <row r="680" ht="15.75" customHeight="1">
      <c r="H680" s="29"/>
      <c r="K680" s="22"/>
    </row>
    <row r="681" ht="15.75" customHeight="1">
      <c r="H681" s="29"/>
      <c r="K681" s="22"/>
    </row>
    <row r="682" ht="15.75" customHeight="1">
      <c r="H682" s="29"/>
      <c r="K682" s="22"/>
    </row>
    <row r="683" ht="15.75" customHeight="1">
      <c r="H683" s="29"/>
      <c r="K683" s="22"/>
    </row>
    <row r="684" ht="15.75" customHeight="1">
      <c r="H684" s="29"/>
      <c r="K684" s="22"/>
    </row>
    <row r="685" ht="15.75" customHeight="1">
      <c r="H685" s="29"/>
      <c r="K685" s="22"/>
    </row>
    <row r="686" ht="15.75" customHeight="1">
      <c r="H686" s="29"/>
      <c r="K686" s="22"/>
    </row>
    <row r="687" ht="15.75" customHeight="1">
      <c r="H687" s="29"/>
      <c r="K687" s="22"/>
    </row>
    <row r="688" ht="15.75" customHeight="1">
      <c r="H688" s="29"/>
      <c r="K688" s="22"/>
    </row>
    <row r="689" ht="15.75" customHeight="1">
      <c r="H689" s="29"/>
      <c r="K689" s="22"/>
    </row>
    <row r="690" ht="15.75" customHeight="1">
      <c r="H690" s="29"/>
      <c r="K690" s="22"/>
    </row>
    <row r="691" ht="15.75" customHeight="1">
      <c r="H691" s="29"/>
      <c r="K691" s="22"/>
    </row>
    <row r="692" ht="15.75" customHeight="1">
      <c r="H692" s="29"/>
      <c r="K692" s="22"/>
    </row>
    <row r="693" ht="15.75" customHeight="1">
      <c r="H693" s="29"/>
      <c r="K693" s="22"/>
    </row>
    <row r="694" ht="15.75" customHeight="1">
      <c r="H694" s="29"/>
      <c r="K694" s="22"/>
    </row>
    <row r="695" ht="15.75" customHeight="1">
      <c r="H695" s="29"/>
      <c r="K695" s="22"/>
    </row>
    <row r="696" ht="15.75" customHeight="1">
      <c r="H696" s="29"/>
      <c r="K696" s="22"/>
    </row>
    <row r="697" ht="15.75" customHeight="1">
      <c r="H697" s="29"/>
      <c r="K697" s="22"/>
    </row>
    <row r="698" ht="15.75" customHeight="1">
      <c r="H698" s="29"/>
      <c r="K698" s="22"/>
    </row>
    <row r="699" ht="15.75" customHeight="1">
      <c r="H699" s="29"/>
      <c r="K699" s="22"/>
    </row>
    <row r="700" ht="15.75" customHeight="1">
      <c r="H700" s="29"/>
      <c r="K700" s="22"/>
    </row>
    <row r="701" ht="15.75" customHeight="1">
      <c r="H701" s="29"/>
      <c r="K701" s="22"/>
    </row>
    <row r="702" ht="15.75" customHeight="1">
      <c r="H702" s="29"/>
      <c r="K702" s="22"/>
    </row>
    <row r="703" ht="15.75" customHeight="1">
      <c r="H703" s="29"/>
      <c r="K703" s="22"/>
    </row>
    <row r="704" ht="15.75" customHeight="1">
      <c r="H704" s="29"/>
      <c r="K704" s="22"/>
    </row>
    <row r="705" ht="15.75" customHeight="1">
      <c r="H705" s="29"/>
      <c r="K705" s="22"/>
    </row>
    <row r="706" ht="15.75" customHeight="1">
      <c r="H706" s="29"/>
      <c r="K706" s="22"/>
    </row>
    <row r="707" ht="15.75" customHeight="1">
      <c r="H707" s="29"/>
      <c r="K707" s="22"/>
    </row>
    <row r="708" ht="15.75" customHeight="1">
      <c r="H708" s="29"/>
      <c r="K708" s="22"/>
    </row>
    <row r="709" ht="15.75" customHeight="1">
      <c r="H709" s="29"/>
      <c r="K709" s="22"/>
    </row>
    <row r="710" ht="15.75" customHeight="1">
      <c r="H710" s="29"/>
      <c r="K710" s="22"/>
    </row>
    <row r="711" ht="15.75" customHeight="1">
      <c r="H711" s="29"/>
      <c r="K711" s="22"/>
    </row>
    <row r="712" ht="15.75" customHeight="1">
      <c r="H712" s="29"/>
      <c r="K712" s="22"/>
    </row>
    <row r="713" ht="15.75" customHeight="1">
      <c r="H713" s="29"/>
      <c r="K713" s="22"/>
    </row>
    <row r="714" ht="15.75" customHeight="1">
      <c r="H714" s="29"/>
      <c r="K714" s="22"/>
    </row>
    <row r="715" ht="15.75" customHeight="1">
      <c r="H715" s="29"/>
      <c r="K715" s="22"/>
    </row>
    <row r="716" ht="15.75" customHeight="1">
      <c r="H716" s="29"/>
      <c r="K716" s="22"/>
    </row>
    <row r="717" ht="15.75" customHeight="1">
      <c r="H717" s="29"/>
      <c r="K717" s="22"/>
    </row>
    <row r="718" ht="15.75" customHeight="1">
      <c r="H718" s="29"/>
      <c r="K718" s="22"/>
    </row>
    <row r="719" ht="15.75" customHeight="1">
      <c r="H719" s="29"/>
      <c r="K719" s="22"/>
    </row>
    <row r="720" ht="15.75" customHeight="1">
      <c r="H720" s="29"/>
      <c r="K720" s="22"/>
    </row>
    <row r="721" ht="15.75" customHeight="1">
      <c r="H721" s="29"/>
      <c r="K721" s="22"/>
    </row>
    <row r="722" ht="15.75" customHeight="1">
      <c r="H722" s="29"/>
      <c r="K722" s="22"/>
    </row>
    <row r="723" ht="15.75" customHeight="1">
      <c r="H723" s="29"/>
      <c r="K723" s="22"/>
    </row>
    <row r="724" ht="15.75" customHeight="1">
      <c r="H724" s="29"/>
      <c r="K724" s="22"/>
    </row>
    <row r="725" ht="15.75" customHeight="1">
      <c r="H725" s="29"/>
      <c r="K725" s="22"/>
    </row>
    <row r="726" ht="15.75" customHeight="1">
      <c r="H726" s="29"/>
      <c r="K726" s="22"/>
    </row>
    <row r="727" ht="15.75" customHeight="1">
      <c r="H727" s="29"/>
      <c r="K727" s="22"/>
    </row>
    <row r="728" ht="15.75" customHeight="1">
      <c r="H728" s="29"/>
      <c r="K728" s="22"/>
    </row>
    <row r="729" ht="15.75" customHeight="1">
      <c r="H729" s="29"/>
      <c r="K729" s="22"/>
    </row>
    <row r="730" ht="15.75" customHeight="1">
      <c r="H730" s="29"/>
      <c r="K730" s="22"/>
    </row>
    <row r="731" ht="15.75" customHeight="1">
      <c r="H731" s="29"/>
      <c r="K731" s="22"/>
    </row>
    <row r="732" ht="15.75" customHeight="1">
      <c r="H732" s="29"/>
      <c r="K732" s="22"/>
    </row>
    <row r="733" ht="15.75" customHeight="1">
      <c r="H733" s="29"/>
      <c r="K733" s="22"/>
    </row>
    <row r="734" ht="15.75" customHeight="1">
      <c r="H734" s="29"/>
      <c r="K734" s="22"/>
    </row>
    <row r="735" ht="15.75" customHeight="1">
      <c r="H735" s="29"/>
      <c r="K735" s="22"/>
    </row>
    <row r="736" ht="15.75" customHeight="1">
      <c r="H736" s="29"/>
      <c r="K736" s="22"/>
    </row>
    <row r="737" ht="15.75" customHeight="1">
      <c r="H737" s="29"/>
      <c r="K737" s="22"/>
    </row>
    <row r="738" ht="15.75" customHeight="1">
      <c r="H738" s="29"/>
      <c r="K738" s="22"/>
    </row>
    <row r="739" ht="15.75" customHeight="1">
      <c r="H739" s="29"/>
      <c r="K739" s="22"/>
    </row>
    <row r="740" ht="15.75" customHeight="1">
      <c r="H740" s="29"/>
      <c r="K740" s="22"/>
    </row>
    <row r="741" ht="15.75" customHeight="1">
      <c r="H741" s="29"/>
      <c r="K741" s="22"/>
    </row>
    <row r="742" ht="15.75" customHeight="1">
      <c r="H742" s="29"/>
      <c r="K742" s="22"/>
    </row>
    <row r="743" ht="15.75" customHeight="1">
      <c r="H743" s="29"/>
      <c r="K743" s="22"/>
    </row>
    <row r="744" ht="15.75" customHeight="1">
      <c r="H744" s="29"/>
      <c r="K744" s="22"/>
    </row>
    <row r="745" ht="15.75" customHeight="1">
      <c r="H745" s="29"/>
      <c r="K745" s="22"/>
    </row>
    <row r="746" ht="15.75" customHeight="1">
      <c r="H746" s="29"/>
      <c r="K746" s="22"/>
    </row>
    <row r="747" ht="15.75" customHeight="1">
      <c r="H747" s="29"/>
      <c r="K747" s="22"/>
    </row>
    <row r="748" ht="15.75" customHeight="1">
      <c r="H748" s="29"/>
      <c r="K748" s="22"/>
    </row>
    <row r="749" ht="15.75" customHeight="1">
      <c r="H749" s="29"/>
      <c r="K749" s="22"/>
    </row>
    <row r="750" ht="15.75" customHeight="1">
      <c r="H750" s="29"/>
      <c r="K750" s="22"/>
    </row>
    <row r="751" ht="15.75" customHeight="1">
      <c r="H751" s="29"/>
      <c r="K751" s="22"/>
    </row>
    <row r="752" ht="15.75" customHeight="1">
      <c r="H752" s="29"/>
      <c r="K752" s="22"/>
    </row>
    <row r="753" ht="15.75" customHeight="1">
      <c r="H753" s="29"/>
      <c r="K753" s="22"/>
    </row>
    <row r="754" ht="15.75" customHeight="1">
      <c r="H754" s="29"/>
      <c r="K754" s="22"/>
    </row>
    <row r="755" ht="15.75" customHeight="1">
      <c r="H755" s="29"/>
      <c r="K755" s="22"/>
    </row>
    <row r="756" ht="15.75" customHeight="1">
      <c r="H756" s="29"/>
      <c r="K756" s="22"/>
    </row>
    <row r="757" ht="15.75" customHeight="1">
      <c r="H757" s="29"/>
      <c r="K757" s="22"/>
    </row>
    <row r="758" ht="15.75" customHeight="1">
      <c r="H758" s="29"/>
      <c r="K758" s="22"/>
    </row>
    <row r="759" ht="15.75" customHeight="1">
      <c r="H759" s="29"/>
      <c r="K759" s="22"/>
    </row>
    <row r="760" ht="15.75" customHeight="1">
      <c r="H760" s="29"/>
      <c r="K760" s="22"/>
    </row>
    <row r="761" ht="15.75" customHeight="1">
      <c r="H761" s="29"/>
      <c r="K761" s="22"/>
    </row>
    <row r="762" ht="15.75" customHeight="1">
      <c r="H762" s="29"/>
      <c r="K762" s="22"/>
    </row>
    <row r="763" ht="15.75" customHeight="1">
      <c r="H763" s="29"/>
      <c r="K763" s="22"/>
    </row>
    <row r="764" ht="15.75" customHeight="1">
      <c r="H764" s="29"/>
      <c r="K764" s="22"/>
    </row>
    <row r="765" ht="15.75" customHeight="1">
      <c r="H765" s="29"/>
      <c r="K765" s="22"/>
    </row>
    <row r="766" ht="15.75" customHeight="1">
      <c r="H766" s="29"/>
      <c r="K766" s="22"/>
    </row>
    <row r="767" ht="15.75" customHeight="1">
      <c r="H767" s="29"/>
      <c r="K767" s="22"/>
    </row>
    <row r="768" ht="15.75" customHeight="1">
      <c r="H768" s="29"/>
      <c r="K768" s="22"/>
    </row>
    <row r="769" ht="15.75" customHeight="1">
      <c r="H769" s="29"/>
      <c r="K769" s="22"/>
    </row>
    <row r="770" ht="15.75" customHeight="1">
      <c r="H770" s="29"/>
      <c r="K770" s="22"/>
    </row>
    <row r="771" ht="15.75" customHeight="1">
      <c r="H771" s="29"/>
      <c r="K771" s="22"/>
    </row>
    <row r="772" ht="15.75" customHeight="1">
      <c r="H772" s="29"/>
      <c r="K772" s="22"/>
    </row>
    <row r="773" ht="15.75" customHeight="1">
      <c r="H773" s="29"/>
      <c r="K773" s="22"/>
    </row>
    <row r="774" ht="15.75" customHeight="1">
      <c r="H774" s="29"/>
      <c r="K774" s="22"/>
    </row>
    <row r="775" ht="15.75" customHeight="1">
      <c r="H775" s="29"/>
      <c r="K775" s="22"/>
    </row>
    <row r="776" ht="15.75" customHeight="1">
      <c r="H776" s="29"/>
      <c r="K776" s="22"/>
    </row>
    <row r="777" ht="15.75" customHeight="1">
      <c r="H777" s="29"/>
      <c r="K777" s="22"/>
    </row>
    <row r="778" ht="15.75" customHeight="1">
      <c r="H778" s="29"/>
      <c r="K778" s="22"/>
    </row>
    <row r="779" ht="15.75" customHeight="1">
      <c r="H779" s="29"/>
      <c r="K779" s="22"/>
    </row>
    <row r="780" ht="15.75" customHeight="1">
      <c r="H780" s="29"/>
      <c r="K780" s="22"/>
    </row>
    <row r="781" ht="15.75" customHeight="1">
      <c r="H781" s="29"/>
      <c r="K781" s="22"/>
    </row>
    <row r="782" ht="15.75" customHeight="1">
      <c r="H782" s="29"/>
      <c r="K782" s="22"/>
    </row>
    <row r="783" ht="15.75" customHeight="1">
      <c r="H783" s="29"/>
      <c r="K783" s="22"/>
    </row>
    <row r="784" ht="15.75" customHeight="1">
      <c r="H784" s="29"/>
      <c r="K784" s="22"/>
    </row>
    <row r="785" ht="15.75" customHeight="1">
      <c r="H785" s="29"/>
      <c r="K785" s="22"/>
    </row>
    <row r="786" ht="15.75" customHeight="1">
      <c r="H786" s="29"/>
      <c r="K786" s="22"/>
    </row>
    <row r="787" ht="15.75" customHeight="1">
      <c r="H787" s="29"/>
      <c r="K787" s="22"/>
    </row>
    <row r="788" ht="15.75" customHeight="1">
      <c r="H788" s="29"/>
      <c r="K788" s="22"/>
    </row>
    <row r="789" ht="15.75" customHeight="1">
      <c r="H789" s="29"/>
      <c r="K789" s="22"/>
    </row>
    <row r="790" ht="15.75" customHeight="1">
      <c r="H790" s="29"/>
      <c r="K790" s="22"/>
    </row>
    <row r="791" ht="15.75" customHeight="1">
      <c r="H791" s="29"/>
      <c r="K791" s="22"/>
    </row>
    <row r="792" ht="15.75" customHeight="1">
      <c r="H792" s="29"/>
      <c r="K792" s="22"/>
    </row>
    <row r="793" ht="15.75" customHeight="1">
      <c r="H793" s="29"/>
      <c r="K793" s="22"/>
    </row>
    <row r="794" ht="15.75" customHeight="1">
      <c r="H794" s="29"/>
      <c r="K794" s="22"/>
    </row>
    <row r="795" ht="15.75" customHeight="1">
      <c r="H795" s="29"/>
      <c r="K795" s="22"/>
    </row>
    <row r="796" ht="15.75" customHeight="1">
      <c r="H796" s="29"/>
      <c r="K796" s="22"/>
    </row>
    <row r="797" ht="15.75" customHeight="1">
      <c r="H797" s="29"/>
      <c r="K797" s="22"/>
    </row>
    <row r="798" ht="15.75" customHeight="1">
      <c r="H798" s="29"/>
      <c r="K798" s="22"/>
    </row>
    <row r="799" ht="15.75" customHeight="1">
      <c r="H799" s="29"/>
      <c r="K799" s="22"/>
    </row>
    <row r="800" ht="15.75" customHeight="1">
      <c r="H800" s="29"/>
      <c r="K800" s="22"/>
    </row>
    <row r="801" ht="15.75" customHeight="1">
      <c r="H801" s="29"/>
      <c r="K801" s="22"/>
    </row>
    <row r="802" ht="15.75" customHeight="1">
      <c r="H802" s="29"/>
      <c r="K802" s="22"/>
    </row>
    <row r="803" ht="15.75" customHeight="1">
      <c r="H803" s="29"/>
      <c r="K803" s="22"/>
    </row>
    <row r="804" ht="15.75" customHeight="1">
      <c r="H804" s="29"/>
      <c r="K804" s="22"/>
    </row>
    <row r="805" ht="15.75" customHeight="1">
      <c r="H805" s="29"/>
      <c r="K805" s="22"/>
    </row>
    <row r="806" ht="15.75" customHeight="1">
      <c r="H806" s="29"/>
      <c r="K806" s="22"/>
    </row>
    <row r="807" ht="15.75" customHeight="1">
      <c r="H807" s="29"/>
      <c r="K807" s="22"/>
    </row>
    <row r="808" ht="15.75" customHeight="1">
      <c r="H808" s="29"/>
      <c r="K808" s="22"/>
    </row>
    <row r="809" ht="15.75" customHeight="1">
      <c r="H809" s="29"/>
      <c r="K809" s="22"/>
    </row>
    <row r="810" ht="15.75" customHeight="1">
      <c r="H810" s="29"/>
      <c r="K810" s="22"/>
    </row>
    <row r="811" ht="15.75" customHeight="1">
      <c r="H811" s="29"/>
      <c r="K811" s="22"/>
    </row>
    <row r="812" ht="15.75" customHeight="1">
      <c r="H812" s="29"/>
      <c r="K812" s="22"/>
    </row>
    <row r="813" ht="15.75" customHeight="1">
      <c r="H813" s="29"/>
      <c r="K813" s="22"/>
    </row>
    <row r="814" ht="15.75" customHeight="1">
      <c r="H814" s="29"/>
      <c r="K814" s="22"/>
    </row>
    <row r="815" ht="15.75" customHeight="1">
      <c r="H815" s="29"/>
      <c r="K815" s="22"/>
    </row>
    <row r="816" ht="15.75" customHeight="1">
      <c r="H816" s="29"/>
      <c r="K816" s="22"/>
    </row>
    <row r="817" ht="15.75" customHeight="1">
      <c r="H817" s="29"/>
      <c r="K817" s="22"/>
    </row>
    <row r="818" ht="15.75" customHeight="1">
      <c r="H818" s="29"/>
      <c r="K818" s="22"/>
    </row>
    <row r="819" ht="15.75" customHeight="1">
      <c r="H819" s="29"/>
      <c r="K819" s="22"/>
    </row>
    <row r="820" ht="15.75" customHeight="1">
      <c r="H820" s="29"/>
      <c r="K820" s="22"/>
    </row>
    <row r="821" ht="15.75" customHeight="1">
      <c r="H821" s="29"/>
      <c r="K821" s="22"/>
    </row>
    <row r="822" ht="15.75" customHeight="1">
      <c r="H822" s="29"/>
      <c r="K822" s="22"/>
    </row>
    <row r="823" ht="15.75" customHeight="1">
      <c r="H823" s="29"/>
      <c r="K823" s="22"/>
    </row>
    <row r="824" ht="15.75" customHeight="1">
      <c r="H824" s="29"/>
      <c r="K824" s="22"/>
    </row>
    <row r="825" ht="15.75" customHeight="1">
      <c r="H825" s="29"/>
      <c r="K825" s="22"/>
    </row>
    <row r="826" ht="15.75" customHeight="1">
      <c r="H826" s="29"/>
      <c r="K826" s="22"/>
    </row>
    <row r="827" ht="15.75" customHeight="1">
      <c r="H827" s="29"/>
      <c r="K827" s="22"/>
    </row>
    <row r="828" ht="15.75" customHeight="1">
      <c r="H828" s="29"/>
      <c r="K828" s="22"/>
    </row>
    <row r="829" ht="15.75" customHeight="1">
      <c r="H829" s="29"/>
      <c r="K829" s="22"/>
    </row>
    <row r="830" ht="15.75" customHeight="1">
      <c r="H830" s="29"/>
      <c r="K830" s="22"/>
    </row>
    <row r="831" ht="15.75" customHeight="1">
      <c r="H831" s="29"/>
      <c r="K831" s="22"/>
    </row>
    <row r="832" ht="15.75" customHeight="1">
      <c r="H832" s="29"/>
      <c r="K832" s="22"/>
    </row>
    <row r="833" ht="15.75" customHeight="1">
      <c r="H833" s="29"/>
      <c r="K833" s="22"/>
    </row>
    <row r="834" ht="15.75" customHeight="1">
      <c r="H834" s="29"/>
      <c r="K834" s="22"/>
    </row>
    <row r="835" ht="15.75" customHeight="1">
      <c r="H835" s="29"/>
      <c r="K835" s="22"/>
    </row>
    <row r="836" ht="15.75" customHeight="1">
      <c r="H836" s="29"/>
      <c r="K836" s="22"/>
    </row>
    <row r="837" ht="15.75" customHeight="1">
      <c r="H837" s="29"/>
      <c r="K837" s="22"/>
    </row>
    <row r="838" ht="15.75" customHeight="1">
      <c r="H838" s="29"/>
      <c r="K838" s="22"/>
    </row>
    <row r="839" ht="15.75" customHeight="1">
      <c r="H839" s="29"/>
      <c r="K839" s="22"/>
    </row>
    <row r="840" ht="15.75" customHeight="1">
      <c r="H840" s="29"/>
      <c r="K840" s="22"/>
    </row>
    <row r="841" ht="15.75" customHeight="1">
      <c r="H841" s="29"/>
      <c r="K841" s="22"/>
    </row>
    <row r="842" ht="15.75" customHeight="1">
      <c r="H842" s="29"/>
      <c r="K842" s="22"/>
    </row>
    <row r="843" ht="15.75" customHeight="1">
      <c r="H843" s="29"/>
      <c r="K843" s="22"/>
    </row>
    <row r="844" ht="15.75" customHeight="1">
      <c r="H844" s="29"/>
      <c r="K844" s="22"/>
    </row>
    <row r="845" ht="15.75" customHeight="1">
      <c r="H845" s="29"/>
      <c r="K845" s="22"/>
    </row>
    <row r="846" ht="15.75" customHeight="1">
      <c r="H846" s="29"/>
      <c r="K846" s="22"/>
    </row>
    <row r="847" ht="15.75" customHeight="1">
      <c r="H847" s="29"/>
      <c r="K847" s="22"/>
    </row>
    <row r="848" ht="15.75" customHeight="1">
      <c r="H848" s="29"/>
      <c r="K848" s="22"/>
    </row>
    <row r="849" ht="15.75" customHeight="1">
      <c r="H849" s="29"/>
      <c r="K849" s="22"/>
    </row>
    <row r="850" ht="15.75" customHeight="1">
      <c r="H850" s="29"/>
      <c r="K850" s="22"/>
    </row>
    <row r="851" ht="15.75" customHeight="1">
      <c r="H851" s="29"/>
      <c r="K851" s="22"/>
    </row>
    <row r="852" ht="15.75" customHeight="1">
      <c r="H852" s="29"/>
      <c r="K852" s="22"/>
    </row>
    <row r="853" ht="15.75" customHeight="1">
      <c r="H853" s="29"/>
      <c r="K853" s="22"/>
    </row>
    <row r="854" ht="15.75" customHeight="1">
      <c r="H854" s="29"/>
      <c r="K854" s="22"/>
    </row>
    <row r="855" ht="15.75" customHeight="1">
      <c r="H855" s="29"/>
      <c r="K855" s="22"/>
    </row>
    <row r="856" ht="15.75" customHeight="1">
      <c r="H856" s="29"/>
      <c r="K856" s="22"/>
    </row>
    <row r="857" ht="15.75" customHeight="1">
      <c r="H857" s="29"/>
      <c r="K857" s="22"/>
    </row>
    <row r="858" ht="15.75" customHeight="1">
      <c r="H858" s="29"/>
      <c r="K858" s="22"/>
    </row>
    <row r="859" ht="15.75" customHeight="1">
      <c r="H859" s="29"/>
      <c r="K859" s="22"/>
    </row>
    <row r="860" ht="15.75" customHeight="1">
      <c r="H860" s="29"/>
      <c r="K860" s="22"/>
    </row>
    <row r="861" ht="15.75" customHeight="1">
      <c r="H861" s="29"/>
      <c r="K861" s="22"/>
    </row>
    <row r="862" ht="15.75" customHeight="1">
      <c r="H862" s="29"/>
      <c r="K862" s="22"/>
    </row>
    <row r="863" ht="15.75" customHeight="1">
      <c r="H863" s="29"/>
      <c r="K863" s="22"/>
    </row>
    <row r="864" ht="15.75" customHeight="1">
      <c r="H864" s="29"/>
      <c r="K864" s="22"/>
    </row>
    <row r="865" ht="15.75" customHeight="1">
      <c r="H865" s="29"/>
      <c r="K865" s="22"/>
    </row>
    <row r="866" ht="15.75" customHeight="1">
      <c r="H866" s="29"/>
      <c r="K866" s="22"/>
    </row>
    <row r="867" ht="15.75" customHeight="1">
      <c r="H867" s="29"/>
      <c r="K867" s="22"/>
    </row>
    <row r="868" ht="15.75" customHeight="1">
      <c r="H868" s="29"/>
      <c r="K868" s="22"/>
    </row>
    <row r="869" ht="15.75" customHeight="1">
      <c r="H869" s="29"/>
      <c r="K869" s="22"/>
    </row>
    <row r="870" ht="15.75" customHeight="1">
      <c r="H870" s="29"/>
      <c r="K870" s="22"/>
    </row>
    <row r="871" ht="15.75" customHeight="1">
      <c r="H871" s="29"/>
      <c r="K871" s="22"/>
    </row>
    <row r="872" ht="15.75" customHeight="1">
      <c r="H872" s="29"/>
      <c r="K872" s="22"/>
    </row>
    <row r="873" ht="15.75" customHeight="1">
      <c r="H873" s="29"/>
      <c r="K873" s="22"/>
    </row>
    <row r="874" ht="15.75" customHeight="1">
      <c r="H874" s="29"/>
      <c r="K874" s="22"/>
    </row>
    <row r="875" ht="15.75" customHeight="1">
      <c r="H875" s="29"/>
      <c r="K875" s="22"/>
    </row>
    <row r="876" ht="15.75" customHeight="1">
      <c r="H876" s="29"/>
      <c r="K876" s="22"/>
    </row>
    <row r="877" ht="15.75" customHeight="1">
      <c r="H877" s="29"/>
      <c r="K877" s="22"/>
    </row>
    <row r="878" ht="15.75" customHeight="1">
      <c r="H878" s="29"/>
      <c r="K878" s="22"/>
    </row>
    <row r="879" ht="15.75" customHeight="1">
      <c r="H879" s="29"/>
      <c r="K879" s="22"/>
    </row>
    <row r="880" ht="15.75" customHeight="1">
      <c r="H880" s="29"/>
      <c r="K880" s="22"/>
    </row>
    <row r="881" ht="15.75" customHeight="1">
      <c r="H881" s="29"/>
      <c r="K881" s="22"/>
    </row>
    <row r="882" ht="15.75" customHeight="1">
      <c r="H882" s="29"/>
      <c r="K882" s="22"/>
    </row>
    <row r="883" ht="15.75" customHeight="1">
      <c r="H883" s="29"/>
      <c r="K883" s="22"/>
    </row>
    <row r="884" ht="15.75" customHeight="1">
      <c r="H884" s="29"/>
      <c r="K884" s="22"/>
    </row>
    <row r="885" ht="15.75" customHeight="1">
      <c r="H885" s="29"/>
      <c r="K885" s="22"/>
    </row>
    <row r="886" ht="15.75" customHeight="1">
      <c r="H886" s="29"/>
      <c r="K886" s="22"/>
    </row>
    <row r="887" ht="15.75" customHeight="1">
      <c r="H887" s="29"/>
      <c r="K887" s="22"/>
    </row>
    <row r="888" ht="15.75" customHeight="1">
      <c r="H888" s="29"/>
      <c r="K888" s="22"/>
    </row>
    <row r="889" ht="15.75" customHeight="1">
      <c r="H889" s="29"/>
      <c r="K889" s="22"/>
    </row>
    <row r="890" ht="15.75" customHeight="1">
      <c r="H890" s="29"/>
      <c r="K890" s="22"/>
    </row>
    <row r="891" ht="15.75" customHeight="1">
      <c r="H891" s="29"/>
      <c r="K891" s="22"/>
    </row>
    <row r="892" ht="15.75" customHeight="1">
      <c r="H892" s="29"/>
      <c r="K892" s="22"/>
    </row>
    <row r="893" ht="15.75" customHeight="1">
      <c r="H893" s="29"/>
      <c r="K893" s="22"/>
    </row>
    <row r="894" ht="15.75" customHeight="1">
      <c r="H894" s="29"/>
      <c r="K894" s="22"/>
    </row>
    <row r="895" ht="15.75" customHeight="1">
      <c r="H895" s="29"/>
      <c r="K895" s="22"/>
    </row>
    <row r="896" ht="15.75" customHeight="1">
      <c r="H896" s="29"/>
      <c r="K896" s="22"/>
    </row>
    <row r="897" ht="15.75" customHeight="1">
      <c r="H897" s="29"/>
      <c r="K897" s="22"/>
    </row>
    <row r="898" ht="15.75" customHeight="1">
      <c r="H898" s="29"/>
      <c r="K898" s="22"/>
    </row>
    <row r="899" ht="15.75" customHeight="1">
      <c r="H899" s="29"/>
      <c r="K899" s="22"/>
    </row>
    <row r="900" ht="15.75" customHeight="1">
      <c r="H900" s="29"/>
      <c r="K900" s="22"/>
    </row>
    <row r="901" ht="15.75" customHeight="1">
      <c r="H901" s="29"/>
      <c r="K901" s="22"/>
    </row>
    <row r="902" ht="15.75" customHeight="1">
      <c r="H902" s="29"/>
      <c r="K902" s="22"/>
    </row>
    <row r="903" ht="15.75" customHeight="1">
      <c r="H903" s="29"/>
      <c r="K903" s="22"/>
    </row>
    <row r="904" ht="15.75" customHeight="1">
      <c r="H904" s="29"/>
      <c r="K904" s="22"/>
    </row>
    <row r="905" ht="15.75" customHeight="1">
      <c r="H905" s="29"/>
      <c r="K905" s="22"/>
    </row>
    <row r="906" ht="15.75" customHeight="1">
      <c r="H906" s="29"/>
      <c r="K906" s="22"/>
    </row>
    <row r="907" ht="15.75" customHeight="1">
      <c r="H907" s="29"/>
      <c r="K907" s="22"/>
    </row>
    <row r="908" ht="15.75" customHeight="1">
      <c r="H908" s="29"/>
      <c r="K908" s="22"/>
    </row>
    <row r="909" ht="15.75" customHeight="1">
      <c r="H909" s="29"/>
      <c r="K909" s="22"/>
    </row>
    <row r="910" ht="15.75" customHeight="1">
      <c r="H910" s="29"/>
      <c r="K910" s="22"/>
    </row>
    <row r="911" ht="15.75" customHeight="1">
      <c r="H911" s="29"/>
      <c r="K911" s="22"/>
    </row>
    <row r="912" ht="15.75" customHeight="1">
      <c r="H912" s="29"/>
      <c r="K912" s="22"/>
    </row>
    <row r="913" ht="15.75" customHeight="1">
      <c r="H913" s="29"/>
      <c r="K913" s="22"/>
    </row>
    <row r="914" ht="15.75" customHeight="1">
      <c r="H914" s="29"/>
      <c r="K914" s="22"/>
    </row>
    <row r="915" ht="15.75" customHeight="1">
      <c r="H915" s="29"/>
      <c r="K915" s="22"/>
    </row>
    <row r="916" ht="15.75" customHeight="1">
      <c r="H916" s="29"/>
      <c r="K916" s="22"/>
    </row>
    <row r="917" ht="15.75" customHeight="1">
      <c r="H917" s="29"/>
      <c r="K917" s="22"/>
    </row>
    <row r="918" ht="15.75" customHeight="1">
      <c r="H918" s="29"/>
      <c r="K918" s="22"/>
    </row>
    <row r="919" ht="15.75" customHeight="1">
      <c r="H919" s="29"/>
      <c r="K919" s="22"/>
    </row>
    <row r="920" ht="15.75" customHeight="1">
      <c r="H920" s="29"/>
      <c r="K920" s="22"/>
    </row>
    <row r="921" ht="15.75" customHeight="1">
      <c r="H921" s="29"/>
      <c r="K921" s="22"/>
    </row>
    <row r="922" ht="15.75" customHeight="1">
      <c r="H922" s="29"/>
      <c r="K922" s="22"/>
    </row>
    <row r="923" ht="15.75" customHeight="1">
      <c r="H923" s="29"/>
      <c r="K923" s="22"/>
    </row>
    <row r="924" ht="15.75" customHeight="1">
      <c r="H924" s="29"/>
      <c r="K924" s="22"/>
    </row>
    <row r="925" ht="15.75" customHeight="1">
      <c r="H925" s="29"/>
      <c r="K925" s="22"/>
    </row>
    <row r="926" ht="15.75" customHeight="1">
      <c r="H926" s="29"/>
      <c r="K926" s="22"/>
    </row>
    <row r="927" ht="15.75" customHeight="1">
      <c r="H927" s="29"/>
      <c r="K927" s="22"/>
    </row>
    <row r="928" ht="15.75" customHeight="1">
      <c r="H928" s="29"/>
      <c r="K928" s="22"/>
    </row>
    <row r="929" ht="15.75" customHeight="1">
      <c r="H929" s="29"/>
      <c r="K929" s="22"/>
    </row>
    <row r="930" ht="15.75" customHeight="1">
      <c r="H930" s="29"/>
      <c r="K930" s="22"/>
    </row>
    <row r="931" ht="15.75" customHeight="1">
      <c r="H931" s="29"/>
      <c r="K931" s="22"/>
    </row>
    <row r="932" ht="15.75" customHeight="1">
      <c r="H932" s="29"/>
      <c r="K932" s="22"/>
    </row>
    <row r="933" ht="15.75" customHeight="1">
      <c r="H933" s="29"/>
      <c r="K933" s="22"/>
    </row>
    <row r="934" ht="15.75" customHeight="1">
      <c r="H934" s="29"/>
      <c r="K934" s="22"/>
    </row>
    <row r="935" ht="15.75" customHeight="1">
      <c r="H935" s="29"/>
      <c r="K935" s="22"/>
    </row>
    <row r="936" ht="15.75" customHeight="1">
      <c r="H936" s="29"/>
      <c r="K936" s="22"/>
    </row>
    <row r="937" ht="15.75" customHeight="1">
      <c r="H937" s="29"/>
      <c r="K937" s="22"/>
    </row>
    <row r="938" ht="15.75" customHeight="1">
      <c r="H938" s="29"/>
      <c r="K938" s="22"/>
    </row>
    <row r="939" ht="15.75" customHeight="1">
      <c r="H939" s="29"/>
      <c r="K939" s="22"/>
    </row>
    <row r="940" ht="15.75" customHeight="1">
      <c r="H940" s="29"/>
      <c r="K940" s="22"/>
    </row>
    <row r="941" ht="15.75" customHeight="1">
      <c r="H941" s="29"/>
      <c r="K941" s="22"/>
    </row>
    <row r="942" ht="15.75" customHeight="1">
      <c r="H942" s="29"/>
      <c r="K942" s="22"/>
    </row>
    <row r="943" ht="15.75" customHeight="1">
      <c r="H943" s="29"/>
      <c r="K943" s="22"/>
    </row>
    <row r="944" ht="15.75" customHeight="1">
      <c r="H944" s="29"/>
      <c r="K944" s="22"/>
    </row>
    <row r="945" ht="15.75" customHeight="1">
      <c r="H945" s="29"/>
      <c r="K945" s="22"/>
    </row>
    <row r="946" ht="15.75" customHeight="1">
      <c r="H946" s="29"/>
      <c r="K946" s="22"/>
    </row>
    <row r="947" ht="15.75" customHeight="1">
      <c r="H947" s="29"/>
      <c r="K947" s="22"/>
    </row>
    <row r="948" ht="15.75" customHeight="1">
      <c r="H948" s="29"/>
      <c r="K948" s="22"/>
    </row>
    <row r="949" ht="15.75" customHeight="1">
      <c r="H949" s="29"/>
      <c r="K949" s="22"/>
    </row>
    <row r="950" ht="15.75" customHeight="1">
      <c r="H950" s="29"/>
      <c r="K950" s="22"/>
    </row>
    <row r="951" ht="15.75" customHeight="1">
      <c r="H951" s="29"/>
      <c r="K951" s="22"/>
    </row>
    <row r="952" ht="15.75" customHeight="1">
      <c r="H952" s="29"/>
      <c r="K952" s="22"/>
    </row>
    <row r="953" ht="15.75" customHeight="1">
      <c r="H953" s="29"/>
      <c r="K953" s="22"/>
    </row>
    <row r="954" ht="15.75" customHeight="1">
      <c r="H954" s="29"/>
      <c r="K954" s="22"/>
    </row>
    <row r="955" ht="15.75" customHeight="1">
      <c r="H955" s="29"/>
      <c r="K955" s="22"/>
    </row>
    <row r="956" ht="15.75" customHeight="1">
      <c r="H956" s="29"/>
      <c r="K956" s="22"/>
    </row>
    <row r="957" ht="15.75" customHeight="1">
      <c r="H957" s="29"/>
      <c r="K957" s="22"/>
    </row>
    <row r="958" ht="15.75" customHeight="1">
      <c r="H958" s="29"/>
      <c r="K958" s="22"/>
    </row>
    <row r="959" ht="15.75" customHeight="1">
      <c r="H959" s="29"/>
      <c r="K959" s="22"/>
    </row>
    <row r="960" ht="15.75" customHeight="1">
      <c r="H960" s="29"/>
      <c r="K960" s="22"/>
    </row>
    <row r="961" ht="15.75" customHeight="1">
      <c r="H961" s="29"/>
      <c r="K961" s="22"/>
    </row>
    <row r="962" ht="15.75" customHeight="1">
      <c r="H962" s="29"/>
      <c r="K962" s="22"/>
    </row>
    <row r="963" ht="15.75" customHeight="1">
      <c r="H963" s="29"/>
      <c r="K963" s="22"/>
    </row>
    <row r="964" ht="15.75" customHeight="1">
      <c r="H964" s="29"/>
      <c r="K964" s="22"/>
    </row>
    <row r="965" ht="15.75" customHeight="1">
      <c r="H965" s="29"/>
      <c r="K965" s="22"/>
    </row>
    <row r="966" ht="15.75" customHeight="1">
      <c r="H966" s="29"/>
      <c r="K966" s="22"/>
    </row>
    <row r="967" ht="15.75" customHeight="1">
      <c r="H967" s="29"/>
      <c r="K967" s="22"/>
    </row>
    <row r="968" ht="15.75" customHeight="1">
      <c r="H968" s="29"/>
      <c r="K968" s="22"/>
    </row>
    <row r="969" ht="15.75" customHeight="1">
      <c r="H969" s="29"/>
      <c r="K969" s="22"/>
    </row>
    <row r="970" ht="15.75" customHeight="1">
      <c r="H970" s="29"/>
      <c r="K970" s="22"/>
    </row>
    <row r="971" ht="15.75" customHeight="1">
      <c r="H971" s="29"/>
      <c r="K971" s="22"/>
    </row>
    <row r="972" ht="15.75" customHeight="1">
      <c r="H972" s="29"/>
      <c r="K972" s="22"/>
    </row>
    <row r="973" ht="15.75" customHeight="1">
      <c r="H973" s="29"/>
      <c r="K973" s="22"/>
    </row>
    <row r="974" ht="15.75" customHeight="1">
      <c r="H974" s="29"/>
      <c r="K974" s="22"/>
    </row>
    <row r="975" ht="15.75" customHeight="1">
      <c r="H975" s="29"/>
      <c r="K975" s="22"/>
    </row>
    <row r="976" ht="15.75" customHeight="1">
      <c r="H976" s="29"/>
      <c r="K976" s="22"/>
    </row>
    <row r="977" ht="15.75" customHeight="1">
      <c r="H977" s="29"/>
      <c r="K977" s="22"/>
    </row>
    <row r="978" ht="15.75" customHeight="1">
      <c r="H978" s="29"/>
      <c r="K978" s="22"/>
    </row>
    <row r="979" ht="15.75" customHeight="1">
      <c r="H979" s="29"/>
      <c r="K979" s="22"/>
    </row>
    <row r="980" ht="15.75" customHeight="1">
      <c r="H980" s="29"/>
      <c r="K980" s="22"/>
    </row>
    <row r="981" ht="15.75" customHeight="1">
      <c r="H981" s="29"/>
      <c r="K981" s="22"/>
    </row>
    <row r="982" ht="15.75" customHeight="1">
      <c r="H982" s="29"/>
      <c r="K982" s="22"/>
    </row>
    <row r="983" ht="15.75" customHeight="1">
      <c r="H983" s="29"/>
      <c r="K983" s="22"/>
    </row>
    <row r="984" ht="15.75" customHeight="1">
      <c r="H984" s="29"/>
      <c r="K984" s="22"/>
    </row>
    <row r="985" ht="15.75" customHeight="1">
      <c r="H985" s="29"/>
      <c r="K985" s="22"/>
    </row>
    <row r="986" ht="15.75" customHeight="1">
      <c r="H986" s="29"/>
      <c r="K986" s="22"/>
    </row>
    <row r="987" ht="15.75" customHeight="1">
      <c r="H987" s="29"/>
      <c r="K987" s="22"/>
    </row>
    <row r="988" ht="15.75" customHeight="1">
      <c r="H988" s="29"/>
      <c r="K988" s="22"/>
    </row>
    <row r="989" ht="15.75" customHeight="1">
      <c r="H989" s="29"/>
      <c r="K989" s="22"/>
    </row>
    <row r="990" ht="15.75" customHeight="1">
      <c r="H990" s="29"/>
      <c r="K990" s="22"/>
    </row>
    <row r="991" ht="15.75" customHeight="1">
      <c r="H991" s="29"/>
      <c r="K991" s="22"/>
    </row>
    <row r="992" ht="15.75" customHeight="1">
      <c r="H992" s="29"/>
      <c r="K992" s="22"/>
    </row>
    <row r="993" ht="15.75" customHeight="1">
      <c r="H993" s="29"/>
      <c r="K993" s="22"/>
    </row>
    <row r="994" ht="15.75" customHeight="1">
      <c r="H994" s="29"/>
      <c r="K994" s="22"/>
    </row>
    <row r="995" ht="15.75" customHeight="1">
      <c r="H995" s="29"/>
      <c r="K995" s="22"/>
    </row>
    <row r="996" ht="15.75" customHeight="1">
      <c r="H996" s="29"/>
      <c r="K996" s="22"/>
    </row>
    <row r="997" ht="15.75" customHeight="1">
      <c r="H997" s="29"/>
      <c r="K997" s="22"/>
    </row>
    <row r="998" ht="15.75" customHeight="1">
      <c r="H998" s="29"/>
      <c r="K998" s="22"/>
    </row>
    <row r="999" ht="15.75" customHeight="1">
      <c r="H999" s="29"/>
      <c r="K999" s="22"/>
    </row>
    <row r="1000" ht="15.75" customHeight="1">
      <c r="H1000" s="29"/>
      <c r="K1000" s="22"/>
    </row>
  </sheetData>
  <conditionalFormatting sqref="Q2:Q57">
    <cfRule type="expression" dxfId="0" priority="1">
      <formula>$Q2&lt;=$S$2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22"/>
    <col customWidth="1" min="2" max="2" width="6.78"/>
    <col customWidth="1" min="3" max="3" width="8.22"/>
    <col customWidth="1" min="4" max="4" width="8.11"/>
    <col customWidth="1" min="5" max="5" width="8.78"/>
    <col customWidth="1" min="6" max="6" width="10.67"/>
    <col customWidth="1" min="7" max="7" width="13.33"/>
    <col customWidth="1" min="8" max="8" width="9.11"/>
    <col customWidth="1" min="9" max="9" width="8.11"/>
    <col customWidth="1" min="10" max="11" width="9.11"/>
    <col customWidth="1" min="12" max="12" width="13.33"/>
    <col customWidth="1" min="13" max="13" width="9.56"/>
    <col customWidth="1" min="14" max="16" width="13.33"/>
    <col customWidth="1" min="17" max="26" width="6.78"/>
  </cols>
  <sheetData>
    <row r="1" ht="15.75" customHeight="1">
      <c r="D1" s="65">
        <v>0.3</v>
      </c>
      <c r="E1" s="65">
        <v>0.15</v>
      </c>
      <c r="F1" s="65">
        <v>0.15</v>
      </c>
      <c r="G1" s="65">
        <v>0.15</v>
      </c>
      <c r="H1" s="65">
        <v>0.15</v>
      </c>
      <c r="I1" s="65">
        <v>0.1</v>
      </c>
    </row>
    <row r="2" ht="15.75" customHeight="1">
      <c r="A2" s="66" t="s">
        <v>0</v>
      </c>
      <c r="B2" s="66" t="s">
        <v>1</v>
      </c>
      <c r="D2" s="1" t="s">
        <v>2</v>
      </c>
      <c r="E2" s="1" t="s">
        <v>3</v>
      </c>
      <c r="F2" s="1" t="s">
        <v>4</v>
      </c>
      <c r="G2" s="1" t="s">
        <v>167</v>
      </c>
      <c r="H2" s="1" t="s">
        <v>6</v>
      </c>
      <c r="I2" s="1" t="s">
        <v>7</v>
      </c>
      <c r="J2" s="1" t="s">
        <v>168</v>
      </c>
      <c r="K2" s="1" t="s">
        <v>169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</row>
    <row r="3" ht="15.75" customHeight="1">
      <c r="A3" s="15">
        <v>1.06103511E8</v>
      </c>
      <c r="B3" s="66" t="str">
        <f>VLOOKUP('查詢成績'!A3,'B班總成績'!A1:Q64,2,FALSE)</f>
        <v>沈岱璇</v>
      </c>
      <c r="D3" s="17">
        <f>VLOOKUP('查詢成績'!A3,'B班總成績'!A1:Q64,3,FALSE)</f>
        <v>93.33333333</v>
      </c>
      <c r="E3" s="17">
        <f>VLOOKUP('查詢成績'!A3,'B班總成績'!A1:Q64,4,FALSE)</f>
        <v>92.85714286</v>
      </c>
      <c r="F3" s="12">
        <f>VLOOKUP('查詢成績'!A3,'B班總成績'!A1:Q64,5,FALSE)</f>
        <v>76.67</v>
      </c>
      <c r="G3" s="17">
        <f>VLOOKUP('查詢成績'!A3,'B班總成績'!A1:Q64,6,FALSE)</f>
        <v>87.62015873</v>
      </c>
      <c r="H3" s="12">
        <f>VLOOKUP('查詢成績'!A3,'B班總成績'!A1:Q64,7,FALSE)</f>
        <v>65</v>
      </c>
      <c r="I3" s="12">
        <f>VLOOKUP('查詢成績'!A3,'B班總成績'!A1:Q64,8,FALSE)</f>
        <v>64.5</v>
      </c>
      <c r="J3" s="12">
        <f>VLOOKUP('查詢成績'!A3,'B班總成績'!A1:Q64,9,FALSE)</f>
        <v>50</v>
      </c>
      <c r="K3" s="12">
        <f>VLOOKUP('查詢成績'!A3,'B班總成績'!A1:Q64,10,FALSE)</f>
        <v>70</v>
      </c>
      <c r="L3" s="22">
        <f>VLOOKUP('查詢成績'!A3,'B班總成績'!A1:Q64,11,FALSE)</f>
        <v>66.5</v>
      </c>
      <c r="M3" s="22">
        <f>VLOOKUP('查詢成績'!A3,'B班總成績'!A1:Q64,12,FALSE)</f>
        <v>100</v>
      </c>
      <c r="N3" s="12">
        <f>VLOOKUP('查詢成績'!A3,'B班總成績'!A1:Q64,13,FALSE)</f>
        <v>71</v>
      </c>
      <c r="O3" s="12">
        <f>VLOOKUP('查詢成績'!A3,'B班總成績'!A1:Q64,14,FALSE)</f>
        <v>78</v>
      </c>
      <c r="P3" s="12">
        <f>VLOOKUP('查詢成績'!A3,'B班總成績'!A1:Q64,15,FALSE)</f>
        <v>8</v>
      </c>
      <c r="Q3" s="12">
        <f>VLOOKUP('查詢成績'!A3,'B班總成績'!A1:Q64,16,FALSE)</f>
        <v>7.43</v>
      </c>
      <c r="R3" s="12">
        <f>VLOOKUP('查詢成績'!A3,'B班總成績'!A1:Q64,17,FALSE)</f>
        <v>81.84</v>
      </c>
    </row>
    <row r="4" ht="15.75" customHeight="1"/>
    <row r="5" ht="15.75" customHeight="1"/>
    <row r="6" ht="15.75" customHeight="1"/>
    <row r="7" ht="15.75" customHeight="1"/>
    <row r="8" ht="15.75" customHeight="1">
      <c r="D8" s="65"/>
      <c r="E8" s="65"/>
      <c r="F8" s="65"/>
      <c r="G8" s="65"/>
      <c r="H8" s="65"/>
      <c r="I8" s="65"/>
    </row>
    <row r="9" ht="15.75" customHeight="1">
      <c r="A9" s="66"/>
      <c r="B9" s="66"/>
    </row>
    <row r="10" ht="15.75" customHeight="1">
      <c r="A10" s="66"/>
      <c r="B10" s="66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22"/>
    <col customWidth="1" min="2" max="25" width="6.78"/>
  </cols>
  <sheetData>
    <row r="1" ht="15.75" customHeight="1">
      <c r="A1" s="1" t="s">
        <v>0</v>
      </c>
      <c r="B1" s="1" t="s">
        <v>1</v>
      </c>
      <c r="C1" s="31" t="s">
        <v>77</v>
      </c>
      <c r="D1" s="1" t="s">
        <v>78</v>
      </c>
      <c r="E1" s="32" t="s">
        <v>79</v>
      </c>
      <c r="F1" s="32" t="s">
        <v>80</v>
      </c>
      <c r="G1" s="1" t="s">
        <v>81</v>
      </c>
      <c r="H1" s="32" t="s">
        <v>82</v>
      </c>
      <c r="I1" s="32" t="s">
        <v>83</v>
      </c>
      <c r="J1" s="32" t="s">
        <v>84</v>
      </c>
      <c r="K1" s="32" t="s">
        <v>85</v>
      </c>
      <c r="L1" s="32" t="s">
        <v>86</v>
      </c>
      <c r="M1" s="32" t="s">
        <v>87</v>
      </c>
      <c r="N1" s="1" t="s">
        <v>88</v>
      </c>
      <c r="O1" s="1" t="s">
        <v>89</v>
      </c>
      <c r="P1" s="1" t="s">
        <v>90</v>
      </c>
      <c r="Q1" s="1" t="s">
        <v>91</v>
      </c>
      <c r="R1" s="1" t="s">
        <v>92</v>
      </c>
      <c r="S1" s="33" t="s">
        <v>93</v>
      </c>
    </row>
    <row r="2" ht="15.75" customHeight="1">
      <c r="A2" s="15">
        <v>1.05102502E8</v>
      </c>
      <c r="B2" s="15" t="s">
        <v>20</v>
      </c>
      <c r="C2" s="34">
        <v>49.333333333333336</v>
      </c>
      <c r="D2" s="35">
        <v>100.0</v>
      </c>
      <c r="E2" s="35">
        <v>100.0</v>
      </c>
      <c r="F2" s="35">
        <v>100.0</v>
      </c>
      <c r="G2" s="35">
        <v>80.0</v>
      </c>
      <c r="H2" s="35">
        <v>80.0</v>
      </c>
      <c r="I2" s="35">
        <v>100.0</v>
      </c>
      <c r="J2" s="35">
        <v>100.0</v>
      </c>
      <c r="K2" s="35">
        <v>80.0</v>
      </c>
      <c r="L2" s="35">
        <v>0.0</v>
      </c>
      <c r="M2" s="35">
        <v>0.0</v>
      </c>
      <c r="N2" s="36">
        <v>0.0</v>
      </c>
      <c r="O2" s="36">
        <v>0.0</v>
      </c>
      <c r="P2" s="36">
        <v>0.0</v>
      </c>
      <c r="Q2" s="36">
        <v>0.0</v>
      </c>
      <c r="R2" s="37">
        <v>0.0</v>
      </c>
      <c r="S2" s="1">
        <v>740.0</v>
      </c>
    </row>
    <row r="3" ht="15.75" customHeight="1">
      <c r="A3" s="15">
        <v>1.05202007E8</v>
      </c>
      <c r="B3" s="15" t="s">
        <v>22</v>
      </c>
      <c r="C3" s="34">
        <v>90.46666666666667</v>
      </c>
      <c r="D3" s="35">
        <v>80.0</v>
      </c>
      <c r="E3" s="35">
        <v>80.0</v>
      </c>
      <c r="F3" s="35">
        <v>80.0</v>
      </c>
      <c r="G3" s="35">
        <v>80.0</v>
      </c>
      <c r="H3" s="35">
        <v>80.0</v>
      </c>
      <c r="I3" s="35">
        <v>100.0</v>
      </c>
      <c r="J3" s="35">
        <v>100.0</v>
      </c>
      <c r="K3" s="35">
        <v>100.0</v>
      </c>
      <c r="L3" s="35">
        <v>100.0</v>
      </c>
      <c r="M3" s="35">
        <v>97.0</v>
      </c>
      <c r="N3" s="36">
        <v>100.0</v>
      </c>
      <c r="O3" s="36">
        <v>80.0</v>
      </c>
      <c r="P3" s="36">
        <v>100.0</v>
      </c>
      <c r="Q3" s="36">
        <v>80.0</v>
      </c>
      <c r="R3" s="37">
        <v>100.0</v>
      </c>
      <c r="S3" s="1">
        <v>1357.0</v>
      </c>
    </row>
    <row r="4" ht="15.75" customHeight="1">
      <c r="A4" s="15">
        <v>1.06103503E8</v>
      </c>
      <c r="B4" s="15" t="s">
        <v>23</v>
      </c>
      <c r="C4" s="34">
        <v>97.2</v>
      </c>
      <c r="D4" s="35">
        <v>100.0</v>
      </c>
      <c r="E4" s="35">
        <v>100.0</v>
      </c>
      <c r="F4" s="35">
        <v>98.0</v>
      </c>
      <c r="G4" s="35">
        <v>100.0</v>
      </c>
      <c r="H4" s="35">
        <v>100.0</v>
      </c>
      <c r="I4" s="35">
        <v>100.0</v>
      </c>
      <c r="J4" s="35">
        <v>100.0</v>
      </c>
      <c r="K4" s="35">
        <v>100.0</v>
      </c>
      <c r="L4" s="35">
        <v>100.0</v>
      </c>
      <c r="M4" s="35">
        <v>100.0</v>
      </c>
      <c r="N4" s="36">
        <v>100.0</v>
      </c>
      <c r="O4" s="36">
        <v>80.0</v>
      </c>
      <c r="P4" s="36">
        <v>80.0</v>
      </c>
      <c r="Q4" s="36">
        <v>100.0</v>
      </c>
      <c r="R4" s="37">
        <v>100.0</v>
      </c>
      <c r="S4" s="1">
        <v>1458.0</v>
      </c>
    </row>
    <row r="5" ht="15.75" customHeight="1">
      <c r="A5" s="15">
        <v>1.06103511E8</v>
      </c>
      <c r="B5" s="15" t="s">
        <v>24</v>
      </c>
      <c r="C5" s="34">
        <v>93.33333333333333</v>
      </c>
      <c r="D5" s="35">
        <v>80.0</v>
      </c>
      <c r="E5" s="35">
        <v>80.0</v>
      </c>
      <c r="F5" s="35">
        <v>80.0</v>
      </c>
      <c r="G5" s="35">
        <v>100.0</v>
      </c>
      <c r="H5" s="35">
        <v>100.0</v>
      </c>
      <c r="I5" s="35">
        <v>100.0</v>
      </c>
      <c r="J5" s="35">
        <v>100.0</v>
      </c>
      <c r="K5" s="35">
        <v>80.0</v>
      </c>
      <c r="L5" s="35">
        <v>100.0</v>
      </c>
      <c r="M5" s="35">
        <v>100.0</v>
      </c>
      <c r="N5" s="36">
        <v>80.0</v>
      </c>
      <c r="O5" s="36">
        <v>100.0</v>
      </c>
      <c r="P5" s="36">
        <v>100.0</v>
      </c>
      <c r="Q5" s="36">
        <v>100.0</v>
      </c>
      <c r="R5" s="37">
        <v>100.0</v>
      </c>
      <c r="S5" s="1">
        <v>1400.0</v>
      </c>
    </row>
    <row r="6" ht="15.75" customHeight="1">
      <c r="A6" s="15">
        <v>1.06206008E8</v>
      </c>
      <c r="B6" s="15" t="s">
        <v>25</v>
      </c>
      <c r="C6" s="34">
        <v>96.0</v>
      </c>
      <c r="D6" s="35">
        <v>100.0</v>
      </c>
      <c r="E6" s="35">
        <v>100.0</v>
      </c>
      <c r="F6" s="35">
        <v>100.0</v>
      </c>
      <c r="G6" s="35">
        <v>80.0</v>
      </c>
      <c r="H6" s="35">
        <v>80.0</v>
      </c>
      <c r="I6" s="35">
        <v>100.0</v>
      </c>
      <c r="J6" s="35">
        <v>100.0</v>
      </c>
      <c r="K6" s="35">
        <v>100.0</v>
      </c>
      <c r="L6" s="35">
        <v>100.0</v>
      </c>
      <c r="M6" s="35">
        <v>100.0</v>
      </c>
      <c r="N6" s="36">
        <v>100.0</v>
      </c>
      <c r="O6" s="36">
        <v>100.0</v>
      </c>
      <c r="P6" s="36">
        <v>100.0</v>
      </c>
      <c r="Q6" s="36">
        <v>100.0</v>
      </c>
      <c r="R6" s="37">
        <v>80.0</v>
      </c>
      <c r="S6" s="1">
        <v>1440.0</v>
      </c>
    </row>
    <row r="7" ht="15.75" customHeight="1">
      <c r="A7" s="15">
        <v>1.0620601E8</v>
      </c>
      <c r="B7" s="15" t="s">
        <v>26</v>
      </c>
      <c r="C7" s="34">
        <v>97.33333333333333</v>
      </c>
      <c r="D7" s="35">
        <v>100.0</v>
      </c>
      <c r="E7" s="35">
        <v>100.0</v>
      </c>
      <c r="F7" s="35">
        <v>100.0</v>
      </c>
      <c r="G7" s="35">
        <v>80.0</v>
      </c>
      <c r="H7" s="35">
        <v>80.0</v>
      </c>
      <c r="I7" s="35">
        <v>100.0</v>
      </c>
      <c r="J7" s="35">
        <v>100.0</v>
      </c>
      <c r="K7" s="35">
        <v>100.0</v>
      </c>
      <c r="L7" s="35">
        <v>100.0</v>
      </c>
      <c r="M7" s="35">
        <v>100.0</v>
      </c>
      <c r="N7" s="36">
        <v>100.0</v>
      </c>
      <c r="O7" s="36">
        <v>100.0</v>
      </c>
      <c r="P7" s="36">
        <v>100.0</v>
      </c>
      <c r="Q7" s="36">
        <v>100.0</v>
      </c>
      <c r="R7" s="37">
        <v>100.0</v>
      </c>
      <c r="S7" s="1">
        <v>1460.0</v>
      </c>
    </row>
    <row r="8" ht="15.75" customHeight="1">
      <c r="A8" s="15">
        <v>1.06401041E8</v>
      </c>
      <c r="B8" s="15" t="s">
        <v>27</v>
      </c>
      <c r="C8" s="34">
        <v>82.66666666666667</v>
      </c>
      <c r="D8" s="35">
        <v>80.0</v>
      </c>
      <c r="E8" s="35">
        <v>80.0</v>
      </c>
      <c r="F8" s="35">
        <v>80.0</v>
      </c>
      <c r="G8" s="35">
        <v>100.0</v>
      </c>
      <c r="H8" s="35">
        <v>100.0</v>
      </c>
      <c r="I8" s="35">
        <v>100.0</v>
      </c>
      <c r="J8" s="35">
        <v>100.0</v>
      </c>
      <c r="K8" s="35">
        <v>80.0</v>
      </c>
      <c r="L8" s="35">
        <v>80.0</v>
      </c>
      <c r="M8" s="35">
        <v>80.0</v>
      </c>
      <c r="N8" s="36">
        <v>100.0</v>
      </c>
      <c r="O8" s="36">
        <v>80.0</v>
      </c>
      <c r="P8" s="36">
        <v>0.0</v>
      </c>
      <c r="Q8" s="36">
        <v>80.0</v>
      </c>
      <c r="R8" s="37">
        <v>100.0</v>
      </c>
      <c r="S8" s="1">
        <v>1240.0</v>
      </c>
    </row>
    <row r="9" ht="15.75" customHeight="1">
      <c r="A9" s="15">
        <v>1.06401048E8</v>
      </c>
      <c r="B9" s="15" t="s">
        <v>28</v>
      </c>
      <c r="C9" s="34">
        <v>96.0</v>
      </c>
      <c r="D9" s="35">
        <v>80.0</v>
      </c>
      <c r="E9" s="35">
        <v>80.0</v>
      </c>
      <c r="F9" s="35">
        <v>80.0</v>
      </c>
      <c r="G9" s="35">
        <v>100.0</v>
      </c>
      <c r="H9" s="35">
        <v>100.0</v>
      </c>
      <c r="I9" s="35">
        <v>100.0</v>
      </c>
      <c r="J9" s="35">
        <v>100.0</v>
      </c>
      <c r="K9" s="35">
        <v>100.0</v>
      </c>
      <c r="L9" s="35">
        <v>100.0</v>
      </c>
      <c r="M9" s="35">
        <v>100.0</v>
      </c>
      <c r="N9" s="36">
        <v>100.0</v>
      </c>
      <c r="O9" s="36">
        <v>100.0</v>
      </c>
      <c r="P9" s="36">
        <v>100.0</v>
      </c>
      <c r="Q9" s="36">
        <v>100.0</v>
      </c>
      <c r="R9" s="37">
        <v>100.0</v>
      </c>
      <c r="S9" s="1">
        <v>1440.0</v>
      </c>
    </row>
    <row r="10" ht="15.75" customHeight="1">
      <c r="A10" s="15">
        <v>1.06401055E8</v>
      </c>
      <c r="B10" s="15" t="s">
        <v>29</v>
      </c>
      <c r="C10" s="34">
        <v>61.06666666666667</v>
      </c>
      <c r="D10" s="35">
        <v>60.0</v>
      </c>
      <c r="E10" s="35">
        <v>60.0</v>
      </c>
      <c r="F10" s="35">
        <v>60.0</v>
      </c>
      <c r="G10" s="35">
        <v>76.0</v>
      </c>
      <c r="H10" s="35">
        <v>80.0</v>
      </c>
      <c r="I10" s="35">
        <v>80.0</v>
      </c>
      <c r="J10" s="35">
        <v>80.0</v>
      </c>
      <c r="K10" s="35">
        <v>60.0</v>
      </c>
      <c r="L10" s="35">
        <v>80.0</v>
      </c>
      <c r="M10" s="35">
        <v>80.0</v>
      </c>
      <c r="N10" s="36">
        <v>80.0</v>
      </c>
      <c r="O10" s="36">
        <v>60.0</v>
      </c>
      <c r="P10" s="36">
        <v>0.0</v>
      </c>
      <c r="Q10" s="36">
        <v>60.0</v>
      </c>
      <c r="R10" s="37">
        <v>0.0</v>
      </c>
      <c r="S10" s="1">
        <v>916.0</v>
      </c>
    </row>
    <row r="11" ht="15.75" customHeight="1">
      <c r="A11" s="15">
        <v>1.06401525E8</v>
      </c>
      <c r="B11" s="15" t="s">
        <v>30</v>
      </c>
      <c r="C11" s="34">
        <v>97.33333333333333</v>
      </c>
      <c r="D11" s="35">
        <v>100.0</v>
      </c>
      <c r="E11" s="35">
        <v>100.0</v>
      </c>
      <c r="F11" s="35">
        <v>100.0</v>
      </c>
      <c r="G11" s="35">
        <v>100.0</v>
      </c>
      <c r="H11" s="35">
        <v>100.0</v>
      </c>
      <c r="I11" s="35">
        <v>100.0</v>
      </c>
      <c r="J11" s="35">
        <v>100.0</v>
      </c>
      <c r="K11" s="35">
        <v>80.0</v>
      </c>
      <c r="L11" s="35">
        <v>100.0</v>
      </c>
      <c r="M11" s="35">
        <v>100.0</v>
      </c>
      <c r="N11" s="36">
        <v>100.0</v>
      </c>
      <c r="O11" s="36">
        <v>100.0</v>
      </c>
      <c r="P11" s="36">
        <v>100.0</v>
      </c>
      <c r="Q11" s="36">
        <v>80.0</v>
      </c>
      <c r="R11" s="37">
        <v>100.0</v>
      </c>
      <c r="S11" s="1">
        <v>1460.0</v>
      </c>
    </row>
    <row r="12" ht="15.75" customHeight="1">
      <c r="A12" s="15">
        <v>1.06401528E8</v>
      </c>
      <c r="B12" s="15" t="s">
        <v>31</v>
      </c>
      <c r="C12" s="34">
        <v>88.0</v>
      </c>
      <c r="D12" s="35">
        <v>80.0</v>
      </c>
      <c r="E12" s="35">
        <v>80.0</v>
      </c>
      <c r="F12" s="35">
        <v>80.0</v>
      </c>
      <c r="G12" s="35">
        <v>80.0</v>
      </c>
      <c r="H12" s="35">
        <v>80.0</v>
      </c>
      <c r="I12" s="35">
        <v>100.0</v>
      </c>
      <c r="J12" s="35">
        <v>100.0</v>
      </c>
      <c r="K12" s="35">
        <v>100.0</v>
      </c>
      <c r="L12" s="35">
        <v>80.0</v>
      </c>
      <c r="M12" s="35">
        <v>80.0</v>
      </c>
      <c r="N12" s="36">
        <v>80.0</v>
      </c>
      <c r="O12" s="36">
        <v>100.0</v>
      </c>
      <c r="P12" s="36">
        <v>80.0</v>
      </c>
      <c r="Q12" s="36">
        <v>100.0</v>
      </c>
      <c r="R12" s="37">
        <v>100.0</v>
      </c>
      <c r="S12" s="1">
        <v>1320.0</v>
      </c>
    </row>
    <row r="13" ht="15.75" customHeight="1">
      <c r="A13" s="15">
        <v>1.06408003E8</v>
      </c>
      <c r="B13" s="15" t="s">
        <v>32</v>
      </c>
      <c r="C13" s="34">
        <v>99.8</v>
      </c>
      <c r="D13" s="35">
        <v>100.0</v>
      </c>
      <c r="E13" s="35">
        <v>100.0</v>
      </c>
      <c r="F13" s="35">
        <v>100.0</v>
      </c>
      <c r="G13" s="35">
        <v>100.0</v>
      </c>
      <c r="H13" s="35">
        <v>97.0</v>
      </c>
      <c r="I13" s="35">
        <v>100.0</v>
      </c>
      <c r="J13" s="35">
        <v>100.0</v>
      </c>
      <c r="K13" s="35">
        <v>100.0</v>
      </c>
      <c r="L13" s="35">
        <v>100.0</v>
      </c>
      <c r="M13" s="35">
        <v>100.0</v>
      </c>
      <c r="N13" s="36">
        <v>100.0</v>
      </c>
      <c r="O13" s="36">
        <v>100.0</v>
      </c>
      <c r="P13" s="36">
        <v>100.0</v>
      </c>
      <c r="Q13" s="36">
        <v>100.0</v>
      </c>
      <c r="R13" s="37">
        <v>100.0</v>
      </c>
      <c r="S13" s="1">
        <v>1497.0</v>
      </c>
    </row>
    <row r="14" ht="15.75" customHeight="1">
      <c r="A14" s="15">
        <v>1.06408005E8</v>
      </c>
      <c r="B14" s="15" t="s">
        <v>33</v>
      </c>
      <c r="C14" s="34">
        <v>91.8</v>
      </c>
      <c r="D14" s="35">
        <v>100.0</v>
      </c>
      <c r="E14" s="35">
        <v>100.0</v>
      </c>
      <c r="F14" s="35">
        <v>100.0</v>
      </c>
      <c r="G14" s="35">
        <v>100.0</v>
      </c>
      <c r="H14" s="35">
        <v>100.0</v>
      </c>
      <c r="I14" s="35">
        <v>100.0</v>
      </c>
      <c r="J14" s="35">
        <v>100.0</v>
      </c>
      <c r="K14" s="35">
        <v>57.0</v>
      </c>
      <c r="L14" s="35">
        <v>80.0</v>
      </c>
      <c r="M14" s="35">
        <v>80.0</v>
      </c>
      <c r="N14" s="36">
        <v>100.0</v>
      </c>
      <c r="O14" s="36">
        <v>100.0</v>
      </c>
      <c r="P14" s="36">
        <v>80.0</v>
      </c>
      <c r="Q14" s="36">
        <v>100.0</v>
      </c>
      <c r="R14" s="37">
        <v>80.0</v>
      </c>
      <c r="S14" s="1">
        <v>1377.0</v>
      </c>
    </row>
    <row r="15" ht="15.75" customHeight="1">
      <c r="A15" s="15">
        <v>1.06409022E8</v>
      </c>
      <c r="B15" s="15" t="s">
        <v>34</v>
      </c>
      <c r="C15" s="34">
        <v>89.33333333333333</v>
      </c>
      <c r="D15" s="35">
        <v>60.0</v>
      </c>
      <c r="E15" s="35">
        <v>60.0</v>
      </c>
      <c r="F15" s="35">
        <v>60.0</v>
      </c>
      <c r="G15" s="35">
        <v>80.0</v>
      </c>
      <c r="H15" s="35">
        <v>80.0</v>
      </c>
      <c r="I15" s="35">
        <v>100.0</v>
      </c>
      <c r="J15" s="35">
        <v>100.0</v>
      </c>
      <c r="K15" s="35">
        <v>100.0</v>
      </c>
      <c r="L15" s="35">
        <v>100.0</v>
      </c>
      <c r="M15" s="35">
        <v>100.0</v>
      </c>
      <c r="N15" s="36">
        <v>100.0</v>
      </c>
      <c r="O15" s="36">
        <v>100.0</v>
      </c>
      <c r="P15" s="36">
        <v>100.0</v>
      </c>
      <c r="Q15" s="36">
        <v>100.0</v>
      </c>
      <c r="R15" s="37">
        <v>100.0</v>
      </c>
      <c r="S15" s="1">
        <v>1340.0</v>
      </c>
    </row>
    <row r="16" ht="15.75" customHeight="1">
      <c r="A16" s="15">
        <v>1.06409023E8</v>
      </c>
      <c r="B16" s="15" t="s">
        <v>35</v>
      </c>
      <c r="C16" s="34">
        <v>86.66666666666667</v>
      </c>
      <c r="D16" s="35">
        <v>60.0</v>
      </c>
      <c r="E16" s="35">
        <v>60.0</v>
      </c>
      <c r="F16" s="35">
        <v>60.0</v>
      </c>
      <c r="G16" s="35">
        <v>80.0</v>
      </c>
      <c r="H16" s="35">
        <v>80.0</v>
      </c>
      <c r="I16" s="35">
        <v>100.0</v>
      </c>
      <c r="J16" s="35">
        <v>100.0</v>
      </c>
      <c r="K16" s="35">
        <v>80.0</v>
      </c>
      <c r="L16" s="35">
        <v>100.0</v>
      </c>
      <c r="M16" s="35">
        <v>100.0</v>
      </c>
      <c r="N16" s="36">
        <v>100.0</v>
      </c>
      <c r="O16" s="36">
        <v>100.0</v>
      </c>
      <c r="P16" s="36">
        <v>100.0</v>
      </c>
      <c r="Q16" s="36">
        <v>100.0</v>
      </c>
      <c r="R16" s="37">
        <v>80.0</v>
      </c>
      <c r="S16" s="1">
        <v>1300.0</v>
      </c>
    </row>
    <row r="17" ht="15.75" customHeight="1">
      <c r="A17" s="15">
        <v>1.0640953E8</v>
      </c>
      <c r="B17" s="15" t="s">
        <v>36</v>
      </c>
      <c r="C17" s="34">
        <v>98.66666666666667</v>
      </c>
      <c r="D17" s="35">
        <v>100.0</v>
      </c>
      <c r="E17" s="35">
        <v>100.0</v>
      </c>
      <c r="F17" s="35">
        <v>100.0</v>
      </c>
      <c r="G17" s="35">
        <v>100.0</v>
      </c>
      <c r="H17" s="35">
        <v>100.0</v>
      </c>
      <c r="I17" s="35">
        <v>100.0</v>
      </c>
      <c r="J17" s="35">
        <v>100.0</v>
      </c>
      <c r="K17" s="35">
        <v>100.0</v>
      </c>
      <c r="L17" s="35">
        <v>100.0</v>
      </c>
      <c r="M17" s="35">
        <v>100.0</v>
      </c>
      <c r="N17" s="36">
        <v>100.0</v>
      </c>
      <c r="O17" s="36">
        <v>100.0</v>
      </c>
      <c r="P17" s="36">
        <v>100.0</v>
      </c>
      <c r="Q17" s="36">
        <v>100.0</v>
      </c>
      <c r="R17" s="37">
        <v>80.0</v>
      </c>
      <c r="S17" s="1">
        <v>1480.0</v>
      </c>
    </row>
    <row r="18" ht="15.75" customHeight="1">
      <c r="A18" s="15">
        <v>1.06409533E8</v>
      </c>
      <c r="B18" s="15" t="s">
        <v>37</v>
      </c>
      <c r="C18" s="34">
        <v>100.0</v>
      </c>
      <c r="D18" s="35">
        <v>100.0</v>
      </c>
      <c r="E18" s="35">
        <v>100.0</v>
      </c>
      <c r="F18" s="35">
        <v>100.0</v>
      </c>
      <c r="G18" s="35">
        <v>100.0</v>
      </c>
      <c r="H18" s="35">
        <v>100.0</v>
      </c>
      <c r="I18" s="35">
        <v>100.0</v>
      </c>
      <c r="J18" s="35">
        <v>100.0</v>
      </c>
      <c r="K18" s="35">
        <v>100.0</v>
      </c>
      <c r="L18" s="35">
        <v>100.0</v>
      </c>
      <c r="M18" s="35">
        <v>100.0</v>
      </c>
      <c r="N18" s="36">
        <v>100.0</v>
      </c>
      <c r="O18" s="36">
        <v>100.0</v>
      </c>
      <c r="P18" s="36">
        <v>100.0</v>
      </c>
      <c r="Q18" s="36">
        <v>100.0</v>
      </c>
      <c r="R18" s="37">
        <v>100.0</v>
      </c>
      <c r="S18" s="1">
        <v>1500.0</v>
      </c>
    </row>
    <row r="19" ht="15.75" customHeight="1">
      <c r="A19" s="15">
        <v>1.06501002E8</v>
      </c>
      <c r="B19" s="15" t="s">
        <v>38</v>
      </c>
      <c r="C19" s="34">
        <v>92.0</v>
      </c>
      <c r="D19" s="35">
        <v>80.0</v>
      </c>
      <c r="E19" s="35">
        <v>80.0</v>
      </c>
      <c r="F19" s="35">
        <v>80.0</v>
      </c>
      <c r="G19" s="35">
        <v>100.0</v>
      </c>
      <c r="H19" s="35">
        <v>100.0</v>
      </c>
      <c r="I19" s="35">
        <v>80.0</v>
      </c>
      <c r="J19" s="35">
        <v>80.0</v>
      </c>
      <c r="K19" s="35">
        <v>100.0</v>
      </c>
      <c r="L19" s="35">
        <v>100.0</v>
      </c>
      <c r="M19" s="35">
        <v>100.0</v>
      </c>
      <c r="N19" s="36">
        <v>100.0</v>
      </c>
      <c r="O19" s="36">
        <v>80.0</v>
      </c>
      <c r="P19" s="36">
        <v>100.0</v>
      </c>
      <c r="Q19" s="36">
        <v>100.0</v>
      </c>
      <c r="R19" s="37">
        <v>100.0</v>
      </c>
      <c r="S19" s="1">
        <v>1380.0</v>
      </c>
    </row>
    <row r="20" ht="15.75" customHeight="1">
      <c r="A20" s="15">
        <v>1.06601523E8</v>
      </c>
      <c r="B20" s="15" t="s">
        <v>39</v>
      </c>
      <c r="C20" s="34">
        <v>78.66666666666667</v>
      </c>
      <c r="D20" s="35">
        <v>100.0</v>
      </c>
      <c r="E20" s="35">
        <v>100.0</v>
      </c>
      <c r="F20" s="35">
        <v>100.0</v>
      </c>
      <c r="G20" s="35">
        <v>100.0</v>
      </c>
      <c r="H20" s="35">
        <v>100.0</v>
      </c>
      <c r="I20" s="35">
        <v>80.0</v>
      </c>
      <c r="J20" s="35">
        <v>80.0</v>
      </c>
      <c r="K20" s="35">
        <v>80.0</v>
      </c>
      <c r="L20" s="35">
        <v>80.0</v>
      </c>
      <c r="M20" s="35">
        <v>80.0</v>
      </c>
      <c r="N20" s="36">
        <v>0.0</v>
      </c>
      <c r="O20" s="36">
        <v>60.0</v>
      </c>
      <c r="P20" s="36">
        <v>80.0</v>
      </c>
      <c r="Q20" s="36">
        <v>60.0</v>
      </c>
      <c r="R20" s="37">
        <v>80.0</v>
      </c>
      <c r="S20" s="1">
        <v>1180.0</v>
      </c>
    </row>
    <row r="21" ht="15.75" customHeight="1">
      <c r="A21" s="15">
        <v>1.07401002E8</v>
      </c>
      <c r="B21" s="15" t="s">
        <v>40</v>
      </c>
      <c r="C21" s="34">
        <v>100.0</v>
      </c>
      <c r="D21" s="35">
        <v>100.0</v>
      </c>
      <c r="E21" s="35">
        <v>100.0</v>
      </c>
      <c r="F21" s="35">
        <v>100.0</v>
      </c>
      <c r="G21" s="35">
        <v>100.0</v>
      </c>
      <c r="H21" s="35">
        <v>100.0</v>
      </c>
      <c r="I21" s="35">
        <v>100.0</v>
      </c>
      <c r="J21" s="35">
        <v>100.0</v>
      </c>
      <c r="K21" s="35">
        <v>100.0</v>
      </c>
      <c r="L21" s="35">
        <v>100.0</v>
      </c>
      <c r="M21" s="35">
        <v>100.0</v>
      </c>
      <c r="N21" s="36">
        <v>100.0</v>
      </c>
      <c r="O21" s="36">
        <v>100.0</v>
      </c>
      <c r="P21" s="36">
        <v>100.0</v>
      </c>
      <c r="Q21" s="36">
        <v>100.0</v>
      </c>
      <c r="R21" s="37">
        <v>100.0</v>
      </c>
      <c r="S21" s="1">
        <v>1500.0</v>
      </c>
    </row>
    <row r="22" ht="15.75" customHeight="1">
      <c r="A22" s="15">
        <v>1.07401018E8</v>
      </c>
      <c r="B22" s="15" t="s">
        <v>41</v>
      </c>
      <c r="C22" s="34">
        <v>78.66666666666667</v>
      </c>
      <c r="D22" s="35">
        <v>100.0</v>
      </c>
      <c r="E22" s="35">
        <v>100.0</v>
      </c>
      <c r="F22" s="35">
        <v>100.0</v>
      </c>
      <c r="G22" s="35">
        <v>100.0</v>
      </c>
      <c r="H22" s="35">
        <v>100.0</v>
      </c>
      <c r="I22" s="35">
        <v>80.0</v>
      </c>
      <c r="J22" s="35">
        <v>80.0</v>
      </c>
      <c r="K22" s="35">
        <v>80.0</v>
      </c>
      <c r="L22" s="35">
        <v>80.0</v>
      </c>
      <c r="M22" s="35">
        <v>80.0</v>
      </c>
      <c r="N22" s="36">
        <v>80.0</v>
      </c>
      <c r="O22" s="36">
        <v>0.0</v>
      </c>
      <c r="P22" s="36">
        <v>60.0</v>
      </c>
      <c r="Q22" s="36">
        <v>60.0</v>
      </c>
      <c r="R22" s="37">
        <v>80.0</v>
      </c>
      <c r="S22" s="1">
        <v>1180.0</v>
      </c>
    </row>
    <row r="23" ht="15.75" customHeight="1">
      <c r="A23" s="15">
        <v>1.07401058E8</v>
      </c>
      <c r="B23" s="15" t="s">
        <v>42</v>
      </c>
      <c r="C23" s="34">
        <v>89.33333333333333</v>
      </c>
      <c r="D23" s="35">
        <v>80.0</v>
      </c>
      <c r="E23" s="35">
        <v>80.0</v>
      </c>
      <c r="F23" s="35">
        <v>80.0</v>
      </c>
      <c r="G23" s="35">
        <v>100.0</v>
      </c>
      <c r="H23" s="35">
        <v>100.0</v>
      </c>
      <c r="I23" s="35">
        <v>100.0</v>
      </c>
      <c r="J23" s="35">
        <v>100.0</v>
      </c>
      <c r="K23" s="35">
        <v>100.0</v>
      </c>
      <c r="L23" s="35">
        <v>100.0</v>
      </c>
      <c r="M23" s="35">
        <v>100.0</v>
      </c>
      <c r="N23" s="36">
        <v>100.0</v>
      </c>
      <c r="O23" s="36">
        <v>80.0</v>
      </c>
      <c r="P23" s="36">
        <v>80.0</v>
      </c>
      <c r="Q23" s="36">
        <v>60.0</v>
      </c>
      <c r="R23" s="37">
        <v>80.0</v>
      </c>
      <c r="S23" s="1">
        <v>1340.0</v>
      </c>
    </row>
    <row r="24" ht="15.75" customHeight="1">
      <c r="A24" s="15">
        <v>1.07401525E8</v>
      </c>
      <c r="B24" s="15" t="s">
        <v>43</v>
      </c>
      <c r="C24" s="34">
        <v>89.33333333333333</v>
      </c>
      <c r="D24" s="35">
        <v>100.0</v>
      </c>
      <c r="E24" s="35">
        <v>100.0</v>
      </c>
      <c r="F24" s="35">
        <v>100.0</v>
      </c>
      <c r="G24" s="35">
        <v>100.0</v>
      </c>
      <c r="H24" s="35">
        <v>100.0</v>
      </c>
      <c r="I24" s="35">
        <v>100.0</v>
      </c>
      <c r="J24" s="35">
        <v>100.0</v>
      </c>
      <c r="K24" s="35">
        <v>100.0</v>
      </c>
      <c r="L24" s="35">
        <v>80.0</v>
      </c>
      <c r="M24" s="35">
        <v>80.0</v>
      </c>
      <c r="N24" s="36">
        <v>100.0</v>
      </c>
      <c r="O24" s="36">
        <v>80.0</v>
      </c>
      <c r="P24" s="36">
        <v>100.0</v>
      </c>
      <c r="Q24" s="36">
        <v>100.0</v>
      </c>
      <c r="R24" s="37">
        <v>0.0</v>
      </c>
      <c r="S24" s="1">
        <v>1340.0</v>
      </c>
    </row>
    <row r="25" ht="15.75" customHeight="1">
      <c r="A25" s="15">
        <v>1.07403002E8</v>
      </c>
      <c r="B25" s="15" t="s">
        <v>44</v>
      </c>
      <c r="C25" s="34">
        <v>95.8</v>
      </c>
      <c r="D25" s="35">
        <v>100.0</v>
      </c>
      <c r="E25" s="35">
        <v>100.0</v>
      </c>
      <c r="F25" s="35">
        <v>100.0</v>
      </c>
      <c r="G25" s="35">
        <v>100.0</v>
      </c>
      <c r="H25" s="35">
        <v>97.0</v>
      </c>
      <c r="I25" s="35">
        <v>100.0</v>
      </c>
      <c r="J25" s="35">
        <v>100.0</v>
      </c>
      <c r="K25" s="35">
        <v>100.0</v>
      </c>
      <c r="L25" s="35">
        <v>80.0</v>
      </c>
      <c r="M25" s="35">
        <v>80.0</v>
      </c>
      <c r="N25" s="36">
        <v>100.0</v>
      </c>
      <c r="O25" s="36">
        <v>100.0</v>
      </c>
      <c r="P25" s="36">
        <v>80.0</v>
      </c>
      <c r="Q25" s="36">
        <v>100.0</v>
      </c>
      <c r="R25" s="37">
        <v>100.0</v>
      </c>
      <c r="S25" s="1">
        <v>1437.0</v>
      </c>
    </row>
    <row r="26" ht="15.75" customHeight="1">
      <c r="A26" s="15">
        <v>1.0740353E8</v>
      </c>
      <c r="B26" s="15" t="s">
        <v>45</v>
      </c>
      <c r="C26" s="34">
        <v>94.66666666666667</v>
      </c>
      <c r="D26" s="35">
        <v>80.0</v>
      </c>
      <c r="E26" s="35">
        <v>80.0</v>
      </c>
      <c r="F26" s="35">
        <v>80.0</v>
      </c>
      <c r="G26" s="35">
        <v>100.0</v>
      </c>
      <c r="H26" s="35">
        <v>100.0</v>
      </c>
      <c r="I26" s="35">
        <v>100.0</v>
      </c>
      <c r="J26" s="35">
        <v>100.0</v>
      </c>
      <c r="K26" s="35">
        <v>80.0</v>
      </c>
      <c r="L26" s="35">
        <v>100.0</v>
      </c>
      <c r="M26" s="35">
        <v>100.0</v>
      </c>
      <c r="N26" s="36">
        <v>100.0</v>
      </c>
      <c r="O26" s="36">
        <v>100.0</v>
      </c>
      <c r="P26" s="36">
        <v>100.0</v>
      </c>
      <c r="Q26" s="36">
        <v>100.0</v>
      </c>
      <c r="R26" s="37">
        <v>100.0</v>
      </c>
      <c r="S26" s="1">
        <v>1420.0</v>
      </c>
    </row>
    <row r="27" ht="15.75" customHeight="1">
      <c r="A27" s="15">
        <v>1.07403533E8</v>
      </c>
      <c r="B27" s="15" t="s">
        <v>46</v>
      </c>
      <c r="C27" s="34">
        <v>100.0</v>
      </c>
      <c r="D27" s="35">
        <v>100.0</v>
      </c>
      <c r="E27" s="35">
        <v>100.0</v>
      </c>
      <c r="F27" s="35">
        <v>100.0</v>
      </c>
      <c r="G27" s="35">
        <v>100.0</v>
      </c>
      <c r="H27" s="35">
        <v>100.0</v>
      </c>
      <c r="I27" s="35">
        <v>100.0</v>
      </c>
      <c r="J27" s="35">
        <v>100.0</v>
      </c>
      <c r="K27" s="35">
        <v>100.0</v>
      </c>
      <c r="L27" s="35">
        <v>100.0</v>
      </c>
      <c r="M27" s="35">
        <v>100.0</v>
      </c>
      <c r="N27" s="36">
        <v>100.0</v>
      </c>
      <c r="O27" s="36">
        <v>100.0</v>
      </c>
      <c r="P27" s="36">
        <v>100.0</v>
      </c>
      <c r="Q27" s="36">
        <v>100.0</v>
      </c>
      <c r="R27" s="37">
        <v>100.0</v>
      </c>
      <c r="S27" s="1">
        <v>1500.0</v>
      </c>
    </row>
    <row r="28" ht="15.75" customHeight="1">
      <c r="A28" s="15">
        <v>1.07403534E8</v>
      </c>
      <c r="B28" s="15" t="s">
        <v>47</v>
      </c>
      <c r="C28" s="34">
        <v>98.66666666666667</v>
      </c>
      <c r="D28" s="35">
        <v>100.0</v>
      </c>
      <c r="E28" s="35">
        <v>100.0</v>
      </c>
      <c r="F28" s="35">
        <v>100.0</v>
      </c>
      <c r="G28" s="35">
        <v>100.0</v>
      </c>
      <c r="H28" s="35">
        <v>100.0</v>
      </c>
      <c r="I28" s="35">
        <v>100.0</v>
      </c>
      <c r="J28" s="35">
        <v>100.0</v>
      </c>
      <c r="K28" s="35">
        <v>80.0</v>
      </c>
      <c r="L28" s="35">
        <v>100.0</v>
      </c>
      <c r="M28" s="35">
        <v>100.0</v>
      </c>
      <c r="N28" s="36">
        <v>100.0</v>
      </c>
      <c r="O28" s="36">
        <v>100.0</v>
      </c>
      <c r="P28" s="36">
        <v>100.0</v>
      </c>
      <c r="Q28" s="36">
        <v>100.0</v>
      </c>
      <c r="R28" s="37">
        <v>100.0</v>
      </c>
      <c r="S28" s="1">
        <v>1480.0</v>
      </c>
    </row>
    <row r="29" ht="15.75" customHeight="1">
      <c r="A29" s="15">
        <v>1.07409007E8</v>
      </c>
      <c r="B29" s="15" t="s">
        <v>48</v>
      </c>
      <c r="C29" s="34">
        <v>88.0</v>
      </c>
      <c r="D29" s="35">
        <v>80.0</v>
      </c>
      <c r="E29" s="35">
        <v>80.0</v>
      </c>
      <c r="F29" s="35">
        <v>80.0</v>
      </c>
      <c r="G29" s="35">
        <v>80.0</v>
      </c>
      <c r="H29" s="35">
        <v>80.0</v>
      </c>
      <c r="I29" s="35">
        <v>100.0</v>
      </c>
      <c r="J29" s="35">
        <v>100.0</v>
      </c>
      <c r="K29" s="35">
        <v>100.0</v>
      </c>
      <c r="L29" s="35">
        <v>100.0</v>
      </c>
      <c r="M29" s="35">
        <v>100.0</v>
      </c>
      <c r="N29" s="36">
        <v>100.0</v>
      </c>
      <c r="O29" s="36">
        <v>80.0</v>
      </c>
      <c r="P29" s="36">
        <v>60.0</v>
      </c>
      <c r="Q29" s="36">
        <v>100.0</v>
      </c>
      <c r="R29" s="37">
        <v>80.0</v>
      </c>
      <c r="S29" s="1">
        <v>1320.0</v>
      </c>
    </row>
    <row r="30" ht="15.75" customHeight="1">
      <c r="A30" s="15">
        <v>1.07409023E8</v>
      </c>
      <c r="B30" s="15" t="s">
        <v>49</v>
      </c>
      <c r="C30" s="34">
        <v>74.53333333333333</v>
      </c>
      <c r="D30" s="35">
        <v>60.0</v>
      </c>
      <c r="E30" s="35">
        <v>60.0</v>
      </c>
      <c r="F30" s="35">
        <v>58.0</v>
      </c>
      <c r="G30" s="35">
        <v>60.0</v>
      </c>
      <c r="H30" s="35">
        <v>60.0</v>
      </c>
      <c r="I30" s="35">
        <v>60.0</v>
      </c>
      <c r="J30" s="35">
        <v>60.0</v>
      </c>
      <c r="K30" s="35">
        <v>100.0</v>
      </c>
      <c r="L30" s="35">
        <v>100.0</v>
      </c>
      <c r="M30" s="35">
        <v>100.0</v>
      </c>
      <c r="N30" s="36">
        <v>80.0</v>
      </c>
      <c r="O30" s="36">
        <v>80.0</v>
      </c>
      <c r="P30" s="36">
        <v>80.0</v>
      </c>
      <c r="Q30" s="36">
        <v>100.0</v>
      </c>
      <c r="R30" s="37">
        <v>60.0</v>
      </c>
      <c r="S30" s="1">
        <v>1118.0</v>
      </c>
    </row>
    <row r="31" ht="15.75" customHeight="1">
      <c r="A31" s="15">
        <v>1.07409508E8</v>
      </c>
      <c r="B31" s="15" t="s">
        <v>50</v>
      </c>
      <c r="C31" s="34">
        <v>98.66666666666667</v>
      </c>
      <c r="D31" s="35">
        <v>100.0</v>
      </c>
      <c r="E31" s="35">
        <v>100.0</v>
      </c>
      <c r="F31" s="35">
        <v>100.0</v>
      </c>
      <c r="G31" s="35">
        <v>100.0</v>
      </c>
      <c r="H31" s="35">
        <v>100.0</v>
      </c>
      <c r="I31" s="35">
        <v>100.0</v>
      </c>
      <c r="J31" s="35">
        <v>100.0</v>
      </c>
      <c r="K31" s="35">
        <v>100.0</v>
      </c>
      <c r="L31" s="35">
        <v>100.0</v>
      </c>
      <c r="M31" s="35">
        <v>100.0</v>
      </c>
      <c r="N31" s="36">
        <v>100.0</v>
      </c>
      <c r="O31" s="36">
        <v>100.0</v>
      </c>
      <c r="P31" s="36">
        <v>80.0</v>
      </c>
      <c r="Q31" s="36">
        <v>100.0</v>
      </c>
      <c r="R31" s="37">
        <v>100.0</v>
      </c>
      <c r="S31" s="1">
        <v>1480.0</v>
      </c>
    </row>
    <row r="32" ht="15.75" customHeight="1">
      <c r="A32" s="15">
        <v>1.07409527E8</v>
      </c>
      <c r="B32" s="15" t="s">
        <v>51</v>
      </c>
      <c r="C32" s="34">
        <v>84.53333333333333</v>
      </c>
      <c r="D32" s="35">
        <v>80.0</v>
      </c>
      <c r="E32" s="35">
        <v>80.0</v>
      </c>
      <c r="F32" s="35">
        <v>80.0</v>
      </c>
      <c r="G32" s="35">
        <v>80.0</v>
      </c>
      <c r="H32" s="35">
        <v>80.0</v>
      </c>
      <c r="I32" s="35">
        <v>100.0</v>
      </c>
      <c r="J32" s="35">
        <v>100.0</v>
      </c>
      <c r="K32" s="35">
        <v>100.0</v>
      </c>
      <c r="L32" s="35">
        <v>100.0</v>
      </c>
      <c r="M32" s="35">
        <v>93.0</v>
      </c>
      <c r="N32" s="36">
        <v>60.0</v>
      </c>
      <c r="O32" s="36">
        <v>75.0</v>
      </c>
      <c r="P32" s="36">
        <v>100.0</v>
      </c>
      <c r="Q32" s="36">
        <v>60.0</v>
      </c>
      <c r="R32" s="37">
        <v>80.0</v>
      </c>
      <c r="S32" s="1">
        <v>1268.0</v>
      </c>
    </row>
    <row r="33" ht="15.75" customHeight="1">
      <c r="A33" s="15">
        <v>1.07409535E8</v>
      </c>
      <c r="B33" s="15" t="s">
        <v>52</v>
      </c>
      <c r="C33" s="34">
        <v>89.33333333333333</v>
      </c>
      <c r="D33" s="35">
        <v>100.0</v>
      </c>
      <c r="E33" s="35">
        <v>100.0</v>
      </c>
      <c r="F33" s="35">
        <v>100.0</v>
      </c>
      <c r="G33" s="35">
        <v>100.0</v>
      </c>
      <c r="H33" s="35">
        <v>100.0</v>
      </c>
      <c r="I33" s="35">
        <v>80.0</v>
      </c>
      <c r="J33" s="35">
        <v>80.0</v>
      </c>
      <c r="K33" s="35">
        <v>100.0</v>
      </c>
      <c r="L33" s="35">
        <v>80.0</v>
      </c>
      <c r="M33" s="35">
        <v>80.0</v>
      </c>
      <c r="N33" s="36">
        <v>100.0</v>
      </c>
      <c r="O33" s="36">
        <v>80.0</v>
      </c>
      <c r="P33" s="36">
        <v>80.0</v>
      </c>
      <c r="Q33" s="36">
        <v>80.0</v>
      </c>
      <c r="R33" s="37">
        <v>80.0</v>
      </c>
      <c r="S33" s="1">
        <v>1340.0</v>
      </c>
    </row>
    <row r="34" ht="15.75" customHeight="1">
      <c r="A34" s="15">
        <v>1.07707519E8</v>
      </c>
      <c r="B34" s="15" t="s">
        <v>53</v>
      </c>
      <c r="C34" s="34">
        <v>65.33333333333333</v>
      </c>
      <c r="D34" s="35">
        <v>60.0</v>
      </c>
      <c r="E34" s="35">
        <v>60.0</v>
      </c>
      <c r="F34" s="35">
        <v>60.0</v>
      </c>
      <c r="G34" s="35">
        <v>80.0</v>
      </c>
      <c r="H34" s="35">
        <v>80.0</v>
      </c>
      <c r="I34" s="35">
        <v>80.0</v>
      </c>
      <c r="J34" s="35">
        <v>80.0</v>
      </c>
      <c r="K34" s="35">
        <v>80.0</v>
      </c>
      <c r="L34" s="35">
        <v>80.0</v>
      </c>
      <c r="M34" s="35">
        <v>80.0</v>
      </c>
      <c r="N34" s="36">
        <v>80.0</v>
      </c>
      <c r="O34" s="36">
        <v>0.0</v>
      </c>
      <c r="P34" s="36">
        <v>80.0</v>
      </c>
      <c r="Q34" s="36">
        <v>80.0</v>
      </c>
      <c r="R34" s="37">
        <v>0.0</v>
      </c>
      <c r="S34" s="1">
        <v>980.0</v>
      </c>
    </row>
    <row r="35" ht="15.75" customHeight="1">
      <c r="A35" s="15">
        <v>1.0770752E8</v>
      </c>
      <c r="B35" s="15" t="s">
        <v>54</v>
      </c>
      <c r="C35" s="34">
        <v>73.33333333333333</v>
      </c>
      <c r="D35" s="35">
        <v>60.0</v>
      </c>
      <c r="E35" s="35">
        <v>60.0</v>
      </c>
      <c r="F35" s="35">
        <v>60.0</v>
      </c>
      <c r="G35" s="35">
        <v>80.0</v>
      </c>
      <c r="H35" s="35">
        <v>80.0</v>
      </c>
      <c r="I35" s="35">
        <v>80.0</v>
      </c>
      <c r="J35" s="35">
        <v>80.0</v>
      </c>
      <c r="K35" s="35">
        <v>80.0</v>
      </c>
      <c r="L35" s="35">
        <v>100.0</v>
      </c>
      <c r="M35" s="35">
        <v>100.0</v>
      </c>
      <c r="N35" s="36">
        <v>60.0</v>
      </c>
      <c r="O35" s="36">
        <v>80.0</v>
      </c>
      <c r="P35" s="36">
        <v>80.0</v>
      </c>
      <c r="Q35" s="36">
        <v>100.0</v>
      </c>
      <c r="R35" s="37">
        <v>0.0</v>
      </c>
      <c r="S35" s="1">
        <v>1100.0</v>
      </c>
    </row>
    <row r="36" ht="15.75" customHeight="1">
      <c r="A36" s="15">
        <v>1.08401037E8</v>
      </c>
      <c r="B36" s="15" t="s">
        <v>55</v>
      </c>
      <c r="C36" s="34">
        <v>100.0</v>
      </c>
      <c r="D36" s="35">
        <v>100.0</v>
      </c>
      <c r="E36" s="35">
        <v>100.0</v>
      </c>
      <c r="F36" s="35">
        <v>100.0</v>
      </c>
      <c r="G36" s="35">
        <v>100.0</v>
      </c>
      <c r="H36" s="35">
        <v>100.0</v>
      </c>
      <c r="I36" s="35">
        <v>100.0</v>
      </c>
      <c r="J36" s="35">
        <v>100.0</v>
      </c>
      <c r="K36" s="35">
        <v>100.0</v>
      </c>
      <c r="L36" s="35">
        <v>100.0</v>
      </c>
      <c r="M36" s="35">
        <v>100.0</v>
      </c>
      <c r="N36" s="36">
        <v>100.0</v>
      </c>
      <c r="O36" s="36">
        <v>100.0</v>
      </c>
      <c r="P36" s="36">
        <v>100.0</v>
      </c>
      <c r="Q36" s="36">
        <v>100.0</v>
      </c>
      <c r="R36" s="37">
        <v>100.0</v>
      </c>
      <c r="S36" s="1">
        <v>1500.0</v>
      </c>
    </row>
    <row r="37" ht="15.75" customHeight="1">
      <c r="A37" s="15">
        <v>1.08401501E8</v>
      </c>
      <c r="B37" s="15" t="s">
        <v>56</v>
      </c>
      <c r="C37" s="34">
        <v>100.0</v>
      </c>
      <c r="D37" s="35">
        <v>100.0</v>
      </c>
      <c r="E37" s="35">
        <v>100.0</v>
      </c>
      <c r="F37" s="35">
        <v>100.0</v>
      </c>
      <c r="G37" s="35">
        <v>100.0</v>
      </c>
      <c r="H37" s="35">
        <v>100.0</v>
      </c>
      <c r="I37" s="35">
        <v>100.0</v>
      </c>
      <c r="J37" s="35">
        <v>100.0</v>
      </c>
      <c r="K37" s="35">
        <v>100.0</v>
      </c>
      <c r="L37" s="35">
        <v>100.0</v>
      </c>
      <c r="M37" s="35">
        <v>100.0</v>
      </c>
      <c r="N37" s="36">
        <v>100.0</v>
      </c>
      <c r="O37" s="36">
        <v>100.0</v>
      </c>
      <c r="P37" s="36">
        <v>100.0</v>
      </c>
      <c r="Q37" s="36">
        <v>100.0</v>
      </c>
      <c r="R37" s="37">
        <v>100.0</v>
      </c>
      <c r="S37" s="1">
        <v>1500.0</v>
      </c>
    </row>
    <row r="38" ht="15.75" customHeight="1">
      <c r="A38" s="15">
        <v>1.08401503E8</v>
      </c>
      <c r="B38" s="15" t="s">
        <v>57</v>
      </c>
      <c r="C38" s="34">
        <v>97.33333333333333</v>
      </c>
      <c r="D38" s="35">
        <v>100.0</v>
      </c>
      <c r="E38" s="35">
        <v>100.0</v>
      </c>
      <c r="F38" s="35">
        <v>100.0</v>
      </c>
      <c r="G38" s="35">
        <v>100.0</v>
      </c>
      <c r="H38" s="35">
        <v>100.0</v>
      </c>
      <c r="I38" s="35">
        <v>100.0</v>
      </c>
      <c r="J38" s="35">
        <v>100.0</v>
      </c>
      <c r="K38" s="35">
        <v>100.0</v>
      </c>
      <c r="L38" s="35">
        <v>100.0</v>
      </c>
      <c r="M38" s="35">
        <v>100.0</v>
      </c>
      <c r="N38" s="36">
        <v>80.0</v>
      </c>
      <c r="O38" s="36">
        <v>100.0</v>
      </c>
      <c r="P38" s="36">
        <v>100.0</v>
      </c>
      <c r="Q38" s="36">
        <v>100.0</v>
      </c>
      <c r="R38" s="37">
        <v>80.0</v>
      </c>
      <c r="S38" s="1">
        <v>1460.0</v>
      </c>
    </row>
    <row r="39" ht="15.75" customHeight="1">
      <c r="A39" s="15">
        <v>1.08401522E8</v>
      </c>
      <c r="B39" s="15" t="s">
        <v>58</v>
      </c>
      <c r="C39" s="34">
        <v>97.33333333333333</v>
      </c>
      <c r="D39" s="35">
        <v>100.0</v>
      </c>
      <c r="E39" s="35">
        <v>100.0</v>
      </c>
      <c r="F39" s="35">
        <v>100.0</v>
      </c>
      <c r="G39" s="35">
        <v>80.0</v>
      </c>
      <c r="H39" s="35">
        <v>80.0</v>
      </c>
      <c r="I39" s="35">
        <v>100.0</v>
      </c>
      <c r="J39" s="35">
        <v>100.0</v>
      </c>
      <c r="K39" s="35">
        <v>100.0</v>
      </c>
      <c r="L39" s="35">
        <v>100.0</v>
      </c>
      <c r="M39" s="35">
        <v>100.0</v>
      </c>
      <c r="N39" s="36">
        <v>100.0</v>
      </c>
      <c r="O39" s="36">
        <v>100.0</v>
      </c>
      <c r="P39" s="36">
        <v>100.0</v>
      </c>
      <c r="Q39" s="36">
        <v>100.0</v>
      </c>
      <c r="R39" s="37">
        <v>100.0</v>
      </c>
      <c r="S39" s="1">
        <v>1460.0</v>
      </c>
    </row>
    <row r="40" ht="15.75" customHeight="1">
      <c r="A40" s="15">
        <v>1.08401523E8</v>
      </c>
      <c r="B40" s="15" t="s">
        <v>59</v>
      </c>
      <c r="C40" s="34">
        <v>69.86666666666666</v>
      </c>
      <c r="D40" s="35">
        <v>80.0</v>
      </c>
      <c r="E40" s="35">
        <v>80.0</v>
      </c>
      <c r="F40" s="35">
        <v>78.0</v>
      </c>
      <c r="G40" s="35">
        <v>60.0</v>
      </c>
      <c r="H40" s="35">
        <v>60.0</v>
      </c>
      <c r="I40" s="35">
        <v>100.0</v>
      </c>
      <c r="J40" s="35">
        <v>100.0</v>
      </c>
      <c r="K40" s="35">
        <v>80.0</v>
      </c>
      <c r="L40" s="35">
        <v>80.0</v>
      </c>
      <c r="M40" s="35">
        <v>80.0</v>
      </c>
      <c r="N40" s="36">
        <v>80.0</v>
      </c>
      <c r="O40" s="36">
        <v>70.0</v>
      </c>
      <c r="P40" s="36">
        <v>100.0</v>
      </c>
      <c r="Q40" s="36">
        <v>0.0</v>
      </c>
      <c r="R40" s="37">
        <v>0.0</v>
      </c>
      <c r="S40" s="1">
        <v>1048.0</v>
      </c>
    </row>
    <row r="41" ht="15.75" customHeight="1">
      <c r="A41" s="15">
        <v>1.08408521E8</v>
      </c>
      <c r="B41" s="15" t="s">
        <v>60</v>
      </c>
      <c r="C41" s="34">
        <v>80.0</v>
      </c>
      <c r="D41" s="35">
        <v>80.0</v>
      </c>
      <c r="E41" s="35">
        <v>80.0</v>
      </c>
      <c r="F41" s="35">
        <v>80.0</v>
      </c>
      <c r="G41" s="35">
        <v>80.0</v>
      </c>
      <c r="H41" s="35">
        <v>80.0</v>
      </c>
      <c r="I41" s="35">
        <v>100.0</v>
      </c>
      <c r="J41" s="35">
        <v>100.0</v>
      </c>
      <c r="K41" s="35">
        <v>100.0</v>
      </c>
      <c r="L41" s="35">
        <v>100.0</v>
      </c>
      <c r="M41" s="35">
        <v>100.0</v>
      </c>
      <c r="N41" s="36">
        <v>100.0</v>
      </c>
      <c r="O41" s="36">
        <v>100.0</v>
      </c>
      <c r="P41" s="36">
        <v>100.0</v>
      </c>
      <c r="Q41" s="36">
        <v>0.0</v>
      </c>
      <c r="R41" s="37">
        <v>0.0</v>
      </c>
      <c r="S41" s="1">
        <v>1200.0</v>
      </c>
    </row>
    <row r="42" ht="15.75" customHeight="1">
      <c r="A42" s="15">
        <v>1.08707008E8</v>
      </c>
      <c r="B42" s="15" t="s">
        <v>61</v>
      </c>
      <c r="C42" s="34">
        <v>99.53333333333333</v>
      </c>
      <c r="D42" s="35">
        <v>100.0</v>
      </c>
      <c r="E42" s="35">
        <v>96.0</v>
      </c>
      <c r="F42" s="35">
        <v>100.0</v>
      </c>
      <c r="G42" s="35">
        <v>100.0</v>
      </c>
      <c r="H42" s="35">
        <v>97.0</v>
      </c>
      <c r="I42" s="35">
        <v>100.0</v>
      </c>
      <c r="J42" s="35">
        <v>100.0</v>
      </c>
      <c r="K42" s="35">
        <v>100.0</v>
      </c>
      <c r="L42" s="35">
        <v>100.0</v>
      </c>
      <c r="M42" s="35">
        <v>100.0</v>
      </c>
      <c r="N42" s="36">
        <v>100.0</v>
      </c>
      <c r="O42" s="36">
        <v>100.0</v>
      </c>
      <c r="P42" s="36">
        <v>100.0</v>
      </c>
      <c r="Q42" s="36">
        <v>100.0</v>
      </c>
      <c r="R42" s="37">
        <v>100.0</v>
      </c>
      <c r="S42" s="1">
        <v>1493.0</v>
      </c>
    </row>
    <row r="43" ht="15.75" customHeight="1">
      <c r="A43" s="15">
        <v>1.08707507E8</v>
      </c>
      <c r="B43" s="15" t="s">
        <v>62</v>
      </c>
      <c r="C43" s="34">
        <v>98.66666666666667</v>
      </c>
      <c r="D43" s="35">
        <v>100.0</v>
      </c>
      <c r="E43" s="35">
        <v>100.0</v>
      </c>
      <c r="F43" s="35">
        <v>100.0</v>
      </c>
      <c r="G43" s="35">
        <v>100.0</v>
      </c>
      <c r="H43" s="35">
        <v>100.0</v>
      </c>
      <c r="I43" s="35">
        <v>100.0</v>
      </c>
      <c r="J43" s="35">
        <v>100.0</v>
      </c>
      <c r="K43" s="35">
        <v>100.0</v>
      </c>
      <c r="L43" s="35">
        <v>100.0</v>
      </c>
      <c r="M43" s="35">
        <v>100.0</v>
      </c>
      <c r="N43" s="36">
        <v>100.0</v>
      </c>
      <c r="O43" s="36">
        <v>80.0</v>
      </c>
      <c r="P43" s="36">
        <v>100.0</v>
      </c>
      <c r="Q43" s="36">
        <v>100.0</v>
      </c>
      <c r="R43" s="37">
        <v>100.0</v>
      </c>
      <c r="S43" s="1">
        <v>1480.0</v>
      </c>
    </row>
    <row r="44" ht="15.75" customHeight="1">
      <c r="A44" s="15">
        <v>1.08707509E8</v>
      </c>
      <c r="B44" s="15" t="s">
        <v>63</v>
      </c>
      <c r="C44" s="34">
        <v>99.2</v>
      </c>
      <c r="D44" s="35">
        <v>100.0</v>
      </c>
      <c r="E44" s="35">
        <v>100.0</v>
      </c>
      <c r="F44" s="35">
        <v>100.0</v>
      </c>
      <c r="G44" s="35">
        <v>100.0</v>
      </c>
      <c r="H44" s="35">
        <v>100.0</v>
      </c>
      <c r="I44" s="35">
        <v>100.0</v>
      </c>
      <c r="J44" s="35">
        <v>100.0</v>
      </c>
      <c r="K44" s="35">
        <v>100.0</v>
      </c>
      <c r="L44" s="35">
        <v>100.0</v>
      </c>
      <c r="M44" s="35">
        <v>100.0</v>
      </c>
      <c r="N44" s="36">
        <v>100.0</v>
      </c>
      <c r="O44" s="36">
        <v>100.0</v>
      </c>
      <c r="P44" s="36">
        <v>100.0</v>
      </c>
      <c r="Q44" s="36">
        <v>88.0</v>
      </c>
      <c r="R44" s="37">
        <v>100.0</v>
      </c>
      <c r="S44" s="1">
        <v>1488.0</v>
      </c>
    </row>
    <row r="45" ht="15.75" customHeight="1">
      <c r="A45" s="15">
        <v>1.09303031E8</v>
      </c>
      <c r="B45" s="15" t="s">
        <v>64</v>
      </c>
      <c r="C45" s="34">
        <v>85.33333333333333</v>
      </c>
      <c r="D45" s="35">
        <v>80.0</v>
      </c>
      <c r="E45" s="35">
        <v>80.0</v>
      </c>
      <c r="F45" s="35">
        <v>80.0</v>
      </c>
      <c r="G45" s="35">
        <v>80.0</v>
      </c>
      <c r="H45" s="35">
        <v>80.0</v>
      </c>
      <c r="I45" s="35">
        <v>80.0</v>
      </c>
      <c r="J45" s="35">
        <v>80.0</v>
      </c>
      <c r="K45" s="35">
        <v>80.0</v>
      </c>
      <c r="L45" s="35">
        <v>80.0</v>
      </c>
      <c r="M45" s="35">
        <v>80.0</v>
      </c>
      <c r="N45" s="36">
        <v>100.0</v>
      </c>
      <c r="O45" s="36">
        <v>100.0</v>
      </c>
      <c r="P45" s="36">
        <v>80.0</v>
      </c>
      <c r="Q45" s="36">
        <v>100.0</v>
      </c>
      <c r="R45" s="37">
        <v>100.0</v>
      </c>
      <c r="S45" s="1">
        <v>1280.0</v>
      </c>
    </row>
    <row r="46" ht="15.75" customHeight="1">
      <c r="A46" s="15">
        <v>1.09303578E8</v>
      </c>
      <c r="B46" s="15" t="s">
        <v>65</v>
      </c>
      <c r="C46" s="34">
        <v>76.0</v>
      </c>
      <c r="D46" s="35">
        <v>60.0</v>
      </c>
      <c r="E46" s="35">
        <v>60.0</v>
      </c>
      <c r="F46" s="35">
        <v>60.0</v>
      </c>
      <c r="G46" s="35">
        <v>80.0</v>
      </c>
      <c r="H46" s="35">
        <v>80.0</v>
      </c>
      <c r="I46" s="35">
        <v>80.0</v>
      </c>
      <c r="J46" s="35">
        <v>80.0</v>
      </c>
      <c r="K46" s="35">
        <v>80.0</v>
      </c>
      <c r="L46" s="35">
        <v>80.0</v>
      </c>
      <c r="M46" s="35">
        <v>80.0</v>
      </c>
      <c r="N46" s="36">
        <v>60.0</v>
      </c>
      <c r="O46" s="36">
        <v>80.0</v>
      </c>
      <c r="P46" s="36">
        <v>80.0</v>
      </c>
      <c r="Q46" s="36">
        <v>100.0</v>
      </c>
      <c r="R46" s="37">
        <v>80.0</v>
      </c>
      <c r="S46" s="1">
        <v>1140.0</v>
      </c>
    </row>
    <row r="47" ht="15.75" customHeight="1">
      <c r="A47" s="15">
        <v>1.09403528E8</v>
      </c>
      <c r="B47" s="15" t="s">
        <v>66</v>
      </c>
      <c r="C47" s="34">
        <v>91.86666666666666</v>
      </c>
      <c r="D47" s="35">
        <v>80.0</v>
      </c>
      <c r="E47" s="35">
        <v>80.0</v>
      </c>
      <c r="F47" s="35">
        <v>80.0</v>
      </c>
      <c r="G47" s="35">
        <v>100.0</v>
      </c>
      <c r="H47" s="35">
        <v>100.0</v>
      </c>
      <c r="I47" s="35">
        <v>100.0</v>
      </c>
      <c r="J47" s="35">
        <v>98.0</v>
      </c>
      <c r="K47" s="35">
        <v>80.0</v>
      </c>
      <c r="L47" s="35">
        <v>100.0</v>
      </c>
      <c r="M47" s="35">
        <v>100.0</v>
      </c>
      <c r="N47" s="36">
        <v>100.0</v>
      </c>
      <c r="O47" s="36">
        <v>100.0</v>
      </c>
      <c r="P47" s="36">
        <v>100.0</v>
      </c>
      <c r="Q47" s="36">
        <v>60.0</v>
      </c>
      <c r="R47" s="37">
        <v>100.0</v>
      </c>
      <c r="S47" s="1">
        <v>1378.0</v>
      </c>
    </row>
    <row r="48" ht="15.75" customHeight="1">
      <c r="A48" s="15">
        <v>1.0940353E8</v>
      </c>
      <c r="B48" s="15" t="s">
        <v>67</v>
      </c>
      <c r="C48" s="34">
        <v>92.0</v>
      </c>
      <c r="D48" s="35">
        <v>80.0</v>
      </c>
      <c r="E48" s="35">
        <v>80.0</v>
      </c>
      <c r="F48" s="35">
        <v>80.0</v>
      </c>
      <c r="G48" s="35">
        <v>100.0</v>
      </c>
      <c r="H48" s="35">
        <v>100.0</v>
      </c>
      <c r="I48" s="35">
        <v>100.0</v>
      </c>
      <c r="J48" s="35">
        <v>100.0</v>
      </c>
      <c r="K48" s="35">
        <v>80.0</v>
      </c>
      <c r="L48" s="35">
        <v>100.0</v>
      </c>
      <c r="M48" s="35">
        <v>100.0</v>
      </c>
      <c r="N48" s="36">
        <v>100.0</v>
      </c>
      <c r="O48" s="36">
        <v>100.0</v>
      </c>
      <c r="P48" s="36">
        <v>100.0</v>
      </c>
      <c r="Q48" s="36">
        <v>60.0</v>
      </c>
      <c r="R48" s="37">
        <v>100.0</v>
      </c>
      <c r="S48" s="1">
        <v>1380.0</v>
      </c>
    </row>
    <row r="49" ht="15.75" customHeight="1">
      <c r="A49" s="15">
        <v>1.09403531E8</v>
      </c>
      <c r="B49" s="15" t="s">
        <v>68</v>
      </c>
      <c r="C49" s="34">
        <v>90.66666666666667</v>
      </c>
      <c r="D49" s="35">
        <v>80.0</v>
      </c>
      <c r="E49" s="35">
        <v>80.0</v>
      </c>
      <c r="F49" s="35">
        <v>80.0</v>
      </c>
      <c r="G49" s="35">
        <v>100.0</v>
      </c>
      <c r="H49" s="35">
        <v>100.0</v>
      </c>
      <c r="I49" s="35">
        <v>100.0</v>
      </c>
      <c r="J49" s="35">
        <v>100.0</v>
      </c>
      <c r="K49" s="35">
        <v>100.0</v>
      </c>
      <c r="L49" s="35">
        <v>80.0</v>
      </c>
      <c r="M49" s="35">
        <v>80.0</v>
      </c>
      <c r="N49" s="36">
        <v>100.0</v>
      </c>
      <c r="O49" s="36">
        <v>100.0</v>
      </c>
      <c r="P49" s="36">
        <v>100.0</v>
      </c>
      <c r="Q49" s="36">
        <v>60.0</v>
      </c>
      <c r="R49" s="37">
        <v>100.0</v>
      </c>
      <c r="S49" s="1">
        <v>1360.0</v>
      </c>
    </row>
    <row r="50" ht="15.75" customHeight="1">
      <c r="A50" s="15">
        <v>1.0940354E8</v>
      </c>
      <c r="B50" s="15" t="s">
        <v>69</v>
      </c>
      <c r="C50" s="34">
        <v>90.66666666666667</v>
      </c>
      <c r="D50" s="35">
        <v>100.0</v>
      </c>
      <c r="E50" s="35">
        <v>100.0</v>
      </c>
      <c r="F50" s="35">
        <v>100.0</v>
      </c>
      <c r="G50" s="35">
        <v>80.0</v>
      </c>
      <c r="H50" s="35">
        <v>80.0</v>
      </c>
      <c r="I50" s="35">
        <v>100.0</v>
      </c>
      <c r="J50" s="35">
        <v>0.0</v>
      </c>
      <c r="K50" s="35">
        <v>100.0</v>
      </c>
      <c r="L50" s="35">
        <v>100.0</v>
      </c>
      <c r="M50" s="35">
        <v>100.0</v>
      </c>
      <c r="N50" s="36">
        <v>100.0</v>
      </c>
      <c r="O50" s="36">
        <v>100.0</v>
      </c>
      <c r="P50" s="36">
        <v>100.0</v>
      </c>
      <c r="Q50" s="36">
        <v>100.0</v>
      </c>
      <c r="R50" s="37">
        <v>100.0</v>
      </c>
      <c r="S50" s="1">
        <v>1360.0</v>
      </c>
    </row>
    <row r="51" ht="15.75" customHeight="1">
      <c r="A51" s="15">
        <v>1.09403541E8</v>
      </c>
      <c r="B51" s="15" t="s">
        <v>70</v>
      </c>
      <c r="C51" s="34">
        <v>46.666666666666664</v>
      </c>
      <c r="D51" s="35">
        <v>100.0</v>
      </c>
      <c r="E51" s="35">
        <v>100.0</v>
      </c>
      <c r="F51" s="35">
        <v>100.0</v>
      </c>
      <c r="G51" s="35">
        <v>100.0</v>
      </c>
      <c r="H51" s="35">
        <v>100.0</v>
      </c>
      <c r="I51" s="35">
        <v>100.0</v>
      </c>
      <c r="J51" s="35">
        <v>100.0</v>
      </c>
      <c r="K51" s="35">
        <v>0.0</v>
      </c>
      <c r="L51" s="35">
        <v>0.0</v>
      </c>
      <c r="M51" s="35">
        <v>0.0</v>
      </c>
      <c r="N51" s="36">
        <v>0.0</v>
      </c>
      <c r="O51" s="36">
        <v>0.0</v>
      </c>
      <c r="P51" s="36">
        <v>0.0</v>
      </c>
      <c r="Q51" s="36">
        <v>0.0</v>
      </c>
      <c r="R51" s="37">
        <v>0.0</v>
      </c>
      <c r="S51" s="1">
        <v>700.0</v>
      </c>
    </row>
    <row r="52" ht="15.75" customHeight="1">
      <c r="A52" s="15">
        <v>1.09403551E8</v>
      </c>
      <c r="B52" s="15" t="s">
        <v>71</v>
      </c>
      <c r="C52" s="34">
        <v>45.333333333333336</v>
      </c>
      <c r="D52" s="35">
        <v>80.0</v>
      </c>
      <c r="E52" s="35">
        <v>80.0</v>
      </c>
      <c r="F52" s="35">
        <v>80.0</v>
      </c>
      <c r="G52" s="35">
        <v>80.0</v>
      </c>
      <c r="H52" s="35">
        <v>80.0</v>
      </c>
      <c r="I52" s="35">
        <v>100.0</v>
      </c>
      <c r="J52" s="35">
        <v>100.0</v>
      </c>
      <c r="K52" s="35">
        <v>80.0</v>
      </c>
      <c r="L52" s="35">
        <v>0.0</v>
      </c>
      <c r="M52" s="35">
        <v>0.0</v>
      </c>
      <c r="N52" s="36">
        <v>0.0</v>
      </c>
      <c r="O52" s="36">
        <v>0.0</v>
      </c>
      <c r="P52" s="36">
        <v>0.0</v>
      </c>
      <c r="Q52" s="36">
        <v>0.0</v>
      </c>
      <c r="R52" s="37">
        <v>0.0</v>
      </c>
      <c r="S52" s="1">
        <v>680.0</v>
      </c>
    </row>
    <row r="53" ht="15.75" customHeight="1">
      <c r="A53" s="15">
        <v>1.09403552E8</v>
      </c>
      <c r="B53" s="15" t="s">
        <v>72</v>
      </c>
      <c r="C53" s="34">
        <v>94.4</v>
      </c>
      <c r="D53" s="35">
        <v>100.0</v>
      </c>
      <c r="E53" s="35">
        <v>96.0</v>
      </c>
      <c r="F53" s="35">
        <v>100.0</v>
      </c>
      <c r="G53" s="35">
        <v>80.0</v>
      </c>
      <c r="H53" s="35">
        <v>80.0</v>
      </c>
      <c r="I53" s="35">
        <v>100.0</v>
      </c>
      <c r="J53" s="35">
        <v>100.0</v>
      </c>
      <c r="K53" s="35">
        <v>100.0</v>
      </c>
      <c r="L53" s="35">
        <v>100.0</v>
      </c>
      <c r="M53" s="35">
        <v>100.0</v>
      </c>
      <c r="N53" s="36">
        <v>100.0</v>
      </c>
      <c r="O53" s="36">
        <v>80.0</v>
      </c>
      <c r="P53" s="36">
        <v>80.0</v>
      </c>
      <c r="Q53" s="36">
        <v>100.0</v>
      </c>
      <c r="R53" s="37">
        <v>100.0</v>
      </c>
      <c r="S53" s="1">
        <v>1416.0</v>
      </c>
    </row>
    <row r="54" ht="15.75" customHeight="1">
      <c r="A54" s="15">
        <v>1.09409002E8</v>
      </c>
      <c r="B54" s="15" t="s">
        <v>73</v>
      </c>
      <c r="C54" s="34">
        <v>16.0</v>
      </c>
      <c r="D54" s="35">
        <v>80.0</v>
      </c>
      <c r="E54" s="35">
        <v>80.0</v>
      </c>
      <c r="F54" s="35">
        <v>80.0</v>
      </c>
      <c r="G54" s="35">
        <v>0.0</v>
      </c>
      <c r="H54" s="35">
        <v>0.0</v>
      </c>
      <c r="I54" s="35">
        <v>0.0</v>
      </c>
      <c r="J54" s="35">
        <v>0.0</v>
      </c>
      <c r="K54" s="35">
        <v>0.0</v>
      </c>
      <c r="L54" s="35">
        <v>0.0</v>
      </c>
      <c r="M54" s="35">
        <v>0.0</v>
      </c>
      <c r="N54" s="36">
        <v>0.0</v>
      </c>
      <c r="O54" s="36">
        <v>0.0</v>
      </c>
      <c r="P54" s="36">
        <v>0.0</v>
      </c>
      <c r="Q54" s="36">
        <v>0.0</v>
      </c>
      <c r="R54" s="37">
        <v>0.0</v>
      </c>
      <c r="S54" s="1">
        <v>240.0</v>
      </c>
    </row>
    <row r="55" ht="15.75" customHeight="1">
      <c r="A55" s="15">
        <v>1.09409532E8</v>
      </c>
      <c r="B55" s="15" t="s">
        <v>74</v>
      </c>
      <c r="C55" s="34">
        <v>71.53333333333333</v>
      </c>
      <c r="D55" s="35">
        <v>80.0</v>
      </c>
      <c r="E55" s="35">
        <v>80.0</v>
      </c>
      <c r="F55" s="35">
        <v>80.0</v>
      </c>
      <c r="G55" s="35">
        <v>80.0</v>
      </c>
      <c r="H55" s="35">
        <v>80.0</v>
      </c>
      <c r="I55" s="35">
        <v>100.0</v>
      </c>
      <c r="J55" s="35">
        <v>100.0</v>
      </c>
      <c r="K55" s="35">
        <v>80.0</v>
      </c>
      <c r="L55" s="35">
        <v>80.0</v>
      </c>
      <c r="M55" s="35">
        <v>73.0</v>
      </c>
      <c r="N55" s="36">
        <v>60.0</v>
      </c>
      <c r="O55" s="36">
        <v>80.0</v>
      </c>
      <c r="P55" s="36">
        <v>0.0</v>
      </c>
      <c r="Q55" s="36">
        <v>100.0</v>
      </c>
      <c r="R55" s="37">
        <v>0.0</v>
      </c>
      <c r="S55" s="1">
        <v>1073.0</v>
      </c>
    </row>
    <row r="56" ht="15.75" customHeight="1">
      <c r="A56" s="15">
        <v>1.09801516E8</v>
      </c>
      <c r="B56" s="15" t="s">
        <v>75</v>
      </c>
      <c r="C56" s="34">
        <v>94.46666666666667</v>
      </c>
      <c r="D56" s="35">
        <v>100.0</v>
      </c>
      <c r="E56" s="35">
        <v>100.0</v>
      </c>
      <c r="F56" s="35">
        <v>100.0</v>
      </c>
      <c r="G56" s="35">
        <v>100.0</v>
      </c>
      <c r="H56" s="35">
        <v>100.0</v>
      </c>
      <c r="I56" s="35">
        <v>100.0</v>
      </c>
      <c r="J56" s="35">
        <v>100.0</v>
      </c>
      <c r="K56" s="35">
        <v>100.0</v>
      </c>
      <c r="L56" s="35">
        <v>97.0</v>
      </c>
      <c r="M56" s="35">
        <v>100.0</v>
      </c>
      <c r="N56" s="36">
        <v>80.0</v>
      </c>
      <c r="O56" s="36">
        <v>100.0</v>
      </c>
      <c r="P56" s="36">
        <v>100.0</v>
      </c>
      <c r="Q56" s="36">
        <v>60.0</v>
      </c>
      <c r="R56" s="37">
        <v>80.0</v>
      </c>
      <c r="S56" s="1">
        <v>1417.0</v>
      </c>
    </row>
    <row r="57" ht="15.75" customHeight="1">
      <c r="A57" s="15">
        <v>1.09801526E8</v>
      </c>
      <c r="B57" s="15" t="s">
        <v>76</v>
      </c>
      <c r="C57" s="34">
        <v>90.46666666666667</v>
      </c>
      <c r="D57" s="35">
        <v>80.0</v>
      </c>
      <c r="E57" s="35">
        <v>79.0</v>
      </c>
      <c r="F57" s="35">
        <v>80.0</v>
      </c>
      <c r="G57" s="35">
        <v>80.0</v>
      </c>
      <c r="H57" s="35">
        <v>80.0</v>
      </c>
      <c r="I57" s="35">
        <v>100.0</v>
      </c>
      <c r="J57" s="35">
        <v>98.0</v>
      </c>
      <c r="K57" s="35">
        <v>80.0</v>
      </c>
      <c r="L57" s="35">
        <v>100.0</v>
      </c>
      <c r="M57" s="35">
        <v>100.0</v>
      </c>
      <c r="N57" s="36">
        <v>100.0</v>
      </c>
      <c r="O57" s="36">
        <v>100.0</v>
      </c>
      <c r="P57" s="36">
        <v>80.0</v>
      </c>
      <c r="Q57" s="36">
        <v>100.0</v>
      </c>
      <c r="R57" s="37">
        <v>100.0</v>
      </c>
      <c r="S57" s="1">
        <v>1357.0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89"/>
    <col customWidth="1" min="2" max="25" width="6.78"/>
  </cols>
  <sheetData>
    <row r="1" ht="15.75" customHeight="1">
      <c r="A1" s="1" t="s">
        <v>0</v>
      </c>
      <c r="B1" s="1" t="s">
        <v>1</v>
      </c>
      <c r="C1" s="31" t="s">
        <v>77</v>
      </c>
      <c r="D1" s="1" t="s">
        <v>78</v>
      </c>
      <c r="E1" s="32" t="s">
        <v>79</v>
      </c>
      <c r="F1" s="32" t="s">
        <v>80</v>
      </c>
      <c r="G1" s="1" t="s">
        <v>81</v>
      </c>
      <c r="H1" s="32" t="s">
        <v>82</v>
      </c>
      <c r="I1" s="32" t="s">
        <v>83</v>
      </c>
      <c r="J1" s="32" t="s">
        <v>84</v>
      </c>
      <c r="K1" s="32" t="s">
        <v>85</v>
      </c>
      <c r="L1" s="32" t="s">
        <v>86</v>
      </c>
      <c r="M1" s="32" t="s">
        <v>87</v>
      </c>
      <c r="N1" s="1" t="s">
        <v>88</v>
      </c>
      <c r="O1" s="1" t="s">
        <v>89</v>
      </c>
      <c r="P1" s="1" t="s">
        <v>91</v>
      </c>
      <c r="Q1" s="1" t="s">
        <v>92</v>
      </c>
      <c r="R1" s="33" t="s">
        <v>93</v>
      </c>
    </row>
    <row r="2" ht="15.75" customHeight="1">
      <c r="A2" s="1">
        <v>1.05102502E8</v>
      </c>
      <c r="B2" s="1" t="s">
        <v>20</v>
      </c>
      <c r="C2" s="34">
        <v>36.142857142857146</v>
      </c>
      <c r="D2" s="35">
        <v>100.0</v>
      </c>
      <c r="E2" s="35">
        <v>100.0</v>
      </c>
      <c r="F2" s="35">
        <v>100.0</v>
      </c>
      <c r="G2" s="35">
        <v>56.0</v>
      </c>
      <c r="H2" s="35">
        <v>54.0</v>
      </c>
      <c r="I2" s="35">
        <v>0.0</v>
      </c>
      <c r="J2" s="35">
        <v>0.0</v>
      </c>
      <c r="K2" s="35">
        <v>96.0</v>
      </c>
      <c r="L2" s="35">
        <v>0.0</v>
      </c>
      <c r="M2" s="35">
        <v>0.0</v>
      </c>
      <c r="N2" s="35">
        <v>0.0</v>
      </c>
      <c r="O2" s="35">
        <v>0.0</v>
      </c>
      <c r="P2" s="35">
        <v>0.0</v>
      </c>
      <c r="Q2" s="1">
        <v>0.0</v>
      </c>
      <c r="R2" s="1">
        <v>506.0</v>
      </c>
    </row>
    <row r="3" ht="15.75" customHeight="1">
      <c r="A3" s="1">
        <v>1.05202007E8</v>
      </c>
      <c r="B3" s="1" t="s">
        <v>22</v>
      </c>
      <c r="C3" s="34">
        <v>94.28571428571429</v>
      </c>
      <c r="D3" s="35">
        <v>80.0</v>
      </c>
      <c r="E3" s="35">
        <v>80.0</v>
      </c>
      <c r="F3" s="35">
        <v>80.0</v>
      </c>
      <c r="G3" s="35">
        <v>100.0</v>
      </c>
      <c r="H3" s="35">
        <v>100.0</v>
      </c>
      <c r="I3" s="35">
        <v>100.0</v>
      </c>
      <c r="J3" s="35">
        <v>100.0</v>
      </c>
      <c r="K3" s="35">
        <v>100.0</v>
      </c>
      <c r="L3" s="35">
        <v>100.0</v>
      </c>
      <c r="M3" s="35">
        <v>100.0</v>
      </c>
      <c r="N3" s="35">
        <v>100.0</v>
      </c>
      <c r="O3" s="35">
        <v>100.0</v>
      </c>
      <c r="P3" s="35">
        <v>80.0</v>
      </c>
      <c r="Q3" s="1">
        <v>100.0</v>
      </c>
      <c r="R3" s="1">
        <v>1320.0</v>
      </c>
    </row>
    <row r="4" ht="15.75" customHeight="1">
      <c r="A4" s="1">
        <v>1.06103503E8</v>
      </c>
      <c r="B4" s="1" t="s">
        <v>23</v>
      </c>
      <c r="C4" s="34">
        <v>98.57142857142857</v>
      </c>
      <c r="D4" s="35">
        <v>100.0</v>
      </c>
      <c r="E4" s="35">
        <v>100.0</v>
      </c>
      <c r="F4" s="35">
        <v>100.0</v>
      </c>
      <c r="G4" s="35">
        <v>100.0</v>
      </c>
      <c r="H4" s="35">
        <v>100.0</v>
      </c>
      <c r="I4" s="35">
        <v>100.0</v>
      </c>
      <c r="J4" s="35">
        <v>100.0</v>
      </c>
      <c r="K4" s="35">
        <v>80.0</v>
      </c>
      <c r="L4" s="35">
        <v>100.0</v>
      </c>
      <c r="M4" s="35">
        <v>100.0</v>
      </c>
      <c r="N4" s="35">
        <v>100.0</v>
      </c>
      <c r="O4" s="35">
        <v>100.0</v>
      </c>
      <c r="P4" s="35">
        <v>100.0</v>
      </c>
      <c r="Q4" s="1">
        <v>100.0</v>
      </c>
      <c r="R4" s="1">
        <v>1380.0</v>
      </c>
    </row>
    <row r="5" ht="15.75" customHeight="1">
      <c r="A5" s="1">
        <v>1.06103511E8</v>
      </c>
      <c r="B5" s="1" t="s">
        <v>24</v>
      </c>
      <c r="C5" s="34">
        <v>92.85714285714286</v>
      </c>
      <c r="D5" s="35">
        <v>100.0</v>
      </c>
      <c r="E5" s="35">
        <v>100.0</v>
      </c>
      <c r="F5" s="35">
        <v>100.0</v>
      </c>
      <c r="G5" s="35">
        <v>100.0</v>
      </c>
      <c r="H5" s="35">
        <v>100.0</v>
      </c>
      <c r="I5" s="35">
        <v>100.0</v>
      </c>
      <c r="J5" s="35">
        <v>100.0</v>
      </c>
      <c r="K5" s="35">
        <v>100.0</v>
      </c>
      <c r="L5" s="35">
        <v>80.0</v>
      </c>
      <c r="M5" s="35">
        <v>80.0</v>
      </c>
      <c r="N5" s="35">
        <v>100.0</v>
      </c>
      <c r="O5" s="35">
        <v>80.0</v>
      </c>
      <c r="P5" s="35">
        <v>80.0</v>
      </c>
      <c r="Q5" s="1">
        <v>80.0</v>
      </c>
      <c r="R5" s="1">
        <v>1300.0</v>
      </c>
    </row>
    <row r="6" ht="15.75" customHeight="1">
      <c r="A6" s="1">
        <v>1.06206008E8</v>
      </c>
      <c r="B6" s="1" t="s">
        <v>25</v>
      </c>
      <c r="C6" s="34">
        <v>80.0</v>
      </c>
      <c r="D6" s="35">
        <v>80.0</v>
      </c>
      <c r="E6" s="35">
        <v>80.0</v>
      </c>
      <c r="F6" s="35">
        <v>80.0</v>
      </c>
      <c r="G6" s="35">
        <v>80.0</v>
      </c>
      <c r="H6" s="35">
        <v>80.0</v>
      </c>
      <c r="I6" s="35">
        <v>100.0</v>
      </c>
      <c r="J6" s="35">
        <v>100.0</v>
      </c>
      <c r="K6" s="35">
        <v>60.0</v>
      </c>
      <c r="L6" s="35">
        <v>100.0</v>
      </c>
      <c r="M6" s="35">
        <v>100.0</v>
      </c>
      <c r="N6" s="35">
        <v>100.0</v>
      </c>
      <c r="O6" s="35">
        <v>100.0</v>
      </c>
      <c r="P6" s="35">
        <v>60.0</v>
      </c>
      <c r="Q6" s="1">
        <v>0.0</v>
      </c>
      <c r="R6" s="1">
        <v>1120.0</v>
      </c>
    </row>
    <row r="7" ht="15.75" customHeight="1">
      <c r="A7" s="1">
        <v>1.0620601E8</v>
      </c>
      <c r="B7" s="1" t="s">
        <v>26</v>
      </c>
      <c r="C7" s="34">
        <v>70.0</v>
      </c>
      <c r="D7" s="35">
        <v>80.0</v>
      </c>
      <c r="E7" s="35">
        <v>80.0</v>
      </c>
      <c r="F7" s="35">
        <v>80.0</v>
      </c>
      <c r="G7" s="35">
        <v>80.0</v>
      </c>
      <c r="H7" s="35">
        <v>80.0</v>
      </c>
      <c r="I7" s="35">
        <v>80.0</v>
      </c>
      <c r="J7" s="35">
        <v>80.0</v>
      </c>
      <c r="K7" s="35">
        <v>60.0</v>
      </c>
      <c r="L7" s="35">
        <v>60.0</v>
      </c>
      <c r="M7" s="35">
        <v>60.0</v>
      </c>
      <c r="N7" s="35">
        <v>80.0</v>
      </c>
      <c r="O7" s="35">
        <v>80.0</v>
      </c>
      <c r="P7" s="35">
        <v>80.0</v>
      </c>
      <c r="Q7" s="1">
        <v>0.0</v>
      </c>
      <c r="R7" s="1">
        <v>980.0</v>
      </c>
    </row>
    <row r="8" ht="15.75" customHeight="1">
      <c r="A8" s="1">
        <v>1.06401041E8</v>
      </c>
      <c r="B8" s="1" t="s">
        <v>27</v>
      </c>
      <c r="C8" s="34">
        <v>82.14285714285714</v>
      </c>
      <c r="D8" s="35">
        <v>80.0</v>
      </c>
      <c r="E8" s="35">
        <v>77.0</v>
      </c>
      <c r="F8" s="35">
        <v>80.0</v>
      </c>
      <c r="G8" s="35">
        <v>80.0</v>
      </c>
      <c r="H8" s="35">
        <v>80.0</v>
      </c>
      <c r="I8" s="35">
        <v>73.0</v>
      </c>
      <c r="J8" s="35">
        <v>80.0</v>
      </c>
      <c r="K8" s="35">
        <v>80.0</v>
      </c>
      <c r="L8" s="35">
        <v>80.0</v>
      </c>
      <c r="M8" s="35">
        <v>80.0</v>
      </c>
      <c r="N8" s="35">
        <v>100.0</v>
      </c>
      <c r="O8" s="35">
        <v>80.0</v>
      </c>
      <c r="P8" s="35">
        <v>80.0</v>
      </c>
      <c r="Q8" s="1">
        <v>100.0</v>
      </c>
      <c r="R8" s="1">
        <v>1150.0</v>
      </c>
    </row>
    <row r="9" ht="15.75" customHeight="1">
      <c r="A9" s="1">
        <v>1.06401048E8</v>
      </c>
      <c r="B9" s="1" t="s">
        <v>28</v>
      </c>
      <c r="C9" s="34">
        <v>100.0</v>
      </c>
      <c r="D9" s="35">
        <v>100.0</v>
      </c>
      <c r="E9" s="35">
        <v>100.0</v>
      </c>
      <c r="F9" s="35">
        <v>100.0</v>
      </c>
      <c r="G9" s="35">
        <v>100.0</v>
      </c>
      <c r="H9" s="35">
        <v>100.0</v>
      </c>
      <c r="I9" s="35">
        <v>100.0</v>
      </c>
      <c r="J9" s="35">
        <v>100.0</v>
      </c>
      <c r="K9" s="35">
        <v>100.0</v>
      </c>
      <c r="L9" s="35">
        <v>100.0</v>
      </c>
      <c r="M9" s="35">
        <v>100.0</v>
      </c>
      <c r="N9" s="35">
        <v>100.0</v>
      </c>
      <c r="O9" s="35">
        <v>100.0</v>
      </c>
      <c r="P9" s="35">
        <v>100.0</v>
      </c>
      <c r="Q9" s="1">
        <v>100.0</v>
      </c>
      <c r="R9" s="1">
        <v>1400.0</v>
      </c>
    </row>
    <row r="10" ht="15.75" customHeight="1">
      <c r="A10" s="1">
        <v>1.06401055E8</v>
      </c>
      <c r="B10" s="1" t="s">
        <v>29</v>
      </c>
      <c r="C10" s="34">
        <v>65.71428571428571</v>
      </c>
      <c r="D10" s="35">
        <v>60.0</v>
      </c>
      <c r="E10" s="35">
        <v>60.0</v>
      </c>
      <c r="F10" s="35">
        <v>60.0</v>
      </c>
      <c r="G10" s="35">
        <v>80.0</v>
      </c>
      <c r="H10" s="35">
        <v>80.0</v>
      </c>
      <c r="I10" s="35">
        <v>80.0</v>
      </c>
      <c r="J10" s="35">
        <v>80.0</v>
      </c>
      <c r="K10" s="35">
        <v>60.0</v>
      </c>
      <c r="L10" s="35">
        <v>80.0</v>
      </c>
      <c r="M10" s="35">
        <v>80.0</v>
      </c>
      <c r="N10" s="35">
        <v>80.0</v>
      </c>
      <c r="O10" s="35">
        <v>60.0</v>
      </c>
      <c r="P10" s="35">
        <v>60.0</v>
      </c>
      <c r="Q10" s="1">
        <v>0.0</v>
      </c>
      <c r="R10" s="1">
        <v>920.0</v>
      </c>
    </row>
    <row r="11" ht="15.75" customHeight="1">
      <c r="A11" s="1">
        <v>1.06401525E8</v>
      </c>
      <c r="B11" s="1" t="s">
        <v>30</v>
      </c>
      <c r="C11" s="34">
        <v>81.42857142857143</v>
      </c>
      <c r="D11" s="35">
        <v>80.0</v>
      </c>
      <c r="E11" s="35">
        <v>80.0</v>
      </c>
      <c r="F11" s="35">
        <v>80.0</v>
      </c>
      <c r="G11" s="35">
        <v>100.0</v>
      </c>
      <c r="H11" s="35">
        <v>100.0</v>
      </c>
      <c r="I11" s="35">
        <v>100.0</v>
      </c>
      <c r="J11" s="35">
        <v>100.0</v>
      </c>
      <c r="K11" s="35">
        <v>80.0</v>
      </c>
      <c r="L11" s="35">
        <v>100.0</v>
      </c>
      <c r="M11" s="35">
        <v>100.0</v>
      </c>
      <c r="N11" s="35">
        <v>60.0</v>
      </c>
      <c r="O11" s="35">
        <v>80.0</v>
      </c>
      <c r="P11" s="35">
        <v>80.0</v>
      </c>
      <c r="Q11" s="1">
        <v>0.0</v>
      </c>
      <c r="R11" s="1">
        <v>1140.0</v>
      </c>
    </row>
    <row r="12" ht="15.75" customHeight="1">
      <c r="A12" s="1">
        <v>1.06401528E8</v>
      </c>
      <c r="B12" s="1" t="s">
        <v>31</v>
      </c>
      <c r="C12" s="34">
        <v>92.0</v>
      </c>
      <c r="D12" s="35">
        <v>100.0</v>
      </c>
      <c r="E12" s="35">
        <v>97.0</v>
      </c>
      <c r="F12" s="35">
        <v>100.0</v>
      </c>
      <c r="G12" s="35">
        <v>100.0</v>
      </c>
      <c r="H12" s="35">
        <v>98.0</v>
      </c>
      <c r="I12" s="35">
        <v>93.0</v>
      </c>
      <c r="J12" s="35">
        <v>100.0</v>
      </c>
      <c r="K12" s="35">
        <v>100.0</v>
      </c>
      <c r="L12" s="35">
        <v>100.0</v>
      </c>
      <c r="M12" s="35">
        <v>100.0</v>
      </c>
      <c r="N12" s="35">
        <v>100.0</v>
      </c>
      <c r="O12" s="35">
        <v>0.0</v>
      </c>
      <c r="P12" s="35">
        <v>100.0</v>
      </c>
      <c r="Q12" s="1">
        <v>100.0</v>
      </c>
      <c r="R12" s="1">
        <v>1288.0</v>
      </c>
    </row>
    <row r="13" ht="15.75" customHeight="1">
      <c r="A13" s="1">
        <v>1.06408003E8</v>
      </c>
      <c r="B13" s="1" t="s">
        <v>32</v>
      </c>
      <c r="C13" s="34">
        <v>98.71428571428571</v>
      </c>
      <c r="D13" s="35">
        <v>100.0</v>
      </c>
      <c r="E13" s="35">
        <v>91.0</v>
      </c>
      <c r="F13" s="35">
        <v>93.0</v>
      </c>
      <c r="G13" s="35">
        <v>98.0</v>
      </c>
      <c r="H13" s="35">
        <v>100.0</v>
      </c>
      <c r="I13" s="35">
        <v>100.0</v>
      </c>
      <c r="J13" s="35">
        <v>100.0</v>
      </c>
      <c r="K13" s="35">
        <v>100.0</v>
      </c>
      <c r="L13" s="35">
        <v>100.0</v>
      </c>
      <c r="M13" s="35">
        <v>100.0</v>
      </c>
      <c r="N13" s="35">
        <v>100.0</v>
      </c>
      <c r="O13" s="35">
        <v>100.0</v>
      </c>
      <c r="P13" s="35">
        <v>100.0</v>
      </c>
      <c r="Q13" s="1">
        <v>100.0</v>
      </c>
      <c r="R13" s="1">
        <v>1382.0</v>
      </c>
    </row>
    <row r="14" ht="15.75" customHeight="1">
      <c r="A14" s="1">
        <v>1.06408005E8</v>
      </c>
      <c r="B14" s="1" t="s">
        <v>33</v>
      </c>
      <c r="C14" s="34">
        <v>83.64285714285714</v>
      </c>
      <c r="D14" s="35">
        <v>80.0</v>
      </c>
      <c r="E14" s="35">
        <v>71.0</v>
      </c>
      <c r="F14" s="35">
        <v>80.0</v>
      </c>
      <c r="G14" s="35">
        <v>100.0</v>
      </c>
      <c r="H14" s="35">
        <v>100.0</v>
      </c>
      <c r="I14" s="35">
        <v>100.0</v>
      </c>
      <c r="J14" s="35">
        <v>100.0</v>
      </c>
      <c r="K14" s="35">
        <v>60.0</v>
      </c>
      <c r="L14" s="35">
        <v>100.0</v>
      </c>
      <c r="M14" s="35">
        <v>80.0</v>
      </c>
      <c r="N14" s="35">
        <v>100.0</v>
      </c>
      <c r="O14" s="35">
        <v>100.0</v>
      </c>
      <c r="P14" s="35">
        <v>100.0</v>
      </c>
      <c r="Q14" s="1">
        <v>0.0</v>
      </c>
      <c r="R14" s="1">
        <v>1171.0</v>
      </c>
    </row>
    <row r="15" ht="15.75" customHeight="1">
      <c r="A15" s="1">
        <v>1.06409022E8</v>
      </c>
      <c r="B15" s="1" t="s">
        <v>34</v>
      </c>
      <c r="C15" s="34">
        <v>88.57142857142857</v>
      </c>
      <c r="D15" s="35">
        <v>60.0</v>
      </c>
      <c r="E15" s="35">
        <v>60.0</v>
      </c>
      <c r="F15" s="35">
        <v>60.0</v>
      </c>
      <c r="G15" s="35">
        <v>80.0</v>
      </c>
      <c r="H15" s="35">
        <v>80.0</v>
      </c>
      <c r="I15" s="35">
        <v>100.0</v>
      </c>
      <c r="J15" s="35">
        <v>100.0</v>
      </c>
      <c r="K15" s="35">
        <v>100.0</v>
      </c>
      <c r="L15" s="35">
        <v>100.0</v>
      </c>
      <c r="M15" s="35">
        <v>100.0</v>
      </c>
      <c r="N15" s="35">
        <v>100.0</v>
      </c>
      <c r="O15" s="35">
        <v>100.0</v>
      </c>
      <c r="P15" s="35">
        <v>100.0</v>
      </c>
      <c r="Q15" s="1">
        <v>100.0</v>
      </c>
      <c r="R15" s="1">
        <v>1240.0</v>
      </c>
    </row>
    <row r="16" ht="15.75" customHeight="1">
      <c r="A16" s="1">
        <v>1.06409023E8</v>
      </c>
      <c r="B16" s="1" t="s">
        <v>35</v>
      </c>
      <c r="C16" s="34">
        <v>85.71428571428571</v>
      </c>
      <c r="D16" s="35">
        <v>60.0</v>
      </c>
      <c r="E16" s="35">
        <v>60.0</v>
      </c>
      <c r="F16" s="35">
        <v>60.0</v>
      </c>
      <c r="G16" s="35">
        <v>80.0</v>
      </c>
      <c r="H16" s="35">
        <v>80.0</v>
      </c>
      <c r="I16" s="35">
        <v>80.0</v>
      </c>
      <c r="J16" s="35">
        <v>80.0</v>
      </c>
      <c r="K16" s="35">
        <v>100.0</v>
      </c>
      <c r="L16" s="35">
        <v>100.0</v>
      </c>
      <c r="M16" s="35">
        <v>100.0</v>
      </c>
      <c r="N16" s="35">
        <v>100.0</v>
      </c>
      <c r="O16" s="35">
        <v>100.0</v>
      </c>
      <c r="P16" s="35">
        <v>100.0</v>
      </c>
      <c r="Q16" s="1">
        <v>100.0</v>
      </c>
      <c r="R16" s="1">
        <v>1200.0</v>
      </c>
    </row>
    <row r="17" ht="15.75" customHeight="1">
      <c r="A17" s="1">
        <v>1.0640953E8</v>
      </c>
      <c r="B17" s="1" t="s">
        <v>36</v>
      </c>
      <c r="C17" s="34">
        <v>100.0</v>
      </c>
      <c r="D17" s="35">
        <v>100.0</v>
      </c>
      <c r="E17" s="35">
        <v>100.0</v>
      </c>
      <c r="F17" s="35">
        <v>100.0</v>
      </c>
      <c r="G17" s="35">
        <v>100.0</v>
      </c>
      <c r="H17" s="35">
        <v>100.0</v>
      </c>
      <c r="I17" s="35">
        <v>100.0</v>
      </c>
      <c r="J17" s="35">
        <v>100.0</v>
      </c>
      <c r="K17" s="35">
        <v>100.0</v>
      </c>
      <c r="L17" s="35">
        <v>100.0</v>
      </c>
      <c r="M17" s="35">
        <v>100.0</v>
      </c>
      <c r="N17" s="35">
        <v>100.0</v>
      </c>
      <c r="O17" s="35">
        <v>100.0</v>
      </c>
      <c r="P17" s="35">
        <v>100.0</v>
      </c>
      <c r="Q17" s="1">
        <v>100.0</v>
      </c>
      <c r="R17" s="1">
        <v>1400.0</v>
      </c>
    </row>
    <row r="18" ht="15.75" customHeight="1">
      <c r="A18" s="1">
        <v>1.06409533E8</v>
      </c>
      <c r="B18" s="1" t="s">
        <v>37</v>
      </c>
      <c r="C18" s="34">
        <v>78.57142857142857</v>
      </c>
      <c r="D18" s="35">
        <v>100.0</v>
      </c>
      <c r="E18" s="35">
        <v>100.0</v>
      </c>
      <c r="F18" s="35">
        <v>100.0</v>
      </c>
      <c r="G18" s="35">
        <v>100.0</v>
      </c>
      <c r="H18" s="35">
        <v>100.0</v>
      </c>
      <c r="I18" s="35">
        <v>80.0</v>
      </c>
      <c r="J18" s="35">
        <v>80.0</v>
      </c>
      <c r="K18" s="35">
        <v>60.0</v>
      </c>
      <c r="L18" s="35">
        <v>60.0</v>
      </c>
      <c r="M18" s="35">
        <v>60.0</v>
      </c>
      <c r="N18" s="35">
        <v>60.0</v>
      </c>
      <c r="O18" s="35">
        <v>60.0</v>
      </c>
      <c r="P18" s="35">
        <v>60.0</v>
      </c>
      <c r="Q18" s="1">
        <v>80.0</v>
      </c>
      <c r="R18" s="1">
        <v>1100.0</v>
      </c>
    </row>
    <row r="19" ht="15.75" customHeight="1">
      <c r="A19" s="1">
        <v>1.06501002E8</v>
      </c>
      <c r="B19" s="1" t="s">
        <v>38</v>
      </c>
      <c r="C19" s="34">
        <v>98.57142857142857</v>
      </c>
      <c r="D19" s="35">
        <v>100.0</v>
      </c>
      <c r="E19" s="35">
        <v>100.0</v>
      </c>
      <c r="F19" s="35">
        <v>100.0</v>
      </c>
      <c r="G19" s="35">
        <v>100.0</v>
      </c>
      <c r="H19" s="35">
        <v>100.0</v>
      </c>
      <c r="I19" s="35">
        <v>100.0</v>
      </c>
      <c r="J19" s="35">
        <v>100.0</v>
      </c>
      <c r="K19" s="35">
        <v>100.0</v>
      </c>
      <c r="L19" s="35">
        <v>100.0</v>
      </c>
      <c r="M19" s="35">
        <v>100.0</v>
      </c>
      <c r="N19" s="35">
        <v>100.0</v>
      </c>
      <c r="O19" s="35">
        <v>80.0</v>
      </c>
      <c r="P19" s="35">
        <v>100.0</v>
      </c>
      <c r="Q19" s="1">
        <v>100.0</v>
      </c>
      <c r="R19" s="1">
        <v>1380.0</v>
      </c>
    </row>
    <row r="20" ht="15.75" customHeight="1">
      <c r="A20" s="1">
        <v>1.06601523E8</v>
      </c>
      <c r="B20" s="1" t="s">
        <v>39</v>
      </c>
      <c r="C20" s="34">
        <v>82.42857142857143</v>
      </c>
      <c r="D20" s="35">
        <v>97.0</v>
      </c>
      <c r="E20" s="35">
        <v>97.0</v>
      </c>
      <c r="F20" s="35">
        <v>100.0</v>
      </c>
      <c r="G20" s="35">
        <v>100.0</v>
      </c>
      <c r="H20" s="35">
        <v>100.0</v>
      </c>
      <c r="I20" s="35">
        <v>80.0</v>
      </c>
      <c r="J20" s="35">
        <v>80.0</v>
      </c>
      <c r="K20" s="35">
        <v>80.0</v>
      </c>
      <c r="L20" s="35">
        <v>100.0</v>
      </c>
      <c r="M20" s="35">
        <v>100.0</v>
      </c>
      <c r="N20" s="35">
        <v>0.0</v>
      </c>
      <c r="O20" s="35">
        <v>60.0</v>
      </c>
      <c r="P20" s="35">
        <v>60.0</v>
      </c>
      <c r="Q20" s="1">
        <v>100.0</v>
      </c>
      <c r="R20" s="1">
        <v>1154.0</v>
      </c>
    </row>
    <row r="21" ht="15.75" customHeight="1">
      <c r="A21" s="1">
        <v>1.07401002E8</v>
      </c>
      <c r="B21" s="1" t="s">
        <v>40</v>
      </c>
      <c r="C21" s="34">
        <v>96.92857142857143</v>
      </c>
      <c r="D21" s="35">
        <v>100.0</v>
      </c>
      <c r="E21" s="35">
        <v>100.0</v>
      </c>
      <c r="F21" s="35">
        <v>100.0</v>
      </c>
      <c r="G21" s="35">
        <v>80.0</v>
      </c>
      <c r="H21" s="35">
        <v>77.0</v>
      </c>
      <c r="I21" s="35">
        <v>100.0</v>
      </c>
      <c r="J21" s="35">
        <v>100.0</v>
      </c>
      <c r="K21" s="35">
        <v>100.0</v>
      </c>
      <c r="L21" s="35">
        <v>100.0</v>
      </c>
      <c r="M21" s="35">
        <v>100.0</v>
      </c>
      <c r="N21" s="35">
        <v>100.0</v>
      </c>
      <c r="O21" s="35">
        <v>100.0</v>
      </c>
      <c r="P21" s="35">
        <v>100.0</v>
      </c>
      <c r="Q21" s="1">
        <v>100.0</v>
      </c>
      <c r="R21" s="1">
        <v>1357.0</v>
      </c>
    </row>
    <row r="22" ht="15.75" customHeight="1">
      <c r="A22" s="1">
        <v>1.07401018E8</v>
      </c>
      <c r="B22" s="1" t="s">
        <v>41</v>
      </c>
      <c r="C22" s="34">
        <v>79.35714285714286</v>
      </c>
      <c r="D22" s="35">
        <v>100.0</v>
      </c>
      <c r="E22" s="35">
        <v>91.0</v>
      </c>
      <c r="F22" s="35">
        <v>100.0</v>
      </c>
      <c r="G22" s="35">
        <v>100.0</v>
      </c>
      <c r="H22" s="35">
        <v>100.0</v>
      </c>
      <c r="I22" s="35">
        <v>100.0</v>
      </c>
      <c r="J22" s="35">
        <v>100.0</v>
      </c>
      <c r="K22" s="35">
        <v>80.0</v>
      </c>
      <c r="L22" s="35">
        <v>100.0</v>
      </c>
      <c r="M22" s="35">
        <v>100.0</v>
      </c>
      <c r="N22" s="35">
        <v>0.0</v>
      </c>
      <c r="O22" s="35">
        <v>0.0</v>
      </c>
      <c r="P22" s="35">
        <v>60.0</v>
      </c>
      <c r="Q22" s="1">
        <v>80.0</v>
      </c>
      <c r="R22" s="1">
        <v>1111.0</v>
      </c>
    </row>
    <row r="23" ht="15.75" customHeight="1">
      <c r="A23" s="1">
        <v>1.07401058E8</v>
      </c>
      <c r="B23" s="1" t="s">
        <v>42</v>
      </c>
      <c r="C23" s="34">
        <v>93.92857142857143</v>
      </c>
      <c r="D23" s="35">
        <v>100.0</v>
      </c>
      <c r="E23" s="35">
        <v>97.0</v>
      </c>
      <c r="F23" s="35">
        <v>100.0</v>
      </c>
      <c r="G23" s="35">
        <v>100.0</v>
      </c>
      <c r="H23" s="35">
        <v>98.0</v>
      </c>
      <c r="I23" s="35">
        <v>100.0</v>
      </c>
      <c r="J23" s="35">
        <v>100.0</v>
      </c>
      <c r="K23" s="35">
        <v>80.0</v>
      </c>
      <c r="L23" s="35">
        <v>100.0</v>
      </c>
      <c r="M23" s="35">
        <v>100.0</v>
      </c>
      <c r="N23" s="35">
        <v>100.0</v>
      </c>
      <c r="O23" s="35">
        <v>100.0</v>
      </c>
      <c r="P23" s="35">
        <v>60.0</v>
      </c>
      <c r="Q23" s="1">
        <v>80.0</v>
      </c>
      <c r="R23" s="1">
        <v>1315.0</v>
      </c>
    </row>
    <row r="24" ht="15.75" customHeight="1">
      <c r="A24" s="1">
        <v>1.07401525E8</v>
      </c>
      <c r="B24" s="1" t="s">
        <v>43</v>
      </c>
      <c r="C24" s="34">
        <v>87.14285714285714</v>
      </c>
      <c r="D24" s="35">
        <v>80.0</v>
      </c>
      <c r="E24" s="35">
        <v>80.0</v>
      </c>
      <c r="F24" s="35">
        <v>80.0</v>
      </c>
      <c r="G24" s="35">
        <v>100.0</v>
      </c>
      <c r="H24" s="35">
        <v>100.0</v>
      </c>
      <c r="I24" s="35">
        <v>100.0</v>
      </c>
      <c r="J24" s="35">
        <v>100.0</v>
      </c>
      <c r="K24" s="35">
        <v>100.0</v>
      </c>
      <c r="L24" s="35">
        <v>100.0</v>
      </c>
      <c r="M24" s="35">
        <v>100.0</v>
      </c>
      <c r="N24" s="35">
        <v>100.0</v>
      </c>
      <c r="O24" s="35">
        <v>80.0</v>
      </c>
      <c r="P24" s="35">
        <v>100.0</v>
      </c>
      <c r="Q24" s="1">
        <v>0.0</v>
      </c>
      <c r="R24" s="1">
        <v>1220.0</v>
      </c>
    </row>
    <row r="25" ht="15.75" customHeight="1">
      <c r="A25" s="1">
        <v>1.07403002E8</v>
      </c>
      <c r="B25" s="1" t="s">
        <v>44</v>
      </c>
      <c r="C25" s="34">
        <v>97.14285714285714</v>
      </c>
      <c r="D25" s="35">
        <v>100.0</v>
      </c>
      <c r="E25" s="35">
        <v>100.0</v>
      </c>
      <c r="F25" s="35">
        <v>100.0</v>
      </c>
      <c r="G25" s="35">
        <v>100.0</v>
      </c>
      <c r="H25" s="35">
        <v>100.0</v>
      </c>
      <c r="I25" s="35">
        <v>100.0</v>
      </c>
      <c r="J25" s="35">
        <v>100.0</v>
      </c>
      <c r="K25" s="35">
        <v>100.0</v>
      </c>
      <c r="L25" s="35">
        <v>80.0</v>
      </c>
      <c r="M25" s="35">
        <v>80.0</v>
      </c>
      <c r="N25" s="35">
        <v>100.0</v>
      </c>
      <c r="O25" s="35">
        <v>100.0</v>
      </c>
      <c r="P25" s="35">
        <v>100.0</v>
      </c>
      <c r="Q25" s="1">
        <v>100.0</v>
      </c>
      <c r="R25" s="1">
        <v>1360.0</v>
      </c>
    </row>
    <row r="26" ht="15.75" customHeight="1">
      <c r="A26" s="1">
        <v>1.0740353E8</v>
      </c>
      <c r="B26" s="1" t="s">
        <v>45</v>
      </c>
      <c r="C26" s="34">
        <v>98.57142857142857</v>
      </c>
      <c r="D26" s="35">
        <v>100.0</v>
      </c>
      <c r="E26" s="35">
        <v>100.0</v>
      </c>
      <c r="F26" s="35">
        <v>100.0</v>
      </c>
      <c r="G26" s="35">
        <v>100.0</v>
      </c>
      <c r="H26" s="35">
        <v>100.0</v>
      </c>
      <c r="I26" s="35">
        <v>100.0</v>
      </c>
      <c r="J26" s="35">
        <v>100.0</v>
      </c>
      <c r="K26" s="35">
        <v>80.0</v>
      </c>
      <c r="L26" s="35">
        <v>100.0</v>
      </c>
      <c r="M26" s="35">
        <v>100.0</v>
      </c>
      <c r="N26" s="35">
        <v>100.0</v>
      </c>
      <c r="O26" s="35">
        <v>100.0</v>
      </c>
      <c r="P26" s="35">
        <v>100.0</v>
      </c>
      <c r="Q26" s="1">
        <v>100.0</v>
      </c>
      <c r="R26" s="1">
        <v>1380.0</v>
      </c>
    </row>
    <row r="27" ht="15.75" customHeight="1">
      <c r="A27" s="1">
        <v>1.07403533E8</v>
      </c>
      <c r="B27" s="1" t="s">
        <v>46</v>
      </c>
      <c r="C27" s="34">
        <v>87.14285714285714</v>
      </c>
      <c r="D27" s="35">
        <v>60.0</v>
      </c>
      <c r="E27" s="35">
        <v>60.0</v>
      </c>
      <c r="F27" s="35">
        <v>60.0</v>
      </c>
      <c r="G27" s="35">
        <v>100.0</v>
      </c>
      <c r="H27" s="35">
        <v>100.0</v>
      </c>
      <c r="I27" s="35">
        <v>100.0</v>
      </c>
      <c r="J27" s="35">
        <v>100.0</v>
      </c>
      <c r="K27" s="35">
        <v>100.0</v>
      </c>
      <c r="L27" s="35">
        <v>100.0</v>
      </c>
      <c r="M27" s="35">
        <v>100.0</v>
      </c>
      <c r="N27" s="35">
        <v>100.0</v>
      </c>
      <c r="O27" s="35">
        <v>80.0</v>
      </c>
      <c r="P27" s="35">
        <v>80.0</v>
      </c>
      <c r="Q27" s="1">
        <v>80.0</v>
      </c>
      <c r="R27" s="1">
        <v>1220.0</v>
      </c>
    </row>
    <row r="28" ht="15.75" customHeight="1">
      <c r="A28" s="1">
        <v>1.07403534E8</v>
      </c>
      <c r="B28" s="1" t="s">
        <v>47</v>
      </c>
      <c r="C28" s="34">
        <v>99.78571428571429</v>
      </c>
      <c r="D28" s="35">
        <v>100.0</v>
      </c>
      <c r="E28" s="35">
        <v>97.0</v>
      </c>
      <c r="F28" s="35">
        <v>100.0</v>
      </c>
      <c r="G28" s="35">
        <v>100.0</v>
      </c>
      <c r="H28" s="35">
        <v>100.0</v>
      </c>
      <c r="I28" s="35">
        <v>100.0</v>
      </c>
      <c r="J28" s="35">
        <v>100.0</v>
      </c>
      <c r="K28" s="35">
        <v>100.0</v>
      </c>
      <c r="L28" s="35">
        <v>100.0</v>
      </c>
      <c r="M28" s="35">
        <v>100.0</v>
      </c>
      <c r="N28" s="35">
        <v>100.0</v>
      </c>
      <c r="O28" s="35">
        <v>100.0</v>
      </c>
      <c r="P28" s="35">
        <v>100.0</v>
      </c>
      <c r="Q28" s="1">
        <v>100.0</v>
      </c>
      <c r="R28" s="1">
        <v>1397.0</v>
      </c>
    </row>
    <row r="29" ht="15.75" customHeight="1">
      <c r="A29" s="1">
        <v>1.07409007E8</v>
      </c>
      <c r="B29" s="1" t="s">
        <v>48</v>
      </c>
      <c r="C29" s="34">
        <v>100.0</v>
      </c>
      <c r="D29" s="35">
        <v>100.0</v>
      </c>
      <c r="E29" s="35">
        <v>100.0</v>
      </c>
      <c r="F29" s="35">
        <v>100.0</v>
      </c>
      <c r="G29" s="35">
        <v>100.0</v>
      </c>
      <c r="H29" s="35">
        <v>100.0</v>
      </c>
      <c r="I29" s="35">
        <v>100.0</v>
      </c>
      <c r="J29" s="35">
        <v>100.0</v>
      </c>
      <c r="K29" s="35">
        <v>100.0</v>
      </c>
      <c r="L29" s="35">
        <v>100.0</v>
      </c>
      <c r="M29" s="35">
        <v>100.0</v>
      </c>
      <c r="N29" s="35">
        <v>100.0</v>
      </c>
      <c r="O29" s="35">
        <v>100.0</v>
      </c>
      <c r="P29" s="35">
        <v>100.0</v>
      </c>
      <c r="Q29" s="1">
        <v>100.0</v>
      </c>
      <c r="R29" s="1">
        <v>1400.0</v>
      </c>
    </row>
    <row r="30" ht="15.75" customHeight="1">
      <c r="A30" s="1">
        <v>1.07409023E8</v>
      </c>
      <c r="B30" s="1" t="s">
        <v>49</v>
      </c>
      <c r="C30" s="34">
        <v>75.14285714285714</v>
      </c>
      <c r="D30" s="35">
        <v>60.0</v>
      </c>
      <c r="E30" s="35">
        <v>57.0</v>
      </c>
      <c r="F30" s="35">
        <v>60.0</v>
      </c>
      <c r="G30" s="35">
        <v>58.0</v>
      </c>
      <c r="H30" s="35">
        <v>57.0</v>
      </c>
      <c r="I30" s="35">
        <v>60.0</v>
      </c>
      <c r="J30" s="35">
        <v>60.0</v>
      </c>
      <c r="K30" s="35">
        <v>80.0</v>
      </c>
      <c r="L30" s="35">
        <v>100.0</v>
      </c>
      <c r="M30" s="35">
        <v>100.0</v>
      </c>
      <c r="N30" s="35">
        <v>100.0</v>
      </c>
      <c r="O30" s="35">
        <v>100.0</v>
      </c>
      <c r="P30" s="35">
        <v>100.0</v>
      </c>
      <c r="Q30" s="1">
        <v>60.0</v>
      </c>
      <c r="R30" s="1">
        <v>1052.0</v>
      </c>
    </row>
    <row r="31" ht="15.75" customHeight="1">
      <c r="A31" s="1">
        <v>1.07409508E8</v>
      </c>
      <c r="B31" s="1" t="s">
        <v>50</v>
      </c>
      <c r="C31" s="34">
        <v>98.57142857142857</v>
      </c>
      <c r="D31" s="35">
        <v>100.0</v>
      </c>
      <c r="E31" s="35">
        <v>100.0</v>
      </c>
      <c r="F31" s="35">
        <v>100.0</v>
      </c>
      <c r="G31" s="35">
        <v>100.0</v>
      </c>
      <c r="H31" s="35">
        <v>100.0</v>
      </c>
      <c r="I31" s="35">
        <v>100.0</v>
      </c>
      <c r="J31" s="35">
        <v>100.0</v>
      </c>
      <c r="K31" s="35">
        <v>100.0</v>
      </c>
      <c r="L31" s="35">
        <v>100.0</v>
      </c>
      <c r="M31" s="35">
        <v>100.0</v>
      </c>
      <c r="N31" s="35">
        <v>100.0</v>
      </c>
      <c r="O31" s="35">
        <v>100.0</v>
      </c>
      <c r="P31" s="35">
        <v>80.0</v>
      </c>
      <c r="Q31" s="1">
        <v>100.0</v>
      </c>
      <c r="R31" s="1">
        <v>1380.0</v>
      </c>
    </row>
    <row r="32" ht="15.75" customHeight="1">
      <c r="A32" s="1">
        <v>1.07409527E8</v>
      </c>
      <c r="B32" s="1" t="s">
        <v>51</v>
      </c>
      <c r="C32" s="34">
        <v>35.285714285714285</v>
      </c>
      <c r="D32" s="35">
        <v>60.0</v>
      </c>
      <c r="E32" s="35">
        <v>60.0</v>
      </c>
      <c r="F32" s="35">
        <v>60.0</v>
      </c>
      <c r="G32" s="35">
        <v>78.0</v>
      </c>
      <c r="H32" s="35">
        <v>80.0</v>
      </c>
      <c r="I32" s="35">
        <v>0.0</v>
      </c>
      <c r="J32" s="35">
        <v>0.0</v>
      </c>
      <c r="K32" s="35">
        <v>56.0</v>
      </c>
      <c r="L32" s="35">
        <v>0.0</v>
      </c>
      <c r="M32" s="35">
        <v>0.0</v>
      </c>
      <c r="N32" s="35">
        <v>0.0</v>
      </c>
      <c r="O32" s="35">
        <v>0.0</v>
      </c>
      <c r="P32" s="35">
        <v>0.0</v>
      </c>
      <c r="Q32" s="1">
        <v>100.0</v>
      </c>
      <c r="R32" s="1">
        <v>494.0</v>
      </c>
    </row>
    <row r="33" ht="15.75" customHeight="1">
      <c r="A33" s="1">
        <v>1.07409535E8</v>
      </c>
      <c r="B33" s="1" t="s">
        <v>52</v>
      </c>
      <c r="C33" s="34">
        <v>88.42857142857143</v>
      </c>
      <c r="D33" s="35">
        <v>100.0</v>
      </c>
      <c r="E33" s="35">
        <v>100.0</v>
      </c>
      <c r="F33" s="35">
        <v>100.0</v>
      </c>
      <c r="G33" s="35">
        <v>100.0</v>
      </c>
      <c r="H33" s="35">
        <v>98.0</v>
      </c>
      <c r="I33" s="35">
        <v>100.0</v>
      </c>
      <c r="J33" s="35">
        <v>100.0</v>
      </c>
      <c r="K33" s="35">
        <v>100.0</v>
      </c>
      <c r="L33" s="35">
        <v>100.0</v>
      </c>
      <c r="M33" s="35">
        <v>0.0</v>
      </c>
      <c r="N33" s="35">
        <v>80.0</v>
      </c>
      <c r="O33" s="35">
        <v>100.0</v>
      </c>
      <c r="P33" s="35">
        <v>80.0</v>
      </c>
      <c r="Q33" s="1">
        <v>80.0</v>
      </c>
      <c r="R33" s="1">
        <v>1238.0</v>
      </c>
    </row>
    <row r="34" ht="15.75" customHeight="1">
      <c r="A34" s="1">
        <v>1.07707519E8</v>
      </c>
      <c r="B34" s="1" t="s">
        <v>53</v>
      </c>
      <c r="C34" s="34">
        <v>43.214285714285715</v>
      </c>
      <c r="D34" s="35">
        <v>0.0</v>
      </c>
      <c r="E34" s="35">
        <v>0.0</v>
      </c>
      <c r="F34" s="35">
        <v>0.0</v>
      </c>
      <c r="G34" s="35">
        <v>49.0</v>
      </c>
      <c r="H34" s="35">
        <v>49.0</v>
      </c>
      <c r="I34" s="35">
        <v>47.0</v>
      </c>
      <c r="J34" s="35">
        <v>60.0</v>
      </c>
      <c r="K34" s="35">
        <v>80.0</v>
      </c>
      <c r="L34" s="35">
        <v>80.0</v>
      </c>
      <c r="M34" s="35">
        <v>80.0</v>
      </c>
      <c r="N34" s="35">
        <v>80.0</v>
      </c>
      <c r="O34" s="35">
        <v>0.0</v>
      </c>
      <c r="P34" s="35">
        <v>80.0</v>
      </c>
      <c r="Q34" s="1">
        <v>0.0</v>
      </c>
      <c r="R34" s="1">
        <v>605.0</v>
      </c>
    </row>
    <row r="35" ht="15.75" customHeight="1">
      <c r="A35" s="1">
        <v>1.0770752E8</v>
      </c>
      <c r="B35" s="1" t="s">
        <v>54</v>
      </c>
      <c r="C35" s="34">
        <v>75.71428571428571</v>
      </c>
      <c r="D35" s="35">
        <v>60.0</v>
      </c>
      <c r="E35" s="35">
        <v>60.0</v>
      </c>
      <c r="F35" s="35">
        <v>60.0</v>
      </c>
      <c r="G35" s="35">
        <v>100.0</v>
      </c>
      <c r="H35" s="35">
        <v>100.0</v>
      </c>
      <c r="I35" s="35">
        <v>80.0</v>
      </c>
      <c r="J35" s="35">
        <v>80.0</v>
      </c>
      <c r="K35" s="35">
        <v>80.0</v>
      </c>
      <c r="L35" s="35">
        <v>100.0</v>
      </c>
      <c r="M35" s="35">
        <v>100.0</v>
      </c>
      <c r="N35" s="35">
        <v>60.0</v>
      </c>
      <c r="O35" s="35">
        <v>80.0</v>
      </c>
      <c r="P35" s="35">
        <v>100.0</v>
      </c>
      <c r="Q35" s="1">
        <v>0.0</v>
      </c>
      <c r="R35" s="1">
        <v>1060.0</v>
      </c>
    </row>
    <row r="36" ht="15.75" customHeight="1">
      <c r="A36" s="1">
        <v>1.08401037E8</v>
      </c>
      <c r="B36" s="1" t="s">
        <v>55</v>
      </c>
      <c r="C36" s="34">
        <v>100.0</v>
      </c>
      <c r="D36" s="35">
        <v>100.0</v>
      </c>
      <c r="E36" s="35">
        <v>100.0</v>
      </c>
      <c r="F36" s="35">
        <v>100.0</v>
      </c>
      <c r="G36" s="35">
        <v>100.0</v>
      </c>
      <c r="H36" s="35">
        <v>100.0</v>
      </c>
      <c r="I36" s="35">
        <v>100.0</v>
      </c>
      <c r="J36" s="35">
        <v>100.0</v>
      </c>
      <c r="K36" s="35">
        <v>100.0</v>
      </c>
      <c r="L36" s="35">
        <v>100.0</v>
      </c>
      <c r="M36" s="35">
        <v>100.0</v>
      </c>
      <c r="N36" s="35">
        <v>100.0</v>
      </c>
      <c r="O36" s="35">
        <v>100.0</v>
      </c>
      <c r="P36" s="35">
        <v>100.0</v>
      </c>
      <c r="Q36" s="1">
        <v>100.0</v>
      </c>
      <c r="R36" s="1">
        <v>1400.0</v>
      </c>
    </row>
    <row r="37" ht="15.75" customHeight="1">
      <c r="A37" s="1">
        <v>1.08401501E8</v>
      </c>
      <c r="B37" s="1" t="s">
        <v>56</v>
      </c>
      <c r="C37" s="34">
        <v>100.0</v>
      </c>
      <c r="D37" s="35">
        <v>100.0</v>
      </c>
      <c r="E37" s="35">
        <v>100.0</v>
      </c>
      <c r="F37" s="35">
        <v>100.0</v>
      </c>
      <c r="G37" s="35">
        <v>100.0</v>
      </c>
      <c r="H37" s="35">
        <v>100.0</v>
      </c>
      <c r="I37" s="35">
        <v>100.0</v>
      </c>
      <c r="J37" s="35">
        <v>100.0</v>
      </c>
      <c r="K37" s="35">
        <v>100.0</v>
      </c>
      <c r="L37" s="35">
        <v>100.0</v>
      </c>
      <c r="M37" s="35">
        <v>100.0</v>
      </c>
      <c r="N37" s="35">
        <v>100.0</v>
      </c>
      <c r="O37" s="35">
        <v>100.0</v>
      </c>
      <c r="P37" s="35">
        <v>100.0</v>
      </c>
      <c r="Q37" s="1">
        <v>100.0</v>
      </c>
      <c r="R37" s="1">
        <v>1400.0</v>
      </c>
    </row>
    <row r="38" ht="15.75" customHeight="1">
      <c r="A38" s="1">
        <v>1.08401503E8</v>
      </c>
      <c r="B38" s="1" t="s">
        <v>57</v>
      </c>
      <c r="C38" s="34">
        <v>86.71428571428571</v>
      </c>
      <c r="D38" s="35">
        <v>97.0</v>
      </c>
      <c r="E38" s="35">
        <v>57.0</v>
      </c>
      <c r="F38" s="35">
        <v>60.0</v>
      </c>
      <c r="G38" s="35">
        <v>80.0</v>
      </c>
      <c r="H38" s="35">
        <v>80.0</v>
      </c>
      <c r="I38" s="35">
        <v>100.0</v>
      </c>
      <c r="J38" s="35">
        <v>100.0</v>
      </c>
      <c r="K38" s="35">
        <v>60.0</v>
      </c>
      <c r="L38" s="35">
        <v>100.0</v>
      </c>
      <c r="M38" s="35">
        <v>100.0</v>
      </c>
      <c r="N38" s="35">
        <v>100.0</v>
      </c>
      <c r="O38" s="35">
        <v>80.0</v>
      </c>
      <c r="P38" s="35">
        <v>100.0</v>
      </c>
      <c r="Q38" s="1">
        <v>100.0</v>
      </c>
      <c r="R38" s="1">
        <v>1214.0</v>
      </c>
    </row>
    <row r="39" ht="15.75" customHeight="1">
      <c r="A39" s="1">
        <v>1.08401522E8</v>
      </c>
      <c r="B39" s="1" t="s">
        <v>58</v>
      </c>
      <c r="C39" s="34">
        <v>100.0</v>
      </c>
      <c r="D39" s="35">
        <v>100.0</v>
      </c>
      <c r="E39" s="35">
        <v>100.0</v>
      </c>
      <c r="F39" s="35">
        <v>100.0</v>
      </c>
      <c r="G39" s="35">
        <v>100.0</v>
      </c>
      <c r="H39" s="35">
        <v>100.0</v>
      </c>
      <c r="I39" s="35">
        <v>100.0</v>
      </c>
      <c r="J39" s="35">
        <v>100.0</v>
      </c>
      <c r="K39" s="35">
        <v>100.0</v>
      </c>
      <c r="L39" s="35">
        <v>100.0</v>
      </c>
      <c r="M39" s="35">
        <v>100.0</v>
      </c>
      <c r="N39" s="35">
        <v>100.0</v>
      </c>
      <c r="O39" s="35">
        <v>100.0</v>
      </c>
      <c r="P39" s="35">
        <v>100.0</v>
      </c>
      <c r="Q39" s="1">
        <v>100.0</v>
      </c>
      <c r="R39" s="1">
        <v>1400.0</v>
      </c>
    </row>
    <row r="40" ht="15.75" customHeight="1">
      <c r="A40" s="1">
        <v>1.08401523E8</v>
      </c>
      <c r="B40" s="1" t="s">
        <v>59</v>
      </c>
      <c r="C40" s="34">
        <v>71.42857142857143</v>
      </c>
      <c r="D40" s="35">
        <v>100.0</v>
      </c>
      <c r="E40" s="35">
        <v>100.0</v>
      </c>
      <c r="F40" s="35">
        <v>100.0</v>
      </c>
      <c r="G40" s="35">
        <v>60.0</v>
      </c>
      <c r="H40" s="35">
        <v>60.0</v>
      </c>
      <c r="I40" s="35">
        <v>100.0</v>
      </c>
      <c r="J40" s="35">
        <v>100.0</v>
      </c>
      <c r="K40" s="35">
        <v>80.0</v>
      </c>
      <c r="L40" s="35">
        <v>60.0</v>
      </c>
      <c r="M40" s="35">
        <v>60.0</v>
      </c>
      <c r="N40" s="35">
        <v>100.0</v>
      </c>
      <c r="O40" s="35">
        <v>80.0</v>
      </c>
      <c r="P40" s="35">
        <v>0.0</v>
      </c>
      <c r="Q40" s="1">
        <v>0.0</v>
      </c>
      <c r="R40" s="1">
        <v>1000.0</v>
      </c>
    </row>
    <row r="41" ht="15.75" customHeight="1">
      <c r="A41" s="1">
        <v>1.08408521E8</v>
      </c>
      <c r="B41" s="1" t="s">
        <v>60</v>
      </c>
      <c r="C41" s="34">
        <v>64.07142857142857</v>
      </c>
      <c r="D41" s="35">
        <v>80.0</v>
      </c>
      <c r="E41" s="35">
        <v>77.0</v>
      </c>
      <c r="F41" s="35">
        <v>80.0</v>
      </c>
      <c r="G41" s="35">
        <v>80.0</v>
      </c>
      <c r="H41" s="35">
        <v>80.0</v>
      </c>
      <c r="I41" s="35">
        <v>100.0</v>
      </c>
      <c r="J41" s="35">
        <v>0.0</v>
      </c>
      <c r="K41" s="35">
        <v>100.0</v>
      </c>
      <c r="L41" s="35">
        <v>100.0</v>
      </c>
      <c r="M41" s="35">
        <v>100.0</v>
      </c>
      <c r="N41" s="35">
        <v>100.0</v>
      </c>
      <c r="O41" s="35">
        <v>0.0</v>
      </c>
      <c r="P41" s="35">
        <v>0.0</v>
      </c>
      <c r="Q41" s="1">
        <v>0.0</v>
      </c>
      <c r="R41" s="1">
        <v>897.0</v>
      </c>
    </row>
    <row r="42" ht="15.75" customHeight="1">
      <c r="A42" s="1">
        <v>1.08707008E8</v>
      </c>
      <c r="B42" s="1" t="s">
        <v>61</v>
      </c>
      <c r="C42" s="34">
        <v>100.0</v>
      </c>
      <c r="D42" s="35">
        <v>100.0</v>
      </c>
      <c r="E42" s="35">
        <v>100.0</v>
      </c>
      <c r="F42" s="35">
        <v>100.0</v>
      </c>
      <c r="G42" s="35">
        <v>100.0</v>
      </c>
      <c r="H42" s="35">
        <v>100.0</v>
      </c>
      <c r="I42" s="35">
        <v>100.0</v>
      </c>
      <c r="J42" s="35">
        <v>100.0</v>
      </c>
      <c r="K42" s="35">
        <v>100.0</v>
      </c>
      <c r="L42" s="35">
        <v>100.0</v>
      </c>
      <c r="M42" s="35">
        <v>100.0</v>
      </c>
      <c r="N42" s="35">
        <v>100.0</v>
      </c>
      <c r="O42" s="35">
        <v>100.0</v>
      </c>
      <c r="P42" s="35">
        <v>100.0</v>
      </c>
      <c r="Q42" s="1">
        <v>100.0</v>
      </c>
      <c r="R42" s="1">
        <v>1400.0</v>
      </c>
    </row>
    <row r="43" ht="15.75" customHeight="1">
      <c r="A43" s="1">
        <v>1.08707507E8</v>
      </c>
      <c r="B43" s="1" t="s">
        <v>62</v>
      </c>
      <c r="C43" s="34">
        <v>98.57142857142857</v>
      </c>
      <c r="D43" s="35">
        <v>100.0</v>
      </c>
      <c r="E43" s="35">
        <v>100.0</v>
      </c>
      <c r="F43" s="35">
        <v>100.0</v>
      </c>
      <c r="G43" s="35">
        <v>100.0</v>
      </c>
      <c r="H43" s="35">
        <v>100.0</v>
      </c>
      <c r="I43" s="35">
        <v>100.0</v>
      </c>
      <c r="J43" s="35">
        <v>100.0</v>
      </c>
      <c r="K43" s="35">
        <v>100.0</v>
      </c>
      <c r="L43" s="35">
        <v>100.0</v>
      </c>
      <c r="M43" s="35">
        <v>100.0</v>
      </c>
      <c r="N43" s="35">
        <v>100.0</v>
      </c>
      <c r="O43" s="35">
        <v>80.0</v>
      </c>
      <c r="P43" s="35">
        <v>100.0</v>
      </c>
      <c r="Q43" s="1">
        <v>100.0</v>
      </c>
      <c r="R43" s="1">
        <v>1380.0</v>
      </c>
    </row>
    <row r="44" ht="15.75" customHeight="1">
      <c r="A44" s="1">
        <v>1.08707509E8</v>
      </c>
      <c r="B44" s="1" t="s">
        <v>63</v>
      </c>
      <c r="C44" s="34">
        <v>100.0</v>
      </c>
      <c r="D44" s="35">
        <v>100.0</v>
      </c>
      <c r="E44" s="35">
        <v>100.0</v>
      </c>
      <c r="F44" s="35">
        <v>100.0</v>
      </c>
      <c r="G44" s="35">
        <v>100.0</v>
      </c>
      <c r="H44" s="35">
        <v>100.0</v>
      </c>
      <c r="I44" s="35">
        <v>100.0</v>
      </c>
      <c r="J44" s="35">
        <v>100.0</v>
      </c>
      <c r="K44" s="35">
        <v>100.0</v>
      </c>
      <c r="L44" s="35">
        <v>100.0</v>
      </c>
      <c r="M44" s="35">
        <v>100.0</v>
      </c>
      <c r="N44" s="35">
        <v>100.0</v>
      </c>
      <c r="O44" s="35">
        <v>100.0</v>
      </c>
      <c r="P44" s="35">
        <v>100.0</v>
      </c>
      <c r="Q44" s="1">
        <v>100.0</v>
      </c>
      <c r="R44" s="1">
        <v>1400.0</v>
      </c>
    </row>
    <row r="45" ht="15.75" customHeight="1">
      <c r="A45" s="1">
        <v>1.09303031E8</v>
      </c>
      <c r="B45" s="1" t="s">
        <v>64</v>
      </c>
      <c r="C45" s="34">
        <v>78.57142857142857</v>
      </c>
      <c r="D45" s="35">
        <v>80.0</v>
      </c>
      <c r="E45" s="35">
        <v>80.0</v>
      </c>
      <c r="F45" s="35">
        <v>80.0</v>
      </c>
      <c r="G45" s="35">
        <v>80.0</v>
      </c>
      <c r="H45" s="35">
        <v>80.0</v>
      </c>
      <c r="I45" s="35">
        <v>80.0</v>
      </c>
      <c r="J45" s="35">
        <v>60.0</v>
      </c>
      <c r="K45" s="35">
        <v>100.0</v>
      </c>
      <c r="L45" s="35">
        <v>100.0</v>
      </c>
      <c r="M45" s="35">
        <v>100.0</v>
      </c>
      <c r="N45" s="35">
        <v>60.0</v>
      </c>
      <c r="O45" s="35">
        <v>100.0</v>
      </c>
      <c r="P45" s="35">
        <v>100.0</v>
      </c>
      <c r="Q45" s="1">
        <v>0.0</v>
      </c>
      <c r="R45" s="1">
        <v>1100.0</v>
      </c>
    </row>
    <row r="46" ht="15.75" customHeight="1">
      <c r="A46" s="1">
        <v>1.09303578E8</v>
      </c>
      <c r="B46" s="1" t="s">
        <v>65</v>
      </c>
      <c r="C46" s="34">
        <v>83.07142857142857</v>
      </c>
      <c r="D46" s="35">
        <v>77.0</v>
      </c>
      <c r="E46" s="35">
        <v>77.0</v>
      </c>
      <c r="F46" s="35">
        <v>73.0</v>
      </c>
      <c r="G46" s="35">
        <v>96.0</v>
      </c>
      <c r="H46" s="35">
        <v>80.0</v>
      </c>
      <c r="I46" s="35">
        <v>60.0</v>
      </c>
      <c r="J46" s="35">
        <v>60.0</v>
      </c>
      <c r="K46" s="35">
        <v>100.0</v>
      </c>
      <c r="L46" s="35">
        <v>100.0</v>
      </c>
      <c r="M46" s="35">
        <v>100.0</v>
      </c>
      <c r="N46" s="35">
        <v>60.0</v>
      </c>
      <c r="O46" s="35">
        <v>80.0</v>
      </c>
      <c r="P46" s="35">
        <v>100.0</v>
      </c>
      <c r="Q46" s="1">
        <v>100.0</v>
      </c>
      <c r="R46" s="1">
        <v>1163.0</v>
      </c>
    </row>
    <row r="47" ht="15.75" customHeight="1">
      <c r="A47" s="1">
        <v>1.09403528E8</v>
      </c>
      <c r="B47" s="1" t="s">
        <v>66</v>
      </c>
      <c r="C47" s="34">
        <v>59.357142857142854</v>
      </c>
      <c r="D47" s="35">
        <v>100.0</v>
      </c>
      <c r="E47" s="35">
        <v>91.0</v>
      </c>
      <c r="F47" s="35">
        <v>100.0</v>
      </c>
      <c r="G47" s="35">
        <v>60.0</v>
      </c>
      <c r="H47" s="35">
        <v>60.0</v>
      </c>
      <c r="I47" s="35">
        <v>80.0</v>
      </c>
      <c r="J47" s="35">
        <v>80.0</v>
      </c>
      <c r="K47" s="35">
        <v>80.0</v>
      </c>
      <c r="L47" s="35">
        <v>60.0</v>
      </c>
      <c r="M47" s="35">
        <v>60.0</v>
      </c>
      <c r="N47" s="35">
        <v>0.0</v>
      </c>
      <c r="O47" s="35">
        <v>0.0</v>
      </c>
      <c r="P47" s="35">
        <v>60.0</v>
      </c>
      <c r="Q47" s="1">
        <v>0.0</v>
      </c>
      <c r="R47" s="1">
        <v>831.0</v>
      </c>
    </row>
    <row r="48" ht="15.75" customHeight="1">
      <c r="A48" s="1">
        <v>1.0940353E8</v>
      </c>
      <c r="B48" s="1" t="s">
        <v>67</v>
      </c>
      <c r="C48" s="34">
        <v>87.14285714285714</v>
      </c>
      <c r="D48" s="35">
        <v>100.0</v>
      </c>
      <c r="E48" s="35">
        <v>100.0</v>
      </c>
      <c r="F48" s="35">
        <v>100.0</v>
      </c>
      <c r="G48" s="35">
        <v>100.0</v>
      </c>
      <c r="H48" s="35">
        <v>100.0</v>
      </c>
      <c r="I48" s="35">
        <v>80.0</v>
      </c>
      <c r="J48" s="35">
        <v>80.0</v>
      </c>
      <c r="K48" s="35">
        <v>80.0</v>
      </c>
      <c r="L48" s="35">
        <v>80.0</v>
      </c>
      <c r="M48" s="35">
        <v>80.0</v>
      </c>
      <c r="N48" s="35">
        <v>80.0</v>
      </c>
      <c r="O48" s="35">
        <v>100.0</v>
      </c>
      <c r="P48" s="35">
        <v>60.0</v>
      </c>
      <c r="Q48" s="1">
        <v>80.0</v>
      </c>
      <c r="R48" s="1">
        <v>1220.0</v>
      </c>
    </row>
    <row r="49" ht="15.75" customHeight="1">
      <c r="A49" s="1">
        <v>1.09403531E8</v>
      </c>
      <c r="B49" s="1" t="s">
        <v>68</v>
      </c>
      <c r="C49" s="34">
        <v>82.85714285714286</v>
      </c>
      <c r="D49" s="35">
        <v>100.0</v>
      </c>
      <c r="E49" s="35">
        <v>100.0</v>
      </c>
      <c r="F49" s="35">
        <v>100.0</v>
      </c>
      <c r="G49" s="35">
        <v>100.0</v>
      </c>
      <c r="H49" s="35">
        <v>100.0</v>
      </c>
      <c r="I49" s="35">
        <v>80.0</v>
      </c>
      <c r="J49" s="35">
        <v>80.0</v>
      </c>
      <c r="K49" s="35">
        <v>100.0</v>
      </c>
      <c r="L49" s="35">
        <v>80.0</v>
      </c>
      <c r="M49" s="35">
        <v>60.0</v>
      </c>
      <c r="N49" s="35">
        <v>60.0</v>
      </c>
      <c r="O49" s="35">
        <v>60.0</v>
      </c>
      <c r="P49" s="35">
        <v>60.0</v>
      </c>
      <c r="Q49" s="1">
        <v>80.0</v>
      </c>
      <c r="R49" s="1">
        <v>1160.0</v>
      </c>
    </row>
    <row r="50" ht="15.75" customHeight="1">
      <c r="A50" s="1">
        <v>1.0940354E8</v>
      </c>
      <c r="B50" s="1" t="s">
        <v>69</v>
      </c>
      <c r="C50" s="34">
        <v>92.64285714285714</v>
      </c>
      <c r="D50" s="35">
        <v>80.0</v>
      </c>
      <c r="E50" s="35">
        <v>77.0</v>
      </c>
      <c r="F50" s="35">
        <v>80.0</v>
      </c>
      <c r="G50" s="35">
        <v>80.0</v>
      </c>
      <c r="H50" s="35">
        <v>80.0</v>
      </c>
      <c r="I50" s="35">
        <v>100.0</v>
      </c>
      <c r="J50" s="35">
        <v>100.0</v>
      </c>
      <c r="K50" s="35">
        <v>100.0</v>
      </c>
      <c r="L50" s="35">
        <v>100.0</v>
      </c>
      <c r="M50" s="35">
        <v>100.0</v>
      </c>
      <c r="N50" s="35">
        <v>100.0</v>
      </c>
      <c r="O50" s="35">
        <v>100.0</v>
      </c>
      <c r="P50" s="35">
        <v>100.0</v>
      </c>
      <c r="Q50" s="1">
        <v>100.0</v>
      </c>
      <c r="R50" s="1">
        <v>1297.0</v>
      </c>
    </row>
    <row r="51" ht="15.75" customHeight="1">
      <c r="A51" s="1">
        <v>1.09403541E8</v>
      </c>
      <c r="B51" s="1" t="s">
        <v>70</v>
      </c>
      <c r="C51" s="34">
        <v>34.285714285714285</v>
      </c>
      <c r="D51" s="35">
        <v>97.0</v>
      </c>
      <c r="E51" s="35">
        <v>83.0</v>
      </c>
      <c r="F51" s="35">
        <v>100.0</v>
      </c>
      <c r="G51" s="35">
        <v>100.0</v>
      </c>
      <c r="H51" s="35">
        <v>100.0</v>
      </c>
      <c r="I51" s="35">
        <v>0.0</v>
      </c>
      <c r="J51" s="35">
        <v>0.0</v>
      </c>
      <c r="K51" s="35">
        <v>0.0</v>
      </c>
      <c r="L51" s="35">
        <v>0.0</v>
      </c>
      <c r="M51" s="35">
        <v>0.0</v>
      </c>
      <c r="N51" s="35">
        <v>0.0</v>
      </c>
      <c r="O51" s="35">
        <v>0.0</v>
      </c>
      <c r="P51" s="35">
        <v>0.0</v>
      </c>
      <c r="Q51" s="1">
        <v>0.0</v>
      </c>
      <c r="R51" s="1">
        <v>480.0</v>
      </c>
    </row>
    <row r="52" ht="15.75" customHeight="1">
      <c r="A52" s="1">
        <v>1.09403551E8</v>
      </c>
      <c r="B52" s="1" t="s">
        <v>71</v>
      </c>
      <c r="C52" s="34">
        <v>4.571428571428571</v>
      </c>
      <c r="D52" s="35">
        <v>0.0</v>
      </c>
      <c r="E52" s="35">
        <v>0.0</v>
      </c>
      <c r="F52" s="35">
        <v>0.0</v>
      </c>
      <c r="G52" s="35">
        <v>0.0</v>
      </c>
      <c r="H52" s="35">
        <v>0.0</v>
      </c>
      <c r="I52" s="35">
        <v>0.0</v>
      </c>
      <c r="J52" s="35">
        <v>0.0</v>
      </c>
      <c r="K52" s="35">
        <v>64.0</v>
      </c>
      <c r="L52" s="35">
        <v>0.0</v>
      </c>
      <c r="M52" s="35">
        <v>0.0</v>
      </c>
      <c r="N52" s="35">
        <v>0.0</v>
      </c>
      <c r="O52" s="35">
        <v>0.0</v>
      </c>
      <c r="P52" s="35">
        <v>0.0</v>
      </c>
      <c r="Q52" s="1">
        <v>0.0</v>
      </c>
      <c r="R52" s="1">
        <v>64.0</v>
      </c>
    </row>
    <row r="53" ht="15.75" customHeight="1">
      <c r="A53" s="1">
        <v>1.09403552E8</v>
      </c>
      <c r="B53" s="1" t="s">
        <v>72</v>
      </c>
      <c r="C53" s="34">
        <v>54.07142857142857</v>
      </c>
      <c r="D53" s="35">
        <v>77.0</v>
      </c>
      <c r="E53" s="35">
        <v>0.0</v>
      </c>
      <c r="F53" s="35">
        <v>0.0</v>
      </c>
      <c r="G53" s="35">
        <v>0.0</v>
      </c>
      <c r="H53" s="35">
        <v>0.0</v>
      </c>
      <c r="I53" s="35">
        <v>0.0</v>
      </c>
      <c r="J53" s="35">
        <v>0.0</v>
      </c>
      <c r="K53" s="35">
        <v>80.0</v>
      </c>
      <c r="L53" s="35">
        <v>100.0</v>
      </c>
      <c r="M53" s="35">
        <v>100.0</v>
      </c>
      <c r="N53" s="35">
        <v>100.0</v>
      </c>
      <c r="O53" s="35">
        <v>100.0</v>
      </c>
      <c r="P53" s="35">
        <v>100.0</v>
      </c>
      <c r="Q53" s="1">
        <v>100.0</v>
      </c>
      <c r="R53" s="1">
        <v>757.0</v>
      </c>
    </row>
    <row r="54" ht="15.75" customHeight="1">
      <c r="A54" s="1">
        <v>1.09409002E8</v>
      </c>
      <c r="B54" s="1" t="s">
        <v>73</v>
      </c>
      <c r="C54" s="34">
        <v>16.928571428571427</v>
      </c>
      <c r="D54" s="35">
        <v>80.0</v>
      </c>
      <c r="E54" s="35">
        <v>77.0</v>
      </c>
      <c r="F54" s="35">
        <v>80.0</v>
      </c>
      <c r="G54" s="35">
        <v>0.0</v>
      </c>
      <c r="H54" s="35">
        <v>0.0</v>
      </c>
      <c r="I54" s="35">
        <v>0.0</v>
      </c>
      <c r="J54" s="35">
        <v>0.0</v>
      </c>
      <c r="K54" s="35">
        <v>0.0</v>
      </c>
      <c r="L54" s="35">
        <v>0.0</v>
      </c>
      <c r="M54" s="35">
        <v>0.0</v>
      </c>
      <c r="N54" s="35">
        <v>0.0</v>
      </c>
      <c r="O54" s="35">
        <v>0.0</v>
      </c>
      <c r="P54" s="35">
        <v>0.0</v>
      </c>
      <c r="Q54" s="1">
        <v>0.0</v>
      </c>
      <c r="R54" s="1">
        <v>237.0</v>
      </c>
    </row>
    <row r="55" ht="15.75" customHeight="1">
      <c r="A55" s="1">
        <v>1.09409532E8</v>
      </c>
      <c r="B55" s="1" t="s">
        <v>74</v>
      </c>
      <c r="C55" s="34">
        <v>66.64285714285714</v>
      </c>
      <c r="D55" s="35">
        <v>80.0</v>
      </c>
      <c r="E55" s="35">
        <v>80.0</v>
      </c>
      <c r="F55" s="35">
        <v>80.0</v>
      </c>
      <c r="G55" s="35">
        <v>80.0</v>
      </c>
      <c r="H55" s="35">
        <v>80.0</v>
      </c>
      <c r="I55" s="35">
        <v>93.0</v>
      </c>
      <c r="J55" s="35">
        <v>100.0</v>
      </c>
      <c r="K55" s="35">
        <v>0.0</v>
      </c>
      <c r="L55" s="35">
        <v>77.0</v>
      </c>
      <c r="M55" s="35">
        <v>73.0</v>
      </c>
      <c r="N55" s="35">
        <v>50.0</v>
      </c>
      <c r="O55" s="35">
        <v>80.0</v>
      </c>
      <c r="P55" s="35">
        <v>60.0</v>
      </c>
      <c r="Q55" s="1">
        <v>0.0</v>
      </c>
      <c r="R55" s="1">
        <v>933.0</v>
      </c>
    </row>
    <row r="56" ht="15.75" customHeight="1">
      <c r="A56" s="1">
        <v>1.09801516E8</v>
      </c>
      <c r="B56" s="1" t="s">
        <v>75</v>
      </c>
      <c r="C56" s="34">
        <v>92.85714285714286</v>
      </c>
      <c r="D56" s="35">
        <v>80.0</v>
      </c>
      <c r="E56" s="35">
        <v>80.0</v>
      </c>
      <c r="F56" s="35">
        <v>80.0</v>
      </c>
      <c r="G56" s="35">
        <v>100.0</v>
      </c>
      <c r="H56" s="35">
        <v>100.0</v>
      </c>
      <c r="I56" s="35">
        <v>100.0</v>
      </c>
      <c r="J56" s="35">
        <v>100.0</v>
      </c>
      <c r="K56" s="35">
        <v>100.0</v>
      </c>
      <c r="L56" s="35">
        <v>100.0</v>
      </c>
      <c r="M56" s="35">
        <v>100.0</v>
      </c>
      <c r="N56" s="35">
        <v>100.0</v>
      </c>
      <c r="O56" s="35">
        <v>100.0</v>
      </c>
      <c r="P56" s="35">
        <v>60.0</v>
      </c>
      <c r="Q56" s="1">
        <v>100.0</v>
      </c>
      <c r="R56" s="1">
        <v>1300.0</v>
      </c>
    </row>
    <row r="57" ht="15.75" customHeight="1">
      <c r="A57" s="1">
        <v>1.09801526E8</v>
      </c>
      <c r="B57" s="1" t="s">
        <v>76</v>
      </c>
      <c r="C57" s="34">
        <v>63.714285714285715</v>
      </c>
      <c r="D57" s="35">
        <v>77.0</v>
      </c>
      <c r="E57" s="35">
        <v>0.0</v>
      </c>
      <c r="F57" s="35">
        <v>73.0</v>
      </c>
      <c r="G57" s="35">
        <v>80.0</v>
      </c>
      <c r="H57" s="35">
        <v>72.0</v>
      </c>
      <c r="I57" s="35">
        <v>80.0</v>
      </c>
      <c r="J57" s="35">
        <v>80.0</v>
      </c>
      <c r="K57" s="35">
        <v>80.0</v>
      </c>
      <c r="L57" s="35">
        <v>57.0</v>
      </c>
      <c r="M57" s="35">
        <v>53.0</v>
      </c>
      <c r="N57" s="35">
        <v>80.0</v>
      </c>
      <c r="O57" s="35">
        <v>0.0</v>
      </c>
      <c r="P57" s="35">
        <v>80.0</v>
      </c>
      <c r="Q57" s="1">
        <v>80.0</v>
      </c>
      <c r="R57" s="1">
        <v>892.0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22"/>
    <col customWidth="1" min="2" max="2" width="6.78"/>
    <col customWidth="1" min="3" max="3" width="6.89"/>
    <col customWidth="1" min="4" max="8" width="6.78"/>
    <col customWidth="1" min="9" max="10" width="10.33"/>
    <col customWidth="1" min="11" max="26" width="6.78"/>
  </cols>
  <sheetData>
    <row r="1" ht="15.75" customHeight="1">
      <c r="A1" s="1" t="s">
        <v>0</v>
      </c>
      <c r="B1" s="1" t="s">
        <v>1</v>
      </c>
      <c r="C1" s="3" t="s">
        <v>16</v>
      </c>
      <c r="D1" s="38" t="s">
        <v>94</v>
      </c>
      <c r="E1" s="38" t="s">
        <v>95</v>
      </c>
      <c r="F1" s="38" t="s">
        <v>96</v>
      </c>
      <c r="G1" s="38" t="s">
        <v>97</v>
      </c>
      <c r="H1" s="38" t="s">
        <v>98</v>
      </c>
      <c r="I1" s="38" t="s">
        <v>99</v>
      </c>
      <c r="J1" s="38" t="s">
        <v>100</v>
      </c>
      <c r="M1" s="38" t="s">
        <v>101</v>
      </c>
      <c r="N1" s="38" t="s">
        <v>102</v>
      </c>
      <c r="O1" s="38" t="s">
        <v>103</v>
      </c>
      <c r="P1" s="13" t="s">
        <v>104</v>
      </c>
    </row>
    <row r="2" ht="15.75" customHeight="1">
      <c r="A2" s="15">
        <v>1.05102502E8</v>
      </c>
      <c r="B2" s="15" t="s">
        <v>20</v>
      </c>
      <c r="C2" s="15">
        <f>AVERAGE(D2:J2)</f>
        <v>0</v>
      </c>
      <c r="D2" s="18">
        <v>0.0</v>
      </c>
      <c r="E2" s="18">
        <v>0.0</v>
      </c>
      <c r="F2" s="38">
        <v>0.0</v>
      </c>
      <c r="G2" s="18">
        <v>0.0</v>
      </c>
      <c r="H2" s="18">
        <v>0.0</v>
      </c>
      <c r="I2" s="13">
        <v>0.0</v>
      </c>
      <c r="M2" s="18">
        <v>0.0</v>
      </c>
      <c r="N2" s="18">
        <v>0.0</v>
      </c>
      <c r="O2" s="38">
        <v>0.0</v>
      </c>
    </row>
    <row r="3" ht="15.75" customHeight="1">
      <c r="A3" s="15">
        <v>1.05202007E8</v>
      </c>
      <c r="B3" s="15" t="s">
        <v>22</v>
      </c>
      <c r="C3" s="15">
        <f t="shared" ref="C3:C57" si="1">ROUND(AVERAGE(D3:J3),2)</f>
        <v>96.67</v>
      </c>
      <c r="D3" s="18">
        <v>100.0</v>
      </c>
      <c r="E3" s="18">
        <v>100.0</v>
      </c>
      <c r="F3" s="38">
        <v>100.0</v>
      </c>
      <c r="G3" s="18">
        <v>80.0</v>
      </c>
      <c r="H3" s="18">
        <v>100.0</v>
      </c>
      <c r="I3" s="39">
        <v>100.0</v>
      </c>
      <c r="K3" s="40"/>
      <c r="L3" s="39"/>
      <c r="M3" s="18">
        <v>94.0</v>
      </c>
      <c r="N3" s="18">
        <v>88.0</v>
      </c>
      <c r="O3" s="38">
        <v>85.0</v>
      </c>
      <c r="P3" s="41">
        <v>71.0</v>
      </c>
    </row>
    <row r="4" ht="15.75" customHeight="1">
      <c r="A4" s="15">
        <v>1.06103503E8</v>
      </c>
      <c r="B4" s="15" t="s">
        <v>23</v>
      </c>
      <c r="C4" s="15">
        <f t="shared" si="1"/>
        <v>100</v>
      </c>
      <c r="D4" s="18">
        <v>100.0</v>
      </c>
      <c r="E4" s="18">
        <v>100.0</v>
      </c>
      <c r="F4" s="38">
        <v>100.0</v>
      </c>
      <c r="G4" s="18">
        <v>100.0</v>
      </c>
      <c r="H4" s="18">
        <v>100.0</v>
      </c>
      <c r="I4" s="39">
        <v>100.0</v>
      </c>
      <c r="K4" s="40"/>
      <c r="L4" s="39"/>
      <c r="M4" s="18">
        <v>98.0</v>
      </c>
      <c r="N4" s="18">
        <v>85.0</v>
      </c>
      <c r="O4" s="38">
        <v>82.0</v>
      </c>
      <c r="P4" s="41">
        <v>89.0</v>
      </c>
    </row>
    <row r="5" ht="15.75" customHeight="1">
      <c r="A5" s="15">
        <v>1.06103511E8</v>
      </c>
      <c r="B5" s="15" t="s">
        <v>24</v>
      </c>
      <c r="C5" s="15">
        <f t="shared" si="1"/>
        <v>76.67</v>
      </c>
      <c r="D5" s="18">
        <v>100.0</v>
      </c>
      <c r="E5" s="18">
        <v>80.0</v>
      </c>
      <c r="F5" s="38">
        <v>100.0</v>
      </c>
      <c r="G5" s="18">
        <v>80.0</v>
      </c>
      <c r="H5" s="18">
        <v>0.0</v>
      </c>
      <c r="I5" s="39">
        <v>100.0</v>
      </c>
      <c r="K5" s="40"/>
      <c r="L5" s="39"/>
      <c r="M5" s="18">
        <v>65.0</v>
      </c>
      <c r="N5" s="18">
        <v>64.5</v>
      </c>
      <c r="O5" s="38">
        <v>71.0</v>
      </c>
      <c r="P5" s="41">
        <v>78.0</v>
      </c>
    </row>
    <row r="6" ht="15.75" customHeight="1">
      <c r="A6" s="15">
        <v>1.06206008E8</v>
      </c>
      <c r="B6" s="15" t="s">
        <v>25</v>
      </c>
      <c r="C6" s="15">
        <f t="shared" si="1"/>
        <v>63.33</v>
      </c>
      <c r="D6" s="18">
        <v>100.0</v>
      </c>
      <c r="E6" s="18">
        <v>100.0</v>
      </c>
      <c r="F6" s="38">
        <v>100.0</v>
      </c>
      <c r="G6" s="18">
        <v>0.0</v>
      </c>
      <c r="H6" s="18">
        <v>0.0</v>
      </c>
      <c r="I6" s="39">
        <v>80.0</v>
      </c>
      <c r="K6" s="40"/>
      <c r="L6" s="39"/>
      <c r="M6" s="18">
        <v>97.0</v>
      </c>
      <c r="N6" s="18">
        <v>92.0</v>
      </c>
      <c r="O6" s="38">
        <v>94.0</v>
      </c>
      <c r="P6" s="41">
        <v>87.0</v>
      </c>
    </row>
    <row r="7" ht="15.75" customHeight="1">
      <c r="A7" s="15">
        <v>1.0620601E8</v>
      </c>
      <c r="B7" s="15" t="s">
        <v>26</v>
      </c>
      <c r="C7" s="15">
        <f t="shared" si="1"/>
        <v>63.33</v>
      </c>
      <c r="D7" s="18">
        <v>100.0</v>
      </c>
      <c r="E7" s="18">
        <v>100.0</v>
      </c>
      <c r="F7" s="38">
        <v>100.0</v>
      </c>
      <c r="G7" s="18">
        <v>80.0</v>
      </c>
      <c r="H7" s="18">
        <v>0.0</v>
      </c>
      <c r="I7" s="39">
        <v>0.0</v>
      </c>
      <c r="K7" s="40"/>
      <c r="L7" s="39"/>
      <c r="M7" s="18">
        <v>97.0</v>
      </c>
      <c r="N7" s="18">
        <v>100.0</v>
      </c>
      <c r="O7" s="38">
        <v>80.0</v>
      </c>
      <c r="P7" s="41">
        <v>80.0</v>
      </c>
    </row>
    <row r="8" ht="15.75" customHeight="1">
      <c r="A8" s="15">
        <v>1.06401041E8</v>
      </c>
      <c r="B8" s="15" t="s">
        <v>27</v>
      </c>
      <c r="C8" s="15">
        <f t="shared" si="1"/>
        <v>96.67</v>
      </c>
      <c r="D8" s="18">
        <v>100.0</v>
      </c>
      <c r="E8" s="18">
        <v>100.0</v>
      </c>
      <c r="F8" s="38">
        <v>100.0</v>
      </c>
      <c r="G8" s="18">
        <v>80.0</v>
      </c>
      <c r="H8" s="18">
        <v>100.0</v>
      </c>
      <c r="I8" s="39">
        <v>100.0</v>
      </c>
      <c r="K8" s="40"/>
      <c r="L8" s="39"/>
      <c r="M8" s="18">
        <v>75.0</v>
      </c>
      <c r="N8" s="18">
        <v>52.5</v>
      </c>
      <c r="O8" s="38">
        <v>48.0</v>
      </c>
      <c r="P8" s="41">
        <v>93.0</v>
      </c>
    </row>
    <row r="9" ht="15.75" customHeight="1">
      <c r="A9" s="15">
        <v>1.06401048E8</v>
      </c>
      <c r="B9" s="15" t="s">
        <v>28</v>
      </c>
      <c r="C9" s="15">
        <f t="shared" si="1"/>
        <v>100</v>
      </c>
      <c r="D9" s="18">
        <v>100.0</v>
      </c>
      <c r="E9" s="18">
        <v>100.0</v>
      </c>
      <c r="F9" s="38">
        <v>100.0</v>
      </c>
      <c r="G9" s="18">
        <v>100.0</v>
      </c>
      <c r="H9" s="18">
        <v>100.0</v>
      </c>
      <c r="I9" s="39">
        <v>100.0</v>
      </c>
      <c r="K9" s="40"/>
      <c r="L9" s="39"/>
      <c r="M9" s="18">
        <v>100.0</v>
      </c>
      <c r="N9" s="18">
        <v>91.0</v>
      </c>
      <c r="O9" s="38">
        <v>93.0</v>
      </c>
      <c r="P9" s="41">
        <v>87.0</v>
      </c>
    </row>
    <row r="10" ht="15.75" customHeight="1">
      <c r="A10" s="15">
        <v>1.06401055E8</v>
      </c>
      <c r="B10" s="15" t="s">
        <v>29</v>
      </c>
      <c r="C10" s="15">
        <f t="shared" si="1"/>
        <v>90</v>
      </c>
      <c r="D10" s="18">
        <v>80.0</v>
      </c>
      <c r="E10" s="18">
        <v>100.0</v>
      </c>
      <c r="F10" s="38">
        <v>100.0</v>
      </c>
      <c r="G10" s="18">
        <v>80.0</v>
      </c>
      <c r="H10" s="18">
        <v>100.0</v>
      </c>
      <c r="I10" s="39">
        <v>80.0</v>
      </c>
      <c r="K10" s="40"/>
      <c r="L10" s="39"/>
      <c r="M10" s="18">
        <v>77.0</v>
      </c>
      <c r="N10" s="18">
        <v>91.0</v>
      </c>
      <c r="O10" s="38">
        <v>81.0</v>
      </c>
      <c r="P10" s="41">
        <v>87.0</v>
      </c>
    </row>
    <row r="11" ht="15.75" customHeight="1">
      <c r="A11" s="15">
        <v>1.06401525E8</v>
      </c>
      <c r="B11" s="15" t="s">
        <v>30</v>
      </c>
      <c r="C11" s="15">
        <f t="shared" si="1"/>
        <v>83.33</v>
      </c>
      <c r="D11" s="18">
        <v>100.0</v>
      </c>
      <c r="E11" s="18">
        <v>0.0</v>
      </c>
      <c r="F11" s="38">
        <v>100.0</v>
      </c>
      <c r="G11" s="18">
        <v>100.0</v>
      </c>
      <c r="H11" s="18">
        <v>100.0</v>
      </c>
      <c r="I11" s="39">
        <v>100.0</v>
      </c>
      <c r="K11" s="40"/>
      <c r="L11" s="39"/>
      <c r="M11" s="18">
        <v>78.0</v>
      </c>
      <c r="N11" s="18">
        <v>83.0</v>
      </c>
      <c r="O11" s="38">
        <v>82.0</v>
      </c>
      <c r="P11" s="41">
        <v>80.0</v>
      </c>
    </row>
    <row r="12" ht="15.75" customHeight="1">
      <c r="A12" s="15">
        <v>1.06401528E8</v>
      </c>
      <c r="B12" s="15" t="s">
        <v>31</v>
      </c>
      <c r="C12" s="15">
        <f t="shared" si="1"/>
        <v>93.33</v>
      </c>
      <c r="D12" s="18">
        <v>100.0</v>
      </c>
      <c r="E12" s="18">
        <v>80.0</v>
      </c>
      <c r="F12" s="38">
        <v>100.0</v>
      </c>
      <c r="G12" s="18">
        <v>100.0</v>
      </c>
      <c r="H12" s="18">
        <v>100.0</v>
      </c>
      <c r="I12" s="39">
        <v>80.0</v>
      </c>
      <c r="K12" s="40"/>
      <c r="L12" s="39"/>
      <c r="M12" s="18">
        <v>90.0</v>
      </c>
      <c r="N12" s="18">
        <v>95.0</v>
      </c>
      <c r="O12" s="38">
        <v>70.0</v>
      </c>
      <c r="P12" s="41">
        <v>95.0</v>
      </c>
    </row>
    <row r="13" ht="15.75" customHeight="1">
      <c r="A13" s="15">
        <v>1.06408003E8</v>
      </c>
      <c r="B13" s="15" t="s">
        <v>32</v>
      </c>
      <c r="C13" s="15">
        <f t="shared" si="1"/>
        <v>96.67</v>
      </c>
      <c r="D13" s="18">
        <v>100.0</v>
      </c>
      <c r="E13" s="18">
        <v>100.0</v>
      </c>
      <c r="F13" s="38">
        <v>100.0</v>
      </c>
      <c r="G13" s="18">
        <v>80.0</v>
      </c>
      <c r="H13" s="18">
        <v>100.0</v>
      </c>
      <c r="I13" s="39">
        <v>100.0</v>
      </c>
      <c r="K13" s="40"/>
      <c r="L13" s="39"/>
      <c r="M13" s="18">
        <v>67.0</v>
      </c>
      <c r="N13" s="18">
        <v>86.0</v>
      </c>
      <c r="O13" s="38">
        <v>80.0</v>
      </c>
      <c r="P13" s="41">
        <v>95.0</v>
      </c>
    </row>
    <row r="14" ht="15.75" customHeight="1">
      <c r="A14" s="15">
        <v>1.06408005E8</v>
      </c>
      <c r="B14" s="15" t="s">
        <v>33</v>
      </c>
      <c r="C14" s="15">
        <f t="shared" si="1"/>
        <v>96.67</v>
      </c>
      <c r="D14" s="18">
        <v>100.0</v>
      </c>
      <c r="E14" s="18">
        <v>100.0</v>
      </c>
      <c r="F14" s="38">
        <v>100.0</v>
      </c>
      <c r="G14" s="18">
        <v>80.0</v>
      </c>
      <c r="H14" s="18">
        <v>100.0</v>
      </c>
      <c r="I14" s="39">
        <v>100.0</v>
      </c>
      <c r="K14" s="40"/>
      <c r="L14" s="39"/>
      <c r="M14" s="18">
        <v>74.0</v>
      </c>
      <c r="N14" s="18">
        <v>92.0</v>
      </c>
      <c r="O14" s="38">
        <v>62.0</v>
      </c>
      <c r="P14" s="41">
        <v>85.0</v>
      </c>
    </row>
    <row r="15" ht="15.75" customHeight="1">
      <c r="A15" s="15">
        <v>1.06409022E8</v>
      </c>
      <c r="B15" s="15" t="s">
        <v>34</v>
      </c>
      <c r="C15" s="15">
        <f t="shared" si="1"/>
        <v>90</v>
      </c>
      <c r="D15" s="18">
        <v>80.0</v>
      </c>
      <c r="E15" s="18">
        <v>100.0</v>
      </c>
      <c r="F15" s="38">
        <v>100.0</v>
      </c>
      <c r="G15" s="18">
        <v>80.0</v>
      </c>
      <c r="H15" s="18">
        <v>80.0</v>
      </c>
      <c r="I15" s="39">
        <v>100.0</v>
      </c>
      <c r="K15" s="40"/>
      <c r="L15" s="39"/>
      <c r="M15" s="18">
        <v>91.0</v>
      </c>
      <c r="N15" s="18">
        <v>91.0</v>
      </c>
      <c r="O15" s="38">
        <v>74.0</v>
      </c>
      <c r="P15" s="41">
        <v>78.0</v>
      </c>
    </row>
    <row r="16" ht="15.75" customHeight="1">
      <c r="A16" s="15">
        <v>1.06409023E8</v>
      </c>
      <c r="B16" s="15" t="s">
        <v>35</v>
      </c>
      <c r="C16" s="15">
        <f t="shared" si="1"/>
        <v>63.33</v>
      </c>
      <c r="D16" s="18">
        <v>80.0</v>
      </c>
      <c r="E16" s="18">
        <v>100.0</v>
      </c>
      <c r="F16" s="38">
        <v>100.0</v>
      </c>
      <c r="G16" s="18">
        <v>0.0</v>
      </c>
      <c r="H16" s="18">
        <v>0.0</v>
      </c>
      <c r="I16" s="39">
        <v>100.0</v>
      </c>
      <c r="K16" s="40"/>
      <c r="L16" s="39"/>
      <c r="M16" s="18">
        <v>68.0</v>
      </c>
      <c r="N16" s="18">
        <v>61.0</v>
      </c>
      <c r="O16" s="38">
        <v>51.0</v>
      </c>
      <c r="P16" s="41">
        <v>46.0</v>
      </c>
    </row>
    <row r="17" ht="15.75" customHeight="1">
      <c r="A17" s="15">
        <v>1.0640953E8</v>
      </c>
      <c r="B17" s="15" t="s">
        <v>36</v>
      </c>
      <c r="C17" s="15">
        <f t="shared" si="1"/>
        <v>100</v>
      </c>
      <c r="D17" s="18">
        <v>100.0</v>
      </c>
      <c r="E17" s="18">
        <v>100.0</v>
      </c>
      <c r="F17" s="38">
        <v>100.0</v>
      </c>
      <c r="G17" s="18">
        <v>100.0</v>
      </c>
      <c r="H17" s="18">
        <v>100.0</v>
      </c>
      <c r="I17" s="39">
        <v>100.0</v>
      </c>
      <c r="K17" s="40"/>
      <c r="L17" s="39"/>
      <c r="M17" s="18">
        <v>0.0</v>
      </c>
      <c r="N17" s="18">
        <v>91.0</v>
      </c>
      <c r="O17" s="38">
        <v>89.0</v>
      </c>
      <c r="P17" s="41">
        <v>77.0</v>
      </c>
    </row>
    <row r="18" ht="15.75" customHeight="1">
      <c r="A18" s="15">
        <v>1.06409533E8</v>
      </c>
      <c r="B18" s="15" t="s">
        <v>37</v>
      </c>
      <c r="C18" s="15">
        <f t="shared" si="1"/>
        <v>33.33</v>
      </c>
      <c r="D18" s="18">
        <v>100.0</v>
      </c>
      <c r="E18" s="18">
        <v>100.0</v>
      </c>
      <c r="F18" s="38">
        <v>0.0</v>
      </c>
      <c r="G18" s="18">
        <v>0.0</v>
      </c>
      <c r="H18" s="18">
        <v>0.0</v>
      </c>
      <c r="I18" s="39">
        <v>0.0</v>
      </c>
      <c r="K18" s="40"/>
      <c r="L18" s="39"/>
      <c r="M18" s="18">
        <v>95.0</v>
      </c>
      <c r="N18" s="18">
        <v>82.0</v>
      </c>
      <c r="O18" s="38">
        <v>72.0</v>
      </c>
      <c r="P18" s="41">
        <v>86.0</v>
      </c>
    </row>
    <row r="19" ht="15.75" customHeight="1">
      <c r="A19" s="15">
        <v>1.06501002E8</v>
      </c>
      <c r="B19" s="15" t="s">
        <v>38</v>
      </c>
      <c r="C19" s="15">
        <f t="shared" si="1"/>
        <v>100</v>
      </c>
      <c r="D19" s="18">
        <v>100.0</v>
      </c>
      <c r="E19" s="18">
        <v>100.0</v>
      </c>
      <c r="F19" s="38">
        <v>100.0</v>
      </c>
      <c r="G19" s="18">
        <v>100.0</v>
      </c>
      <c r="H19" s="18">
        <v>100.0</v>
      </c>
      <c r="I19" s="39">
        <v>100.0</v>
      </c>
      <c r="K19" s="40"/>
      <c r="L19" s="39"/>
      <c r="M19" s="18">
        <v>97.0</v>
      </c>
      <c r="N19" s="18">
        <v>94.0</v>
      </c>
      <c r="O19" s="38">
        <v>86.0</v>
      </c>
      <c r="P19" s="41">
        <v>95.0</v>
      </c>
    </row>
    <row r="20" ht="15.75" customHeight="1">
      <c r="A20" s="15">
        <v>1.06601523E8</v>
      </c>
      <c r="B20" s="15" t="s">
        <v>39</v>
      </c>
      <c r="C20" s="15">
        <f t="shared" si="1"/>
        <v>96.67</v>
      </c>
      <c r="D20" s="18">
        <v>100.0</v>
      </c>
      <c r="E20" s="38">
        <v>100.0</v>
      </c>
      <c r="F20" s="38">
        <v>100.0</v>
      </c>
      <c r="G20" s="18">
        <v>100.0</v>
      </c>
      <c r="H20" s="38">
        <v>100.0</v>
      </c>
      <c r="I20" s="39">
        <v>80.0</v>
      </c>
      <c r="K20" s="40"/>
      <c r="L20" s="39"/>
      <c r="M20" s="18">
        <v>90.0</v>
      </c>
      <c r="N20" s="38"/>
      <c r="O20" s="38">
        <v>94.0</v>
      </c>
      <c r="P20" s="41">
        <v>95.0</v>
      </c>
    </row>
    <row r="21" ht="15.75" customHeight="1">
      <c r="A21" s="15">
        <v>1.07401002E8</v>
      </c>
      <c r="B21" s="15" t="s">
        <v>40</v>
      </c>
      <c r="C21" s="15">
        <f t="shared" si="1"/>
        <v>100</v>
      </c>
      <c r="D21" s="18">
        <v>100.0</v>
      </c>
      <c r="E21" s="18">
        <v>100.0</v>
      </c>
      <c r="F21" s="38">
        <v>100.0</v>
      </c>
      <c r="G21" s="18">
        <v>100.0</v>
      </c>
      <c r="H21" s="18">
        <v>100.0</v>
      </c>
      <c r="I21" s="39">
        <v>100.0</v>
      </c>
      <c r="K21" s="40"/>
      <c r="L21" s="39"/>
      <c r="M21" s="18">
        <v>75.0</v>
      </c>
      <c r="N21" s="18">
        <v>95.0</v>
      </c>
      <c r="O21" s="38">
        <v>80.0</v>
      </c>
      <c r="P21" s="41">
        <v>73.0</v>
      </c>
    </row>
    <row r="22" ht="15.75" customHeight="1">
      <c r="A22" s="15">
        <v>1.07401018E8</v>
      </c>
      <c r="B22" s="15" t="s">
        <v>41</v>
      </c>
      <c r="C22" s="15">
        <f t="shared" si="1"/>
        <v>33.33</v>
      </c>
      <c r="D22" s="18">
        <v>100.0</v>
      </c>
      <c r="E22" s="18">
        <v>100.0</v>
      </c>
      <c r="F22" s="38">
        <v>0.0</v>
      </c>
      <c r="G22" s="18">
        <v>0.0</v>
      </c>
      <c r="H22" s="18">
        <v>0.0</v>
      </c>
      <c r="I22" s="39">
        <v>0.0</v>
      </c>
      <c r="K22" s="40"/>
      <c r="L22" s="39"/>
      <c r="M22" s="18">
        <v>95.0</v>
      </c>
      <c r="N22" s="18">
        <v>95.0</v>
      </c>
      <c r="O22" s="38">
        <v>83.0</v>
      </c>
      <c r="P22" s="41">
        <v>82.0</v>
      </c>
    </row>
    <row r="23" ht="15.75" customHeight="1">
      <c r="A23" s="15">
        <v>1.07401058E8</v>
      </c>
      <c r="B23" s="15" t="s">
        <v>42</v>
      </c>
      <c r="C23" s="15">
        <f t="shared" si="1"/>
        <v>63.33</v>
      </c>
      <c r="D23" s="18">
        <v>100.0</v>
      </c>
      <c r="E23" s="18">
        <v>100.0</v>
      </c>
      <c r="F23" s="38">
        <v>80.0</v>
      </c>
      <c r="G23" s="18">
        <v>0.0</v>
      </c>
      <c r="H23" s="18">
        <v>100.0</v>
      </c>
      <c r="I23" s="39">
        <v>0.0</v>
      </c>
      <c r="K23" s="40"/>
      <c r="L23" s="39"/>
      <c r="M23" s="18">
        <v>93.0</v>
      </c>
      <c r="N23" s="18">
        <v>89.0</v>
      </c>
      <c r="O23" s="38">
        <v>68.0</v>
      </c>
      <c r="P23" s="41">
        <v>83.0</v>
      </c>
    </row>
    <row r="24" ht="15.75" customHeight="1">
      <c r="A24" s="15">
        <v>1.07401525E8</v>
      </c>
      <c r="B24" s="15" t="s">
        <v>43</v>
      </c>
      <c r="C24" s="15">
        <f t="shared" si="1"/>
        <v>46.67</v>
      </c>
      <c r="D24" s="18">
        <v>100.0</v>
      </c>
      <c r="E24" s="18">
        <v>80.0</v>
      </c>
      <c r="F24" s="38">
        <v>100.0</v>
      </c>
      <c r="G24" s="18">
        <v>0.0</v>
      </c>
      <c r="H24" s="18">
        <v>0.0</v>
      </c>
      <c r="I24" s="39">
        <v>0.0</v>
      </c>
      <c r="K24" s="40"/>
      <c r="L24" s="39"/>
      <c r="M24" s="18">
        <v>100.0</v>
      </c>
      <c r="N24" s="18">
        <v>77.0</v>
      </c>
      <c r="O24" s="38">
        <v>76.0</v>
      </c>
      <c r="P24" s="41">
        <v>87.0</v>
      </c>
    </row>
    <row r="25" ht="15.75" customHeight="1">
      <c r="A25" s="15">
        <v>1.07403002E8</v>
      </c>
      <c r="B25" s="15" t="s">
        <v>44</v>
      </c>
      <c r="C25" s="15">
        <f t="shared" si="1"/>
        <v>83.33</v>
      </c>
      <c r="D25" s="18">
        <v>100.0</v>
      </c>
      <c r="E25" s="18">
        <v>100.0</v>
      </c>
      <c r="F25" s="38">
        <v>100.0</v>
      </c>
      <c r="G25" s="18">
        <v>0.0</v>
      </c>
      <c r="H25" s="18">
        <v>100.0</v>
      </c>
      <c r="I25" s="39">
        <v>100.0</v>
      </c>
      <c r="K25" s="40"/>
      <c r="L25" s="39"/>
      <c r="M25" s="18">
        <v>98.0</v>
      </c>
      <c r="N25" s="18">
        <v>96.0</v>
      </c>
      <c r="O25" s="38">
        <v>96.0</v>
      </c>
      <c r="P25" s="41">
        <v>98.0</v>
      </c>
    </row>
    <row r="26" ht="15.75" customHeight="1">
      <c r="A26" s="15">
        <v>1.0740353E8</v>
      </c>
      <c r="B26" s="15" t="s">
        <v>45</v>
      </c>
      <c r="C26" s="15">
        <f t="shared" si="1"/>
        <v>100</v>
      </c>
      <c r="D26" s="18">
        <v>100.0</v>
      </c>
      <c r="E26" s="18">
        <v>100.0</v>
      </c>
      <c r="F26" s="38">
        <v>100.0</v>
      </c>
      <c r="G26" s="18">
        <v>100.0</v>
      </c>
      <c r="H26" s="18">
        <v>100.0</v>
      </c>
      <c r="I26" s="39">
        <v>100.0</v>
      </c>
      <c r="K26" s="40"/>
      <c r="L26" s="39"/>
      <c r="M26" s="18">
        <v>100.0</v>
      </c>
      <c r="N26" s="18">
        <v>98.0</v>
      </c>
      <c r="O26" s="38">
        <v>92.0</v>
      </c>
      <c r="P26" s="41">
        <v>96.0</v>
      </c>
    </row>
    <row r="27" ht="15.75" customHeight="1">
      <c r="A27" s="15">
        <v>1.07403533E8</v>
      </c>
      <c r="B27" s="15" t="s">
        <v>46</v>
      </c>
      <c r="C27" s="15">
        <f t="shared" si="1"/>
        <v>96.67</v>
      </c>
      <c r="D27" s="18">
        <v>80.0</v>
      </c>
      <c r="E27" s="18">
        <v>100.0</v>
      </c>
      <c r="F27" s="38">
        <v>100.0</v>
      </c>
      <c r="G27" s="18">
        <v>100.0</v>
      </c>
      <c r="H27" s="18">
        <v>100.0</v>
      </c>
      <c r="I27" s="39">
        <v>100.0</v>
      </c>
      <c r="K27" s="40"/>
      <c r="L27" s="39"/>
      <c r="M27" s="18">
        <v>93.0</v>
      </c>
      <c r="N27" s="18">
        <v>97.0</v>
      </c>
      <c r="O27" s="38">
        <v>81.0</v>
      </c>
      <c r="P27" s="41">
        <v>94.0</v>
      </c>
    </row>
    <row r="28" ht="15.75" customHeight="1">
      <c r="A28" s="15">
        <v>1.07403534E8</v>
      </c>
      <c r="B28" s="15" t="s">
        <v>47</v>
      </c>
      <c r="C28" s="15">
        <f t="shared" si="1"/>
        <v>83.33</v>
      </c>
      <c r="D28" s="18">
        <v>100.0</v>
      </c>
      <c r="E28" s="18">
        <v>100.0</v>
      </c>
      <c r="F28" s="38">
        <v>100.0</v>
      </c>
      <c r="G28" s="18">
        <v>0.0</v>
      </c>
      <c r="H28" s="18">
        <v>100.0</v>
      </c>
      <c r="I28" s="39">
        <v>100.0</v>
      </c>
      <c r="K28" s="40"/>
      <c r="L28" s="39"/>
      <c r="M28" s="18">
        <v>91.0</v>
      </c>
      <c r="N28" s="18">
        <v>100.0</v>
      </c>
      <c r="O28" s="38">
        <v>95.0</v>
      </c>
      <c r="P28" s="41">
        <v>88.0</v>
      </c>
    </row>
    <row r="29" ht="15.75" customHeight="1">
      <c r="A29" s="15">
        <v>1.07409007E8</v>
      </c>
      <c r="B29" s="15" t="s">
        <v>48</v>
      </c>
      <c r="C29" s="15">
        <f t="shared" si="1"/>
        <v>83.33</v>
      </c>
      <c r="D29" s="18">
        <v>100.0</v>
      </c>
      <c r="E29" s="18">
        <v>100.0</v>
      </c>
      <c r="F29" s="38">
        <v>0.0</v>
      </c>
      <c r="G29" s="18">
        <v>100.0</v>
      </c>
      <c r="H29" s="18">
        <v>100.0</v>
      </c>
      <c r="I29" s="39">
        <v>100.0</v>
      </c>
      <c r="K29" s="40"/>
      <c r="L29" s="39"/>
      <c r="M29" s="18">
        <v>76.0</v>
      </c>
      <c r="N29" s="18">
        <v>63.0</v>
      </c>
      <c r="O29" s="38">
        <v>68.0</v>
      </c>
      <c r="P29" s="41">
        <v>86.0</v>
      </c>
    </row>
    <row r="30" ht="15.75" customHeight="1">
      <c r="A30" s="15">
        <v>1.07409023E8</v>
      </c>
      <c r="B30" s="15" t="s">
        <v>49</v>
      </c>
      <c r="C30" s="15">
        <f t="shared" si="1"/>
        <v>86.67</v>
      </c>
      <c r="D30" s="18">
        <v>60.0</v>
      </c>
      <c r="E30" s="18">
        <v>80.0</v>
      </c>
      <c r="F30" s="38">
        <v>80.0</v>
      </c>
      <c r="G30" s="18">
        <v>100.0</v>
      </c>
      <c r="H30" s="18">
        <v>100.0</v>
      </c>
      <c r="I30" s="39">
        <v>100.0</v>
      </c>
      <c r="K30" s="40"/>
      <c r="L30" s="39"/>
      <c r="M30" s="18">
        <v>86.0</v>
      </c>
      <c r="N30" s="18">
        <v>64.0</v>
      </c>
      <c r="O30" s="38">
        <v>64.0</v>
      </c>
      <c r="P30" s="41">
        <v>92.0</v>
      </c>
    </row>
    <row r="31" ht="15.75" customHeight="1">
      <c r="A31" s="15">
        <v>1.07409508E8</v>
      </c>
      <c r="B31" s="15" t="s">
        <v>50</v>
      </c>
      <c r="C31" s="15">
        <f t="shared" si="1"/>
        <v>100</v>
      </c>
      <c r="D31" s="18">
        <v>100.0</v>
      </c>
      <c r="E31" s="18">
        <v>100.0</v>
      </c>
      <c r="F31" s="38">
        <v>100.0</v>
      </c>
      <c r="G31" s="18">
        <v>100.0</v>
      </c>
      <c r="H31" s="18">
        <v>100.0</v>
      </c>
      <c r="I31" s="39">
        <v>100.0</v>
      </c>
      <c r="K31" s="40"/>
      <c r="L31" s="39"/>
      <c r="M31" s="18">
        <v>71.0</v>
      </c>
      <c r="N31" s="18">
        <v>80.0</v>
      </c>
      <c r="O31" s="38">
        <v>79.0</v>
      </c>
      <c r="P31" s="41">
        <v>73.0</v>
      </c>
    </row>
    <row r="32" ht="15.75" customHeight="1">
      <c r="A32" s="15">
        <v>1.07409527E8</v>
      </c>
      <c r="B32" s="15" t="s">
        <v>51</v>
      </c>
      <c r="C32" s="15">
        <f t="shared" si="1"/>
        <v>30</v>
      </c>
      <c r="D32" s="18">
        <v>80.0</v>
      </c>
      <c r="E32" s="18">
        <v>100.0</v>
      </c>
      <c r="F32" s="38">
        <v>0.0</v>
      </c>
      <c r="G32" s="18">
        <v>0.0</v>
      </c>
      <c r="H32" s="18">
        <v>0.0</v>
      </c>
      <c r="I32" s="39">
        <v>0.0</v>
      </c>
      <c r="K32" s="40"/>
      <c r="L32" s="39"/>
      <c r="M32" s="18">
        <v>67.0</v>
      </c>
      <c r="N32" s="18">
        <v>52.0</v>
      </c>
      <c r="O32" s="38">
        <v>55.0</v>
      </c>
      <c r="P32" s="41">
        <v>70.0</v>
      </c>
    </row>
    <row r="33" ht="15.75" customHeight="1">
      <c r="A33" s="15">
        <v>1.07409535E8</v>
      </c>
      <c r="B33" s="15" t="s">
        <v>52</v>
      </c>
      <c r="C33" s="15">
        <f t="shared" si="1"/>
        <v>66.67</v>
      </c>
      <c r="D33" s="18">
        <v>100.0</v>
      </c>
      <c r="E33" s="18">
        <v>0.0</v>
      </c>
      <c r="F33" s="38">
        <v>100.0</v>
      </c>
      <c r="G33" s="18">
        <v>0.0</v>
      </c>
      <c r="H33" s="18">
        <v>100.0</v>
      </c>
      <c r="I33" s="39">
        <v>100.0</v>
      </c>
      <c r="K33" s="40"/>
      <c r="L33" s="39"/>
      <c r="M33" s="18">
        <v>67.0</v>
      </c>
      <c r="N33" s="18">
        <v>86.0</v>
      </c>
      <c r="O33" s="38">
        <v>58.0</v>
      </c>
      <c r="P33" s="41">
        <v>78.0</v>
      </c>
    </row>
    <row r="34" ht="15.75" customHeight="1">
      <c r="A34" s="15">
        <v>1.07707519E8</v>
      </c>
      <c r="B34" s="15" t="s">
        <v>53</v>
      </c>
      <c r="C34" s="15">
        <f t="shared" si="1"/>
        <v>63.33</v>
      </c>
      <c r="D34" s="18">
        <v>0.0</v>
      </c>
      <c r="E34" s="18">
        <v>80.0</v>
      </c>
      <c r="F34" s="38">
        <v>100.0</v>
      </c>
      <c r="G34" s="18">
        <v>100.0</v>
      </c>
      <c r="H34" s="18">
        <v>100.0</v>
      </c>
      <c r="I34" s="39">
        <v>0.0</v>
      </c>
      <c r="K34" s="40"/>
      <c r="L34" s="39"/>
      <c r="M34" s="18">
        <v>43.0</v>
      </c>
      <c r="N34" s="18">
        <v>58.0</v>
      </c>
      <c r="O34" s="38">
        <v>60.0</v>
      </c>
    </row>
    <row r="35" ht="15.75" customHeight="1">
      <c r="A35" s="15">
        <v>1.0770752E8</v>
      </c>
      <c r="B35" s="15" t="s">
        <v>54</v>
      </c>
      <c r="C35" s="15">
        <f t="shared" si="1"/>
        <v>80</v>
      </c>
      <c r="D35" s="18">
        <v>80.0</v>
      </c>
      <c r="E35" s="18">
        <v>100.0</v>
      </c>
      <c r="F35" s="38">
        <v>100.0</v>
      </c>
      <c r="G35" s="18">
        <v>0.0</v>
      </c>
      <c r="H35" s="18">
        <v>100.0</v>
      </c>
      <c r="I35" s="39">
        <v>100.0</v>
      </c>
      <c r="K35" s="40"/>
      <c r="L35" s="39"/>
      <c r="M35" s="18">
        <v>68.0</v>
      </c>
      <c r="N35" s="18">
        <v>76.0</v>
      </c>
      <c r="O35" s="38">
        <v>67.0</v>
      </c>
    </row>
    <row r="36" ht="15.75" customHeight="1">
      <c r="A36" s="15">
        <v>1.08401037E8</v>
      </c>
      <c r="B36" s="15" t="s">
        <v>55</v>
      </c>
      <c r="C36" s="15">
        <f t="shared" si="1"/>
        <v>100</v>
      </c>
      <c r="D36" s="18">
        <v>100.0</v>
      </c>
      <c r="E36" s="18">
        <v>100.0</v>
      </c>
      <c r="F36" s="38">
        <v>100.0</v>
      </c>
      <c r="G36" s="18">
        <v>100.0</v>
      </c>
      <c r="H36" s="18">
        <v>100.0</v>
      </c>
      <c r="I36" s="39">
        <v>100.0</v>
      </c>
      <c r="K36" s="40"/>
      <c r="L36" s="39"/>
      <c r="M36" s="18">
        <v>84.0</v>
      </c>
      <c r="N36" s="18">
        <v>84.0</v>
      </c>
      <c r="O36" s="38">
        <v>57.0</v>
      </c>
      <c r="P36" s="41">
        <v>73.0</v>
      </c>
    </row>
    <row r="37" ht="15.75" customHeight="1">
      <c r="A37" s="15">
        <v>1.08401501E8</v>
      </c>
      <c r="B37" s="15" t="s">
        <v>56</v>
      </c>
      <c r="C37" s="15">
        <f t="shared" si="1"/>
        <v>100</v>
      </c>
      <c r="D37" s="18">
        <v>100.0</v>
      </c>
      <c r="E37" s="18">
        <v>100.0</v>
      </c>
      <c r="F37" s="38">
        <v>100.0</v>
      </c>
      <c r="G37" s="18">
        <v>100.0</v>
      </c>
      <c r="H37" s="18">
        <v>100.0</v>
      </c>
      <c r="I37" s="39">
        <v>100.0</v>
      </c>
      <c r="K37" s="40"/>
      <c r="L37" s="39"/>
      <c r="M37" s="18">
        <v>93.0</v>
      </c>
      <c r="N37" s="18">
        <v>93.0</v>
      </c>
      <c r="O37" s="38">
        <v>74.0</v>
      </c>
      <c r="P37" s="41">
        <v>76.0</v>
      </c>
    </row>
    <row r="38" ht="15.75" customHeight="1">
      <c r="A38" s="15">
        <v>1.08401503E8</v>
      </c>
      <c r="B38" s="15" t="s">
        <v>57</v>
      </c>
      <c r="C38" s="15">
        <f t="shared" si="1"/>
        <v>96.67</v>
      </c>
      <c r="D38" s="18">
        <v>100.0</v>
      </c>
      <c r="E38" s="18">
        <v>100.0</v>
      </c>
      <c r="F38" s="38">
        <v>100.0</v>
      </c>
      <c r="G38" s="18">
        <v>80.0</v>
      </c>
      <c r="H38" s="18">
        <v>100.0</v>
      </c>
      <c r="I38" s="39">
        <v>100.0</v>
      </c>
      <c r="K38" s="40"/>
      <c r="L38" s="39"/>
      <c r="M38" s="18">
        <v>93.0</v>
      </c>
      <c r="N38" s="18">
        <v>87.0</v>
      </c>
      <c r="O38" s="38">
        <v>92.0</v>
      </c>
      <c r="P38" s="41">
        <v>88.0</v>
      </c>
    </row>
    <row r="39" ht="15.75" customHeight="1">
      <c r="A39" s="15">
        <v>1.08401522E8</v>
      </c>
      <c r="B39" s="15" t="s">
        <v>58</v>
      </c>
      <c r="C39" s="15">
        <f t="shared" si="1"/>
        <v>83.33</v>
      </c>
      <c r="D39" s="18">
        <v>100.0</v>
      </c>
      <c r="E39" s="18">
        <v>0.0</v>
      </c>
      <c r="F39" s="38">
        <v>100.0</v>
      </c>
      <c r="G39" s="18">
        <v>100.0</v>
      </c>
      <c r="H39" s="18">
        <v>100.0</v>
      </c>
      <c r="I39" s="39">
        <v>100.0</v>
      </c>
      <c r="K39" s="40"/>
      <c r="L39" s="39"/>
      <c r="M39" s="18">
        <v>69.0</v>
      </c>
      <c r="N39" s="18">
        <v>82.0</v>
      </c>
      <c r="O39" s="38">
        <v>67.0</v>
      </c>
      <c r="P39" s="41">
        <v>82.0</v>
      </c>
    </row>
    <row r="40" ht="15.75" customHeight="1">
      <c r="A40" s="15">
        <v>1.08401523E8</v>
      </c>
      <c r="B40" s="15" t="s">
        <v>59</v>
      </c>
      <c r="C40" s="15">
        <f t="shared" si="1"/>
        <v>80</v>
      </c>
      <c r="D40" s="18">
        <v>100.0</v>
      </c>
      <c r="E40" s="18">
        <v>80.0</v>
      </c>
      <c r="F40" s="38">
        <v>100.0</v>
      </c>
      <c r="G40" s="18">
        <v>0.0</v>
      </c>
      <c r="H40" s="18">
        <v>100.0</v>
      </c>
      <c r="I40" s="39">
        <v>100.0</v>
      </c>
      <c r="K40" s="40"/>
      <c r="L40" s="39"/>
      <c r="M40" s="18">
        <v>87.0</v>
      </c>
      <c r="N40" s="18">
        <v>88.0</v>
      </c>
      <c r="O40" s="38">
        <v>81.0</v>
      </c>
      <c r="P40" s="41">
        <v>88.0</v>
      </c>
    </row>
    <row r="41" ht="15.75" customHeight="1">
      <c r="A41" s="15">
        <v>1.08408521E8</v>
      </c>
      <c r="B41" s="15" t="s">
        <v>60</v>
      </c>
      <c r="C41" s="15">
        <f t="shared" si="1"/>
        <v>100</v>
      </c>
      <c r="D41" s="18">
        <v>100.0</v>
      </c>
      <c r="E41" s="18">
        <v>100.0</v>
      </c>
      <c r="F41" s="38">
        <v>100.0</v>
      </c>
      <c r="G41" s="18">
        <v>100.0</v>
      </c>
      <c r="H41" s="18">
        <v>100.0</v>
      </c>
      <c r="I41" s="39">
        <v>100.0</v>
      </c>
      <c r="K41" s="40"/>
      <c r="L41" s="39"/>
      <c r="M41" s="18">
        <v>85.0</v>
      </c>
      <c r="N41" s="18">
        <v>76.0</v>
      </c>
      <c r="O41" s="38">
        <v>80.0</v>
      </c>
    </row>
    <row r="42" ht="15.75" customHeight="1">
      <c r="A42" s="15">
        <v>1.08707008E8</v>
      </c>
      <c r="B42" s="15" t="s">
        <v>61</v>
      </c>
      <c r="C42" s="15">
        <f t="shared" si="1"/>
        <v>100</v>
      </c>
      <c r="D42" s="18">
        <v>100.0</v>
      </c>
      <c r="E42" s="18">
        <v>100.0</v>
      </c>
      <c r="F42" s="38">
        <v>100.0</v>
      </c>
      <c r="G42" s="18">
        <v>100.0</v>
      </c>
      <c r="H42" s="18">
        <v>100.0</v>
      </c>
      <c r="I42" s="39">
        <v>100.0</v>
      </c>
      <c r="K42" s="40"/>
      <c r="L42" s="39"/>
      <c r="M42" s="18">
        <v>81.0</v>
      </c>
      <c r="N42" s="18">
        <v>85.0</v>
      </c>
      <c r="O42" s="38">
        <v>76.0</v>
      </c>
      <c r="P42" s="41">
        <v>94.0</v>
      </c>
    </row>
    <row r="43" ht="15.75" customHeight="1">
      <c r="A43" s="15">
        <v>1.08707507E8</v>
      </c>
      <c r="B43" s="15" t="s">
        <v>62</v>
      </c>
      <c r="C43" s="15">
        <f t="shared" si="1"/>
        <v>100</v>
      </c>
      <c r="D43" s="18">
        <v>100.0</v>
      </c>
      <c r="E43" s="18">
        <v>100.0</v>
      </c>
      <c r="F43" s="38">
        <v>100.0</v>
      </c>
      <c r="G43" s="18">
        <v>100.0</v>
      </c>
      <c r="H43" s="18">
        <v>100.0</v>
      </c>
      <c r="I43" s="39">
        <v>100.0</v>
      </c>
      <c r="K43" s="40"/>
      <c r="L43" s="39"/>
      <c r="M43" s="18">
        <v>93.0</v>
      </c>
      <c r="N43" s="18">
        <v>86.0</v>
      </c>
      <c r="O43" s="38">
        <v>76.0</v>
      </c>
      <c r="P43" s="41">
        <v>86.0</v>
      </c>
    </row>
    <row r="44" ht="15.75" customHeight="1">
      <c r="A44" s="15">
        <v>1.08707509E8</v>
      </c>
      <c r="B44" s="15" t="s">
        <v>63</v>
      </c>
      <c r="C44" s="15">
        <f t="shared" si="1"/>
        <v>100</v>
      </c>
      <c r="D44" s="18">
        <v>100.0</v>
      </c>
      <c r="E44" s="18">
        <v>100.0</v>
      </c>
      <c r="F44" s="38">
        <v>100.0</v>
      </c>
      <c r="G44" s="18">
        <v>100.0</v>
      </c>
      <c r="H44" s="18">
        <v>100.0</v>
      </c>
      <c r="I44" s="39">
        <v>100.0</v>
      </c>
      <c r="K44" s="40"/>
      <c r="L44" s="39"/>
      <c r="M44" s="18">
        <v>87.0</v>
      </c>
      <c r="N44" s="18">
        <v>77.0</v>
      </c>
      <c r="O44" s="38">
        <v>84.0</v>
      </c>
      <c r="P44" s="41">
        <v>87.0</v>
      </c>
    </row>
    <row r="45" ht="15.75" customHeight="1">
      <c r="A45" s="15">
        <v>1.09303031E8</v>
      </c>
      <c r="B45" s="15" t="s">
        <v>64</v>
      </c>
      <c r="C45" s="15">
        <f t="shared" si="1"/>
        <v>96.67</v>
      </c>
      <c r="D45" s="18">
        <v>100.0</v>
      </c>
      <c r="E45" s="18">
        <v>100.0</v>
      </c>
      <c r="F45" s="38">
        <v>80.0</v>
      </c>
      <c r="G45" s="18">
        <v>100.0</v>
      </c>
      <c r="H45" s="18">
        <v>100.0</v>
      </c>
      <c r="I45" s="39">
        <v>100.0</v>
      </c>
      <c r="K45" s="40"/>
      <c r="L45" s="39"/>
      <c r="M45" s="18">
        <v>89.0</v>
      </c>
      <c r="N45" s="18">
        <v>73.5</v>
      </c>
      <c r="O45" s="38">
        <v>79.0</v>
      </c>
      <c r="P45" s="41">
        <v>95.0</v>
      </c>
    </row>
    <row r="46" ht="15.75" customHeight="1">
      <c r="A46" s="15">
        <v>1.09303578E8</v>
      </c>
      <c r="B46" s="15" t="s">
        <v>65</v>
      </c>
      <c r="C46" s="15">
        <f t="shared" si="1"/>
        <v>96.67</v>
      </c>
      <c r="D46" s="18">
        <v>100.0</v>
      </c>
      <c r="E46" s="18">
        <v>100.0</v>
      </c>
      <c r="F46" s="38">
        <v>80.0</v>
      </c>
      <c r="G46" s="18">
        <v>100.0</v>
      </c>
      <c r="H46" s="18">
        <v>100.0</v>
      </c>
      <c r="I46" s="39">
        <v>100.0</v>
      </c>
      <c r="K46" s="40"/>
      <c r="L46" s="39"/>
      <c r="M46" s="18">
        <v>90.0</v>
      </c>
      <c r="N46" s="18">
        <v>63.0</v>
      </c>
      <c r="O46" s="38">
        <v>89.0</v>
      </c>
      <c r="P46" s="41">
        <v>92.0</v>
      </c>
    </row>
    <row r="47" ht="15.75" customHeight="1">
      <c r="A47" s="15">
        <v>1.09403528E8</v>
      </c>
      <c r="B47" s="15" t="s">
        <v>66</v>
      </c>
      <c r="C47" s="15">
        <f t="shared" si="1"/>
        <v>73.33</v>
      </c>
      <c r="D47" s="18">
        <v>100.0</v>
      </c>
      <c r="E47" s="18">
        <v>80.0</v>
      </c>
      <c r="F47" s="38">
        <v>100.0</v>
      </c>
      <c r="G47" s="18">
        <v>80.0</v>
      </c>
      <c r="H47" s="18">
        <v>80.0</v>
      </c>
      <c r="I47" s="39">
        <v>0.0</v>
      </c>
      <c r="K47" s="40"/>
      <c r="L47" s="39"/>
      <c r="M47" s="18">
        <v>80.0</v>
      </c>
      <c r="N47" s="18">
        <v>82.0</v>
      </c>
      <c r="O47" s="38">
        <v>78.0</v>
      </c>
      <c r="P47" s="41">
        <v>74.0</v>
      </c>
    </row>
    <row r="48" ht="15.75" customHeight="1">
      <c r="A48" s="15">
        <v>1.0940353E8</v>
      </c>
      <c r="B48" s="15" t="s">
        <v>67</v>
      </c>
      <c r="C48" s="15">
        <f t="shared" si="1"/>
        <v>100</v>
      </c>
      <c r="D48" s="18">
        <v>100.0</v>
      </c>
      <c r="E48" s="18">
        <v>100.0</v>
      </c>
      <c r="F48" s="38">
        <v>100.0</v>
      </c>
      <c r="G48" s="18">
        <v>100.0</v>
      </c>
      <c r="H48" s="18">
        <v>100.0</v>
      </c>
      <c r="I48" s="39">
        <v>100.0</v>
      </c>
      <c r="K48" s="40"/>
      <c r="L48" s="39"/>
      <c r="M48" s="18">
        <v>83.0</v>
      </c>
      <c r="N48" s="18">
        <v>84.0</v>
      </c>
      <c r="O48" s="38">
        <v>85.0</v>
      </c>
      <c r="P48" s="41">
        <v>91.0</v>
      </c>
    </row>
    <row r="49" ht="15.75" customHeight="1">
      <c r="A49" s="15">
        <v>1.09403531E8</v>
      </c>
      <c r="B49" s="15" t="s">
        <v>68</v>
      </c>
      <c r="C49" s="15">
        <f t="shared" si="1"/>
        <v>76.67</v>
      </c>
      <c r="D49" s="18">
        <v>100.0</v>
      </c>
      <c r="E49" s="18">
        <v>0.0</v>
      </c>
      <c r="F49" s="38">
        <v>100.0</v>
      </c>
      <c r="G49" s="18">
        <v>100.0</v>
      </c>
      <c r="H49" s="18">
        <v>80.0</v>
      </c>
      <c r="I49" s="39">
        <v>80.0</v>
      </c>
      <c r="K49" s="40"/>
      <c r="L49" s="39"/>
      <c r="M49" s="18">
        <v>87.0</v>
      </c>
      <c r="N49" s="18">
        <v>74.0</v>
      </c>
      <c r="O49" s="38">
        <v>73.0</v>
      </c>
      <c r="P49" s="41">
        <v>77.0</v>
      </c>
    </row>
    <row r="50" ht="15.75" customHeight="1">
      <c r="A50" s="15">
        <v>1.0940354E8</v>
      </c>
      <c r="B50" s="15" t="s">
        <v>69</v>
      </c>
      <c r="C50" s="15">
        <f t="shared" si="1"/>
        <v>100</v>
      </c>
      <c r="D50" s="18">
        <v>100.0</v>
      </c>
      <c r="E50" s="18">
        <v>100.0</v>
      </c>
      <c r="F50" s="38">
        <v>100.0</v>
      </c>
      <c r="G50" s="18">
        <v>100.0</v>
      </c>
      <c r="H50" s="18">
        <v>100.0</v>
      </c>
      <c r="I50" s="39">
        <v>100.0</v>
      </c>
      <c r="K50" s="40"/>
      <c r="L50" s="39"/>
      <c r="M50" s="18">
        <v>91.0</v>
      </c>
      <c r="N50" s="18">
        <v>100.0</v>
      </c>
      <c r="O50" s="38">
        <v>97.0</v>
      </c>
      <c r="P50" s="41">
        <v>94.0</v>
      </c>
    </row>
    <row r="51" ht="15.75" customHeight="1">
      <c r="A51" s="15">
        <v>1.09403541E8</v>
      </c>
      <c r="B51" s="15" t="s">
        <v>70</v>
      </c>
      <c r="C51" s="15">
        <f t="shared" si="1"/>
        <v>0</v>
      </c>
      <c r="D51" s="18">
        <v>0.0</v>
      </c>
      <c r="E51" s="18">
        <v>0.0</v>
      </c>
      <c r="F51" s="38">
        <v>0.0</v>
      </c>
      <c r="G51" s="18">
        <v>0.0</v>
      </c>
      <c r="H51" s="18">
        <v>0.0</v>
      </c>
      <c r="I51" s="39">
        <v>0.0</v>
      </c>
      <c r="K51" s="40"/>
      <c r="L51" s="39"/>
      <c r="M51" s="18">
        <v>0.0</v>
      </c>
      <c r="N51" s="18">
        <v>0.0</v>
      </c>
      <c r="O51" s="38">
        <v>0.0</v>
      </c>
    </row>
    <row r="52" ht="15.75" customHeight="1">
      <c r="A52" s="15">
        <v>1.09403551E8</v>
      </c>
      <c r="B52" s="15" t="s">
        <v>71</v>
      </c>
      <c r="C52" s="15">
        <f t="shared" si="1"/>
        <v>0</v>
      </c>
      <c r="D52" s="18">
        <v>0.0</v>
      </c>
      <c r="E52" s="18">
        <v>0.0</v>
      </c>
      <c r="F52" s="38">
        <v>0.0</v>
      </c>
      <c r="G52" s="18">
        <v>0.0</v>
      </c>
      <c r="H52" s="18">
        <v>0.0</v>
      </c>
      <c r="M52" s="18">
        <v>0.0</v>
      </c>
      <c r="N52" s="18">
        <v>0.0</v>
      </c>
      <c r="O52" s="38">
        <v>0.0</v>
      </c>
      <c r="P52" s="41"/>
    </row>
    <row r="53" ht="15.75" customHeight="1">
      <c r="A53" s="15">
        <v>1.09403552E8</v>
      </c>
      <c r="B53" s="15" t="s">
        <v>72</v>
      </c>
      <c r="C53" s="15">
        <f t="shared" si="1"/>
        <v>46.67</v>
      </c>
      <c r="D53" s="18">
        <v>100.0</v>
      </c>
      <c r="E53" s="18">
        <v>0.0</v>
      </c>
      <c r="F53" s="38">
        <v>0.0</v>
      </c>
      <c r="G53" s="18">
        <v>80.0</v>
      </c>
      <c r="H53" s="18">
        <v>100.0</v>
      </c>
      <c r="I53" s="39">
        <v>0.0</v>
      </c>
      <c r="K53" s="40"/>
      <c r="L53" s="39"/>
      <c r="M53" s="18">
        <v>73.0</v>
      </c>
      <c r="N53" s="18">
        <v>89.0</v>
      </c>
      <c r="O53" s="38">
        <v>78.0</v>
      </c>
      <c r="P53" s="41">
        <v>84.0</v>
      </c>
    </row>
    <row r="54" ht="15.75" customHeight="1">
      <c r="A54" s="15">
        <v>1.09409002E8</v>
      </c>
      <c r="B54" s="15" t="s">
        <v>73</v>
      </c>
      <c r="C54" s="15">
        <f t="shared" si="1"/>
        <v>0</v>
      </c>
      <c r="D54" s="18">
        <v>0.0</v>
      </c>
      <c r="E54" s="18">
        <v>0.0</v>
      </c>
      <c r="F54" s="38">
        <v>0.0</v>
      </c>
      <c r="G54" s="18">
        <v>0.0</v>
      </c>
      <c r="H54" s="18">
        <v>0.0</v>
      </c>
      <c r="M54" s="18">
        <v>0.0</v>
      </c>
      <c r="N54" s="18">
        <v>0.0</v>
      </c>
      <c r="O54" s="38">
        <v>0.0</v>
      </c>
      <c r="S54" s="42"/>
      <c r="T54" s="42"/>
    </row>
    <row r="55" ht="15.75" customHeight="1">
      <c r="A55" s="15">
        <v>1.09409532E8</v>
      </c>
      <c r="B55" s="15" t="s">
        <v>74</v>
      </c>
      <c r="C55" s="15">
        <f t="shared" si="1"/>
        <v>83.33</v>
      </c>
      <c r="D55" s="18">
        <v>100.0</v>
      </c>
      <c r="E55" s="18">
        <v>100.0</v>
      </c>
      <c r="F55" s="38">
        <v>100.0</v>
      </c>
      <c r="G55" s="18">
        <v>0.0</v>
      </c>
      <c r="H55" s="18">
        <v>100.0</v>
      </c>
      <c r="I55" s="39">
        <v>100.0</v>
      </c>
      <c r="K55" s="40"/>
      <c r="L55" s="39"/>
      <c r="M55" s="18">
        <v>57.0</v>
      </c>
      <c r="N55" s="18">
        <v>77.0</v>
      </c>
      <c r="O55" s="38">
        <v>88.0</v>
      </c>
      <c r="P55" s="41">
        <v>78.0</v>
      </c>
      <c r="S55" s="42"/>
      <c r="T55" s="42"/>
    </row>
    <row r="56" ht="15.75" customHeight="1">
      <c r="A56" s="15">
        <v>1.09801516E8</v>
      </c>
      <c r="B56" s="15" t="s">
        <v>75</v>
      </c>
      <c r="C56" s="15">
        <f t="shared" si="1"/>
        <v>100</v>
      </c>
      <c r="D56" s="18">
        <v>100.0</v>
      </c>
      <c r="E56" s="18">
        <v>100.0</v>
      </c>
      <c r="F56" s="38">
        <v>100.0</v>
      </c>
      <c r="G56" s="18">
        <v>100.0</v>
      </c>
      <c r="H56" s="18">
        <v>100.0</v>
      </c>
      <c r="I56" s="39">
        <v>100.0</v>
      </c>
      <c r="K56" s="40"/>
      <c r="L56" s="39"/>
      <c r="M56" s="18">
        <v>74.0</v>
      </c>
      <c r="N56" s="18">
        <v>80.0</v>
      </c>
      <c r="O56" s="38">
        <v>73.0</v>
      </c>
      <c r="P56" s="41">
        <v>75.0</v>
      </c>
      <c r="S56" s="42"/>
      <c r="T56" s="42"/>
    </row>
    <row r="57" ht="15.75" customHeight="1">
      <c r="A57" s="15">
        <v>1.09801526E8</v>
      </c>
      <c r="B57" s="15" t="s">
        <v>76</v>
      </c>
      <c r="C57" s="15">
        <f t="shared" si="1"/>
        <v>63.33</v>
      </c>
      <c r="D57" s="18">
        <v>100.0</v>
      </c>
      <c r="E57" s="18">
        <v>100.0</v>
      </c>
      <c r="F57" s="38">
        <v>100.0</v>
      </c>
      <c r="G57" s="18">
        <v>0.0</v>
      </c>
      <c r="H57" s="18">
        <v>80.0</v>
      </c>
      <c r="I57" s="39">
        <v>0.0</v>
      </c>
      <c r="K57" s="40"/>
      <c r="L57" s="39"/>
      <c r="M57" s="18">
        <v>77.0</v>
      </c>
      <c r="N57" s="18">
        <v>90.0</v>
      </c>
      <c r="O57" s="38">
        <v>66.0</v>
      </c>
      <c r="S57" s="42"/>
      <c r="T57" s="42"/>
    </row>
    <row r="58" ht="15.75" customHeight="1">
      <c r="C58" s="19"/>
      <c r="S58" s="42"/>
      <c r="T58" s="42"/>
    </row>
    <row r="59" ht="15.75" customHeight="1">
      <c r="C59" s="19"/>
      <c r="S59" s="42"/>
      <c r="T59" s="42"/>
    </row>
    <row r="60" ht="15.75" customHeight="1">
      <c r="C60" s="19"/>
      <c r="S60" s="42"/>
      <c r="T60" s="42"/>
    </row>
    <row r="61" ht="15.75" customHeight="1">
      <c r="C61" s="19"/>
      <c r="S61" s="42"/>
      <c r="T61" s="42"/>
    </row>
    <row r="62" ht="15.75" customHeight="1">
      <c r="C62" s="19"/>
      <c r="S62" s="42"/>
      <c r="T62" s="42"/>
    </row>
    <row r="63" ht="15.75" customHeight="1">
      <c r="C63" s="19"/>
      <c r="S63" s="42"/>
      <c r="T63" s="42"/>
    </row>
    <row r="64" ht="15.75" customHeight="1">
      <c r="C64" s="19"/>
      <c r="S64" s="42"/>
      <c r="T64" s="42"/>
    </row>
    <row r="65" ht="15.75" customHeight="1">
      <c r="C65" s="19"/>
      <c r="S65" s="42"/>
      <c r="T65" s="42"/>
    </row>
    <row r="66" ht="15.75" customHeight="1">
      <c r="C66" s="19"/>
      <c r="S66" s="42"/>
      <c r="T66" s="42"/>
    </row>
    <row r="67" ht="15.75" customHeight="1">
      <c r="C67" s="19"/>
      <c r="S67" s="42"/>
      <c r="T67" s="42"/>
    </row>
    <row r="68" ht="15.75" customHeight="1">
      <c r="C68" s="19"/>
      <c r="S68" s="42"/>
      <c r="T68" s="42"/>
    </row>
    <row r="69" ht="15.75" customHeight="1">
      <c r="C69" s="19"/>
      <c r="S69" s="42"/>
      <c r="T69" s="42"/>
    </row>
    <row r="70" ht="15.75" customHeight="1">
      <c r="C70" s="19"/>
      <c r="S70" s="42"/>
      <c r="T70" s="42"/>
    </row>
    <row r="71" ht="15.75" customHeight="1">
      <c r="C71" s="19"/>
      <c r="S71" s="42"/>
      <c r="T71" s="42"/>
    </row>
    <row r="72" ht="15.75" customHeight="1">
      <c r="C72" s="19"/>
      <c r="S72" s="42"/>
      <c r="T72" s="42"/>
    </row>
    <row r="73" ht="15.75" customHeight="1">
      <c r="C73" s="19"/>
      <c r="S73" s="42"/>
      <c r="T73" s="42"/>
    </row>
    <row r="74" ht="15.75" customHeight="1">
      <c r="C74" s="19"/>
      <c r="S74" s="42"/>
      <c r="T74" s="42"/>
    </row>
    <row r="75" ht="15.75" customHeight="1">
      <c r="C75" s="19"/>
      <c r="S75" s="42"/>
      <c r="T75" s="42"/>
    </row>
    <row r="76" ht="15.75" customHeight="1">
      <c r="C76" s="19"/>
      <c r="S76" s="42"/>
      <c r="T76" s="42"/>
    </row>
    <row r="77" ht="15.75" customHeight="1">
      <c r="C77" s="19"/>
      <c r="S77" s="42"/>
      <c r="T77" s="42"/>
    </row>
    <row r="78" ht="15.75" customHeight="1">
      <c r="C78" s="19"/>
      <c r="S78" s="42"/>
      <c r="T78" s="42"/>
    </row>
    <row r="79" ht="15.75" customHeight="1">
      <c r="C79" s="19"/>
      <c r="S79" s="42"/>
      <c r="T79" s="42"/>
    </row>
    <row r="80" ht="15.75" customHeight="1">
      <c r="C80" s="19"/>
      <c r="S80" s="42"/>
      <c r="T80" s="42"/>
    </row>
    <row r="81" ht="15.75" customHeight="1">
      <c r="C81" s="19"/>
      <c r="S81" s="42"/>
      <c r="T81" s="42"/>
    </row>
    <row r="82" ht="15.75" customHeight="1">
      <c r="C82" s="19"/>
      <c r="S82" s="42"/>
      <c r="T82" s="42"/>
    </row>
    <row r="83" ht="15.75" customHeight="1">
      <c r="C83" s="19"/>
      <c r="S83" s="42"/>
      <c r="T83" s="42"/>
    </row>
    <row r="84" ht="15.75" customHeight="1">
      <c r="C84" s="19"/>
      <c r="S84" s="42"/>
      <c r="T84" s="42"/>
    </row>
    <row r="85" ht="15.75" customHeight="1">
      <c r="C85" s="19"/>
      <c r="S85" s="42"/>
      <c r="T85" s="42"/>
    </row>
    <row r="86" ht="15.75" customHeight="1">
      <c r="C86" s="19"/>
      <c r="S86" s="42"/>
      <c r="T86" s="42"/>
    </row>
    <row r="87" ht="15.75" customHeight="1">
      <c r="C87" s="19"/>
      <c r="S87" s="42"/>
      <c r="T87" s="42"/>
    </row>
    <row r="88" ht="15.75" customHeight="1">
      <c r="C88" s="19"/>
      <c r="S88" s="42"/>
      <c r="T88" s="42"/>
    </row>
    <row r="89" ht="15.75" customHeight="1">
      <c r="C89" s="19"/>
      <c r="S89" s="42"/>
      <c r="T89" s="42"/>
    </row>
    <row r="90" ht="15.75" customHeight="1">
      <c r="C90" s="19"/>
      <c r="S90" s="42"/>
      <c r="T90" s="42"/>
    </row>
    <row r="91" ht="15.75" customHeight="1">
      <c r="C91" s="19"/>
      <c r="S91" s="42"/>
      <c r="T91" s="42"/>
    </row>
    <row r="92" ht="15.75" customHeight="1">
      <c r="C92" s="19"/>
      <c r="S92" s="42"/>
      <c r="T92" s="42"/>
    </row>
    <row r="93" ht="15.75" customHeight="1">
      <c r="C93" s="19"/>
      <c r="S93" s="42"/>
      <c r="T93" s="42"/>
    </row>
    <row r="94" ht="15.75" customHeight="1">
      <c r="C94" s="19"/>
      <c r="S94" s="42"/>
      <c r="T94" s="42"/>
    </row>
    <row r="95" ht="15.75" customHeight="1">
      <c r="C95" s="19"/>
      <c r="S95" s="42"/>
      <c r="T95" s="42"/>
    </row>
    <row r="96" ht="15.75" customHeight="1">
      <c r="C96" s="19"/>
      <c r="S96" s="42"/>
      <c r="T96" s="42"/>
    </row>
    <row r="97" ht="15.75" customHeight="1">
      <c r="C97" s="19"/>
      <c r="S97" s="42"/>
      <c r="T97" s="42"/>
    </row>
    <row r="98" ht="15.75" customHeight="1">
      <c r="C98" s="19"/>
      <c r="S98" s="42"/>
      <c r="T98" s="42"/>
    </row>
    <row r="99" ht="15.75" customHeight="1">
      <c r="C99" s="19"/>
      <c r="S99" s="42"/>
      <c r="T99" s="42"/>
    </row>
    <row r="100" ht="15.75" customHeight="1">
      <c r="C100" s="19"/>
      <c r="S100" s="42"/>
      <c r="T100" s="42"/>
    </row>
    <row r="101" ht="15.75" customHeight="1">
      <c r="C101" s="19"/>
      <c r="S101" s="42"/>
      <c r="T101" s="42"/>
    </row>
    <row r="102" ht="15.75" customHeight="1">
      <c r="C102" s="19"/>
      <c r="S102" s="42"/>
      <c r="T102" s="42"/>
    </row>
    <row r="103" ht="15.75" customHeight="1">
      <c r="C103" s="19"/>
      <c r="S103" s="42"/>
      <c r="T103" s="42"/>
    </row>
    <row r="104" ht="15.75" customHeight="1">
      <c r="C104" s="19"/>
      <c r="S104" s="42"/>
      <c r="T104" s="42"/>
    </row>
    <row r="105" ht="15.75" customHeight="1">
      <c r="C105" s="19"/>
      <c r="S105" s="42"/>
      <c r="T105" s="42"/>
    </row>
    <row r="106" ht="15.75" customHeight="1">
      <c r="C106" s="19"/>
      <c r="S106" s="42"/>
      <c r="T106" s="42"/>
    </row>
    <row r="107" ht="15.75" customHeight="1">
      <c r="C107" s="19"/>
      <c r="S107" s="42"/>
      <c r="T107" s="42"/>
    </row>
    <row r="108" ht="15.75" customHeight="1">
      <c r="C108" s="19"/>
      <c r="S108" s="42"/>
      <c r="T108" s="42"/>
    </row>
    <row r="109" ht="15.75" customHeight="1">
      <c r="C109" s="19"/>
      <c r="S109" s="42"/>
      <c r="T109" s="42"/>
    </row>
    <row r="110" ht="15.75" customHeight="1">
      <c r="C110" s="19"/>
      <c r="S110" s="42"/>
      <c r="T110" s="42"/>
    </row>
    <row r="111" ht="15.75" customHeight="1">
      <c r="C111" s="19"/>
      <c r="S111" s="42"/>
      <c r="T111" s="42"/>
    </row>
    <row r="112" ht="15.75" customHeight="1">
      <c r="C112" s="19"/>
      <c r="S112" s="42"/>
      <c r="T112" s="42"/>
    </row>
    <row r="113" ht="15.75" customHeight="1">
      <c r="C113" s="19"/>
      <c r="S113" s="42"/>
      <c r="T113" s="42"/>
    </row>
    <row r="114" ht="15.75" customHeight="1">
      <c r="C114" s="19"/>
      <c r="S114" s="42"/>
      <c r="T114" s="42"/>
    </row>
    <row r="115" ht="15.75" customHeight="1">
      <c r="C115" s="19"/>
      <c r="S115" s="42"/>
      <c r="T115" s="42"/>
    </row>
    <row r="116" ht="15.75" customHeight="1">
      <c r="C116" s="19"/>
      <c r="S116" s="42"/>
      <c r="T116" s="42"/>
    </row>
    <row r="117" ht="15.75" customHeight="1">
      <c r="C117" s="19"/>
      <c r="S117" s="42"/>
      <c r="T117" s="42"/>
    </row>
    <row r="118" ht="15.75" customHeight="1">
      <c r="C118" s="19"/>
      <c r="S118" s="42"/>
      <c r="T118" s="42"/>
    </row>
    <row r="119" ht="15.75" customHeight="1">
      <c r="C119" s="19"/>
      <c r="S119" s="42"/>
      <c r="T119" s="42"/>
    </row>
    <row r="120" ht="15.75" customHeight="1">
      <c r="C120" s="19"/>
      <c r="S120" s="42"/>
      <c r="T120" s="42"/>
    </row>
    <row r="121" ht="15.75" customHeight="1">
      <c r="C121" s="19"/>
      <c r="S121" s="42"/>
      <c r="T121" s="42"/>
    </row>
    <row r="122" ht="15.75" customHeight="1">
      <c r="C122" s="19"/>
      <c r="S122" s="42"/>
      <c r="T122" s="42"/>
    </row>
    <row r="123" ht="15.75" customHeight="1">
      <c r="C123" s="19"/>
      <c r="S123" s="42"/>
      <c r="T123" s="42"/>
    </row>
    <row r="124" ht="15.75" customHeight="1">
      <c r="C124" s="19"/>
      <c r="S124" s="42"/>
      <c r="T124" s="42"/>
    </row>
    <row r="125" ht="15.75" customHeight="1">
      <c r="C125" s="19"/>
      <c r="S125" s="42"/>
      <c r="T125" s="42"/>
    </row>
    <row r="126" ht="15.75" customHeight="1">
      <c r="C126" s="19"/>
      <c r="S126" s="42"/>
      <c r="T126" s="42"/>
    </row>
    <row r="127" ht="15.75" customHeight="1">
      <c r="C127" s="19"/>
      <c r="S127" s="42"/>
      <c r="T127" s="42"/>
    </row>
    <row r="128" ht="15.75" customHeight="1">
      <c r="C128" s="19"/>
      <c r="S128" s="42"/>
      <c r="T128" s="42"/>
    </row>
    <row r="129" ht="15.75" customHeight="1">
      <c r="C129" s="19"/>
      <c r="S129" s="42"/>
      <c r="T129" s="42"/>
    </row>
    <row r="130" ht="15.75" customHeight="1">
      <c r="C130" s="19"/>
      <c r="S130" s="42"/>
      <c r="T130" s="42"/>
    </row>
    <row r="131" ht="15.75" customHeight="1">
      <c r="C131" s="19"/>
      <c r="S131" s="42"/>
      <c r="T131" s="42"/>
    </row>
    <row r="132" ht="15.75" customHeight="1">
      <c r="C132" s="19"/>
      <c r="S132" s="42"/>
      <c r="T132" s="42"/>
    </row>
    <row r="133" ht="15.75" customHeight="1">
      <c r="C133" s="19"/>
      <c r="S133" s="42"/>
      <c r="T133" s="42"/>
    </row>
    <row r="134" ht="15.75" customHeight="1">
      <c r="C134" s="19"/>
      <c r="S134" s="42"/>
      <c r="T134" s="42"/>
    </row>
    <row r="135" ht="15.75" customHeight="1">
      <c r="C135" s="19"/>
      <c r="S135" s="42"/>
      <c r="T135" s="42"/>
    </row>
    <row r="136" ht="15.75" customHeight="1">
      <c r="C136" s="19"/>
      <c r="S136" s="42"/>
      <c r="T136" s="42"/>
    </row>
    <row r="137" ht="15.75" customHeight="1">
      <c r="C137" s="19"/>
      <c r="S137" s="42"/>
      <c r="T137" s="42"/>
    </row>
    <row r="138" ht="15.75" customHeight="1">
      <c r="C138" s="19"/>
      <c r="S138" s="42"/>
      <c r="T138" s="42"/>
    </row>
    <row r="139" ht="15.75" customHeight="1">
      <c r="C139" s="19"/>
      <c r="S139" s="42"/>
      <c r="T139" s="42"/>
    </row>
    <row r="140" ht="15.75" customHeight="1">
      <c r="C140" s="19"/>
      <c r="S140" s="42"/>
      <c r="T140" s="42"/>
    </row>
    <row r="141" ht="15.75" customHeight="1">
      <c r="C141" s="19"/>
      <c r="S141" s="42"/>
      <c r="T141" s="42"/>
    </row>
    <row r="142" ht="15.75" customHeight="1">
      <c r="C142" s="19"/>
      <c r="S142" s="42"/>
      <c r="T142" s="42"/>
    </row>
    <row r="143" ht="15.75" customHeight="1">
      <c r="C143" s="19"/>
      <c r="S143" s="42"/>
      <c r="T143" s="42"/>
    </row>
    <row r="144" ht="15.75" customHeight="1">
      <c r="C144" s="19"/>
      <c r="S144" s="42"/>
      <c r="T144" s="42"/>
    </row>
    <row r="145" ht="15.75" customHeight="1">
      <c r="C145" s="19"/>
      <c r="S145" s="42"/>
      <c r="T145" s="42"/>
    </row>
    <row r="146" ht="15.75" customHeight="1">
      <c r="C146" s="19"/>
      <c r="S146" s="42"/>
      <c r="T146" s="42"/>
    </row>
    <row r="147" ht="15.75" customHeight="1">
      <c r="C147" s="19"/>
      <c r="S147" s="42"/>
      <c r="T147" s="42"/>
    </row>
    <row r="148" ht="15.75" customHeight="1">
      <c r="C148" s="19"/>
      <c r="S148" s="42"/>
      <c r="T148" s="42"/>
    </row>
    <row r="149" ht="15.75" customHeight="1">
      <c r="C149" s="19"/>
      <c r="S149" s="42"/>
      <c r="T149" s="42"/>
    </row>
    <row r="150" ht="15.75" customHeight="1">
      <c r="C150" s="19"/>
      <c r="S150" s="42"/>
      <c r="T150" s="42"/>
    </row>
    <row r="151" ht="15.75" customHeight="1">
      <c r="C151" s="19"/>
      <c r="S151" s="42"/>
      <c r="T151" s="42"/>
    </row>
    <row r="152" ht="15.75" customHeight="1">
      <c r="C152" s="19"/>
      <c r="S152" s="42"/>
      <c r="T152" s="42"/>
    </row>
    <row r="153" ht="15.75" customHeight="1">
      <c r="C153" s="19"/>
      <c r="S153" s="42"/>
      <c r="T153" s="42"/>
    </row>
    <row r="154" ht="15.75" customHeight="1">
      <c r="C154" s="19"/>
      <c r="S154" s="42"/>
      <c r="T154" s="42"/>
    </row>
    <row r="155" ht="15.75" customHeight="1">
      <c r="C155" s="19"/>
      <c r="S155" s="42"/>
      <c r="T155" s="42"/>
    </row>
    <row r="156" ht="15.75" customHeight="1">
      <c r="C156" s="19"/>
      <c r="S156" s="42"/>
      <c r="T156" s="42"/>
    </row>
    <row r="157" ht="15.75" customHeight="1">
      <c r="C157" s="19"/>
      <c r="S157" s="42"/>
      <c r="T157" s="42"/>
    </row>
    <row r="158" ht="15.75" customHeight="1">
      <c r="C158" s="19"/>
      <c r="S158" s="42"/>
      <c r="T158" s="42"/>
    </row>
    <row r="159" ht="15.75" customHeight="1">
      <c r="C159" s="19"/>
      <c r="S159" s="42"/>
      <c r="T159" s="42"/>
    </row>
    <row r="160" ht="15.75" customHeight="1">
      <c r="C160" s="19"/>
      <c r="S160" s="42"/>
      <c r="T160" s="42"/>
    </row>
    <row r="161" ht="15.75" customHeight="1">
      <c r="C161" s="19"/>
      <c r="S161" s="42"/>
      <c r="T161" s="42"/>
    </row>
    <row r="162" ht="15.75" customHeight="1">
      <c r="C162" s="19"/>
      <c r="S162" s="42"/>
      <c r="T162" s="42"/>
    </row>
    <row r="163" ht="15.75" customHeight="1">
      <c r="C163" s="19"/>
      <c r="S163" s="42"/>
      <c r="T163" s="42"/>
    </row>
    <row r="164" ht="15.75" customHeight="1">
      <c r="C164" s="19"/>
      <c r="S164" s="42"/>
      <c r="T164" s="42"/>
    </row>
    <row r="165" ht="15.75" customHeight="1">
      <c r="C165" s="19"/>
      <c r="S165" s="42"/>
      <c r="T165" s="42"/>
    </row>
    <row r="166" ht="15.75" customHeight="1">
      <c r="C166" s="19"/>
      <c r="S166" s="42"/>
      <c r="T166" s="42"/>
    </row>
    <row r="167" ht="15.75" customHeight="1">
      <c r="C167" s="19"/>
      <c r="S167" s="42"/>
      <c r="T167" s="42"/>
    </row>
    <row r="168" ht="15.75" customHeight="1">
      <c r="C168" s="19"/>
      <c r="S168" s="42"/>
      <c r="T168" s="42"/>
    </row>
    <row r="169" ht="15.75" customHeight="1">
      <c r="C169" s="19"/>
      <c r="S169" s="42"/>
      <c r="T169" s="42"/>
    </row>
    <row r="170" ht="15.75" customHeight="1">
      <c r="C170" s="19"/>
      <c r="S170" s="42"/>
      <c r="T170" s="42"/>
    </row>
    <row r="171" ht="15.75" customHeight="1">
      <c r="C171" s="19"/>
      <c r="S171" s="42"/>
      <c r="T171" s="42"/>
    </row>
    <row r="172" ht="15.75" customHeight="1">
      <c r="C172" s="19"/>
      <c r="S172" s="42"/>
      <c r="T172" s="42"/>
    </row>
    <row r="173" ht="15.75" customHeight="1">
      <c r="C173" s="19"/>
      <c r="S173" s="42"/>
      <c r="T173" s="42"/>
    </row>
    <row r="174" ht="15.75" customHeight="1">
      <c r="C174" s="19"/>
      <c r="S174" s="42"/>
      <c r="T174" s="42"/>
    </row>
    <row r="175" ht="15.75" customHeight="1">
      <c r="C175" s="19"/>
      <c r="S175" s="42"/>
      <c r="T175" s="42"/>
    </row>
    <row r="176" ht="15.75" customHeight="1">
      <c r="C176" s="19"/>
      <c r="S176" s="42"/>
      <c r="T176" s="42"/>
    </row>
    <row r="177" ht="15.75" customHeight="1">
      <c r="C177" s="19"/>
      <c r="S177" s="42"/>
      <c r="T177" s="42"/>
    </row>
    <row r="178" ht="15.75" customHeight="1">
      <c r="C178" s="19"/>
      <c r="S178" s="42"/>
      <c r="T178" s="42"/>
    </row>
    <row r="179" ht="15.75" customHeight="1">
      <c r="C179" s="19"/>
      <c r="S179" s="42"/>
      <c r="T179" s="42"/>
    </row>
    <row r="180" ht="15.75" customHeight="1">
      <c r="C180" s="19"/>
      <c r="S180" s="42"/>
      <c r="T180" s="42"/>
    </row>
    <row r="181" ht="15.75" customHeight="1">
      <c r="C181" s="19"/>
      <c r="S181" s="42"/>
      <c r="T181" s="42"/>
    </row>
    <row r="182" ht="15.75" customHeight="1">
      <c r="C182" s="19"/>
      <c r="S182" s="42"/>
      <c r="T182" s="42"/>
    </row>
    <row r="183" ht="15.75" customHeight="1">
      <c r="C183" s="19"/>
      <c r="S183" s="42"/>
      <c r="T183" s="42"/>
    </row>
    <row r="184" ht="15.75" customHeight="1">
      <c r="C184" s="19"/>
      <c r="S184" s="42"/>
      <c r="T184" s="42"/>
    </row>
    <row r="185" ht="15.75" customHeight="1">
      <c r="C185" s="19"/>
      <c r="S185" s="42"/>
      <c r="T185" s="42"/>
    </row>
    <row r="186" ht="15.75" customHeight="1">
      <c r="C186" s="19"/>
      <c r="S186" s="42"/>
      <c r="T186" s="42"/>
    </row>
    <row r="187" ht="15.75" customHeight="1">
      <c r="C187" s="19"/>
      <c r="S187" s="42"/>
      <c r="T187" s="42"/>
    </row>
    <row r="188" ht="15.75" customHeight="1">
      <c r="C188" s="19"/>
      <c r="S188" s="42"/>
      <c r="T188" s="42"/>
    </row>
    <row r="189" ht="15.75" customHeight="1">
      <c r="C189" s="19"/>
      <c r="S189" s="42"/>
      <c r="T189" s="42"/>
    </row>
    <row r="190" ht="15.75" customHeight="1">
      <c r="C190" s="19"/>
      <c r="S190" s="42"/>
      <c r="T190" s="42"/>
    </row>
    <row r="191" ht="15.75" customHeight="1">
      <c r="C191" s="19"/>
      <c r="S191" s="42"/>
      <c r="T191" s="42"/>
    </row>
    <row r="192" ht="15.75" customHeight="1">
      <c r="C192" s="19"/>
      <c r="S192" s="42"/>
      <c r="T192" s="42"/>
    </row>
    <row r="193" ht="15.75" customHeight="1">
      <c r="C193" s="19"/>
      <c r="S193" s="42"/>
      <c r="T193" s="42"/>
    </row>
    <row r="194" ht="15.75" customHeight="1">
      <c r="C194" s="19"/>
      <c r="S194" s="42"/>
      <c r="T194" s="42"/>
    </row>
    <row r="195" ht="15.75" customHeight="1">
      <c r="C195" s="19"/>
      <c r="S195" s="42"/>
      <c r="T195" s="42"/>
    </row>
    <row r="196" ht="15.75" customHeight="1">
      <c r="C196" s="19"/>
      <c r="S196" s="42"/>
      <c r="T196" s="42"/>
    </row>
    <row r="197" ht="15.75" customHeight="1">
      <c r="C197" s="19"/>
      <c r="S197" s="42"/>
      <c r="T197" s="42"/>
    </row>
    <row r="198" ht="15.75" customHeight="1">
      <c r="C198" s="19"/>
      <c r="S198" s="42"/>
      <c r="T198" s="42"/>
    </row>
    <row r="199" ht="15.75" customHeight="1">
      <c r="C199" s="19"/>
      <c r="S199" s="42"/>
      <c r="T199" s="42"/>
    </row>
    <row r="200" ht="15.75" customHeight="1">
      <c r="C200" s="19"/>
      <c r="S200" s="42"/>
      <c r="T200" s="42"/>
    </row>
    <row r="201" ht="15.75" customHeight="1">
      <c r="C201" s="19"/>
      <c r="S201" s="42"/>
      <c r="T201" s="42"/>
    </row>
    <row r="202" ht="15.75" customHeight="1">
      <c r="C202" s="19"/>
      <c r="S202" s="42"/>
      <c r="T202" s="42"/>
    </row>
    <row r="203" ht="15.75" customHeight="1">
      <c r="C203" s="19"/>
      <c r="S203" s="42"/>
      <c r="T203" s="42"/>
    </row>
    <row r="204" ht="15.75" customHeight="1">
      <c r="C204" s="19"/>
      <c r="S204" s="42"/>
      <c r="T204" s="42"/>
    </row>
    <row r="205" ht="15.75" customHeight="1">
      <c r="C205" s="19"/>
      <c r="S205" s="42"/>
      <c r="T205" s="42"/>
    </row>
    <row r="206" ht="15.75" customHeight="1">
      <c r="C206" s="19"/>
      <c r="S206" s="42"/>
      <c r="T206" s="42"/>
    </row>
    <row r="207" ht="15.75" customHeight="1">
      <c r="C207" s="19"/>
      <c r="S207" s="42"/>
      <c r="T207" s="42"/>
    </row>
    <row r="208" ht="15.75" customHeight="1">
      <c r="C208" s="19"/>
      <c r="S208" s="42"/>
      <c r="T208" s="42"/>
    </row>
    <row r="209" ht="15.75" customHeight="1">
      <c r="C209" s="19"/>
      <c r="S209" s="42"/>
      <c r="T209" s="42"/>
    </row>
    <row r="210" ht="15.75" customHeight="1">
      <c r="C210" s="19"/>
      <c r="S210" s="42"/>
      <c r="T210" s="42"/>
    </row>
    <row r="211" ht="15.75" customHeight="1">
      <c r="C211" s="19"/>
      <c r="S211" s="42"/>
      <c r="T211" s="42"/>
    </row>
    <row r="212" ht="15.75" customHeight="1">
      <c r="C212" s="19"/>
      <c r="S212" s="42"/>
      <c r="T212" s="42"/>
    </row>
    <row r="213" ht="15.75" customHeight="1">
      <c r="C213" s="19"/>
      <c r="S213" s="42"/>
      <c r="T213" s="42"/>
    </row>
    <row r="214" ht="15.75" customHeight="1">
      <c r="C214" s="19"/>
      <c r="S214" s="42"/>
      <c r="T214" s="42"/>
    </row>
    <row r="215" ht="15.75" customHeight="1">
      <c r="C215" s="19"/>
      <c r="S215" s="42"/>
      <c r="T215" s="42"/>
    </row>
    <row r="216" ht="15.75" customHeight="1">
      <c r="C216" s="19"/>
      <c r="S216" s="42"/>
      <c r="T216" s="42"/>
    </row>
    <row r="217" ht="15.75" customHeight="1">
      <c r="C217" s="19"/>
      <c r="S217" s="42"/>
      <c r="T217" s="42"/>
    </row>
    <row r="218" ht="15.75" customHeight="1">
      <c r="C218" s="19"/>
      <c r="S218" s="42"/>
      <c r="T218" s="42"/>
    </row>
    <row r="219" ht="15.75" customHeight="1">
      <c r="C219" s="19"/>
      <c r="S219" s="42"/>
      <c r="T219" s="42"/>
    </row>
    <row r="220" ht="15.75" customHeight="1">
      <c r="C220" s="19"/>
      <c r="S220" s="42"/>
      <c r="T220" s="42"/>
    </row>
    <row r="221" ht="15.75" customHeight="1">
      <c r="C221" s="19"/>
      <c r="S221" s="42"/>
      <c r="T221" s="42"/>
    </row>
    <row r="222" ht="15.75" customHeight="1">
      <c r="C222" s="19"/>
      <c r="S222" s="42"/>
      <c r="T222" s="42"/>
    </row>
    <row r="223" ht="15.75" customHeight="1">
      <c r="C223" s="19"/>
      <c r="S223" s="42"/>
      <c r="T223" s="42"/>
    </row>
    <row r="224" ht="15.75" customHeight="1">
      <c r="C224" s="19"/>
      <c r="S224" s="42"/>
      <c r="T224" s="42"/>
    </row>
    <row r="225" ht="15.75" customHeight="1">
      <c r="C225" s="19"/>
      <c r="S225" s="42"/>
      <c r="T225" s="42"/>
    </row>
    <row r="226" ht="15.75" customHeight="1">
      <c r="C226" s="19"/>
      <c r="S226" s="42"/>
      <c r="T226" s="42"/>
    </row>
    <row r="227" ht="15.75" customHeight="1">
      <c r="C227" s="19"/>
      <c r="S227" s="42"/>
      <c r="T227" s="42"/>
    </row>
    <row r="228" ht="15.75" customHeight="1">
      <c r="C228" s="19"/>
      <c r="S228" s="42"/>
      <c r="T228" s="42"/>
    </row>
    <row r="229" ht="15.75" customHeight="1">
      <c r="C229" s="19"/>
      <c r="S229" s="42"/>
      <c r="T229" s="42"/>
    </row>
    <row r="230" ht="15.75" customHeight="1">
      <c r="C230" s="19"/>
      <c r="S230" s="42"/>
      <c r="T230" s="42"/>
    </row>
    <row r="231" ht="15.75" customHeight="1">
      <c r="C231" s="19"/>
      <c r="S231" s="42"/>
      <c r="T231" s="42"/>
    </row>
    <row r="232" ht="15.75" customHeight="1">
      <c r="C232" s="19"/>
      <c r="S232" s="42"/>
      <c r="T232" s="42"/>
    </row>
    <row r="233" ht="15.75" customHeight="1">
      <c r="C233" s="19"/>
      <c r="S233" s="42"/>
      <c r="T233" s="42"/>
    </row>
    <row r="234" ht="15.75" customHeight="1">
      <c r="C234" s="19"/>
      <c r="S234" s="42"/>
      <c r="T234" s="42"/>
    </row>
    <row r="235" ht="15.75" customHeight="1">
      <c r="C235" s="19"/>
      <c r="S235" s="42"/>
      <c r="T235" s="42"/>
    </row>
    <row r="236" ht="15.75" customHeight="1">
      <c r="C236" s="19"/>
      <c r="S236" s="42"/>
      <c r="T236" s="42"/>
    </row>
    <row r="237" ht="15.75" customHeight="1">
      <c r="C237" s="19"/>
      <c r="S237" s="42"/>
      <c r="T237" s="42"/>
    </row>
    <row r="238" ht="15.75" customHeight="1">
      <c r="C238" s="19"/>
      <c r="S238" s="42"/>
      <c r="T238" s="42"/>
    </row>
    <row r="239" ht="15.75" customHeight="1">
      <c r="C239" s="19"/>
      <c r="S239" s="42"/>
      <c r="T239" s="42"/>
    </row>
    <row r="240" ht="15.75" customHeight="1">
      <c r="C240" s="19"/>
      <c r="S240" s="42"/>
      <c r="T240" s="42"/>
    </row>
    <row r="241" ht="15.75" customHeight="1">
      <c r="C241" s="19"/>
      <c r="S241" s="42"/>
      <c r="T241" s="42"/>
    </row>
    <row r="242" ht="15.75" customHeight="1">
      <c r="C242" s="19"/>
      <c r="S242" s="42"/>
      <c r="T242" s="42"/>
    </row>
    <row r="243" ht="15.75" customHeight="1">
      <c r="C243" s="19"/>
      <c r="S243" s="42"/>
      <c r="T243" s="42"/>
    </row>
    <row r="244" ht="15.75" customHeight="1">
      <c r="C244" s="19"/>
      <c r="S244" s="42"/>
      <c r="T244" s="42"/>
    </row>
    <row r="245" ht="15.75" customHeight="1">
      <c r="C245" s="19"/>
      <c r="S245" s="42"/>
      <c r="T245" s="42"/>
    </row>
    <row r="246" ht="15.75" customHeight="1">
      <c r="C246" s="19"/>
      <c r="S246" s="42"/>
      <c r="T246" s="42"/>
    </row>
    <row r="247" ht="15.75" customHeight="1">
      <c r="C247" s="19"/>
      <c r="S247" s="42"/>
      <c r="T247" s="42"/>
    </row>
    <row r="248" ht="15.75" customHeight="1">
      <c r="C248" s="19"/>
      <c r="S248" s="42"/>
      <c r="T248" s="42"/>
    </row>
    <row r="249" ht="15.75" customHeight="1">
      <c r="C249" s="19"/>
      <c r="S249" s="42"/>
      <c r="T249" s="42"/>
    </row>
    <row r="250" ht="15.75" customHeight="1">
      <c r="C250" s="19"/>
      <c r="S250" s="42"/>
      <c r="T250" s="42"/>
    </row>
    <row r="251" ht="15.75" customHeight="1">
      <c r="C251" s="19"/>
      <c r="S251" s="42"/>
      <c r="T251" s="42"/>
    </row>
    <row r="252" ht="15.75" customHeight="1">
      <c r="C252" s="19"/>
      <c r="S252" s="42"/>
      <c r="T252" s="42"/>
    </row>
    <row r="253" ht="15.75" customHeight="1">
      <c r="C253" s="19"/>
      <c r="S253" s="42"/>
      <c r="T253" s="42"/>
    </row>
    <row r="254" ht="15.75" customHeight="1">
      <c r="C254" s="19"/>
      <c r="S254" s="42"/>
      <c r="T254" s="42"/>
    </row>
    <row r="255" ht="15.75" customHeight="1">
      <c r="C255" s="19"/>
      <c r="S255" s="42"/>
      <c r="T255" s="42"/>
    </row>
    <row r="256" ht="15.75" customHeight="1">
      <c r="C256" s="19"/>
      <c r="S256" s="42"/>
      <c r="T256" s="42"/>
    </row>
    <row r="257" ht="15.75" customHeight="1">
      <c r="C257" s="19"/>
      <c r="S257" s="42"/>
      <c r="T257" s="42"/>
    </row>
    <row r="258" ht="15.75" customHeight="1">
      <c r="C258" s="19"/>
      <c r="S258" s="42"/>
      <c r="T258" s="42"/>
    </row>
    <row r="259" ht="15.75" customHeight="1">
      <c r="C259" s="19"/>
      <c r="S259" s="42"/>
      <c r="T259" s="42"/>
    </row>
    <row r="260" ht="15.75" customHeight="1">
      <c r="C260" s="19"/>
      <c r="S260" s="42"/>
      <c r="T260" s="42"/>
    </row>
    <row r="261" ht="15.75" customHeight="1">
      <c r="C261" s="19"/>
      <c r="S261" s="42"/>
      <c r="T261" s="42"/>
    </row>
    <row r="262" ht="15.75" customHeight="1">
      <c r="C262" s="19"/>
      <c r="S262" s="42"/>
      <c r="T262" s="42"/>
    </row>
    <row r="263" ht="15.75" customHeight="1">
      <c r="C263" s="19"/>
      <c r="S263" s="42"/>
      <c r="T263" s="42"/>
    </row>
    <row r="264" ht="15.75" customHeight="1">
      <c r="C264" s="19"/>
      <c r="S264" s="42"/>
      <c r="T264" s="42"/>
    </row>
    <row r="265" ht="15.75" customHeight="1">
      <c r="C265" s="19"/>
      <c r="S265" s="42"/>
      <c r="T265" s="42"/>
    </row>
    <row r="266" ht="15.75" customHeight="1">
      <c r="C266" s="19"/>
      <c r="S266" s="42"/>
      <c r="T266" s="42"/>
    </row>
    <row r="267" ht="15.75" customHeight="1">
      <c r="C267" s="19"/>
      <c r="S267" s="42"/>
      <c r="T267" s="42"/>
    </row>
    <row r="268" ht="15.75" customHeight="1">
      <c r="C268" s="19"/>
      <c r="S268" s="42"/>
      <c r="T268" s="42"/>
    </row>
    <row r="269" ht="15.75" customHeight="1">
      <c r="C269" s="19"/>
      <c r="S269" s="42"/>
      <c r="T269" s="42"/>
    </row>
    <row r="270" ht="15.75" customHeight="1">
      <c r="C270" s="19"/>
      <c r="S270" s="42"/>
      <c r="T270" s="42"/>
    </row>
    <row r="271" ht="15.75" customHeight="1">
      <c r="C271" s="19"/>
      <c r="S271" s="42"/>
      <c r="T271" s="42"/>
    </row>
    <row r="272" ht="15.75" customHeight="1">
      <c r="C272" s="19"/>
      <c r="S272" s="42"/>
      <c r="T272" s="42"/>
    </row>
    <row r="273" ht="15.75" customHeight="1">
      <c r="C273" s="19"/>
      <c r="S273" s="42"/>
      <c r="T273" s="42"/>
    </row>
    <row r="274" ht="15.75" customHeight="1">
      <c r="C274" s="19"/>
      <c r="S274" s="42"/>
      <c r="T274" s="42"/>
    </row>
    <row r="275" ht="15.75" customHeight="1">
      <c r="C275" s="19"/>
      <c r="S275" s="42"/>
      <c r="T275" s="42"/>
    </row>
    <row r="276" ht="15.75" customHeight="1">
      <c r="C276" s="19"/>
      <c r="S276" s="42"/>
      <c r="T276" s="42"/>
    </row>
    <row r="277" ht="15.75" customHeight="1">
      <c r="C277" s="19"/>
      <c r="S277" s="42"/>
      <c r="T277" s="42"/>
    </row>
    <row r="278" ht="15.75" customHeight="1">
      <c r="C278" s="19"/>
      <c r="S278" s="42"/>
      <c r="T278" s="42"/>
    </row>
    <row r="279" ht="15.75" customHeight="1">
      <c r="C279" s="19"/>
      <c r="S279" s="42"/>
      <c r="T279" s="42"/>
    </row>
    <row r="280" ht="15.75" customHeight="1">
      <c r="C280" s="19"/>
      <c r="S280" s="42"/>
      <c r="T280" s="42"/>
    </row>
    <row r="281" ht="15.75" customHeight="1">
      <c r="C281" s="19"/>
      <c r="S281" s="42"/>
      <c r="T281" s="42"/>
    </row>
    <row r="282" ht="15.75" customHeight="1">
      <c r="C282" s="19"/>
      <c r="S282" s="42"/>
      <c r="T282" s="42"/>
    </row>
    <row r="283" ht="15.75" customHeight="1">
      <c r="C283" s="19"/>
      <c r="S283" s="42"/>
      <c r="T283" s="42"/>
    </row>
    <row r="284" ht="15.75" customHeight="1">
      <c r="C284" s="19"/>
      <c r="S284" s="42"/>
      <c r="T284" s="42"/>
    </row>
    <row r="285" ht="15.75" customHeight="1">
      <c r="C285" s="19"/>
      <c r="S285" s="42"/>
      <c r="T285" s="42"/>
    </row>
    <row r="286" ht="15.75" customHeight="1">
      <c r="C286" s="19"/>
      <c r="S286" s="42"/>
      <c r="T286" s="42"/>
    </row>
    <row r="287" ht="15.75" customHeight="1">
      <c r="C287" s="19"/>
      <c r="S287" s="42"/>
      <c r="T287" s="42"/>
    </row>
    <row r="288" ht="15.75" customHeight="1">
      <c r="C288" s="19"/>
      <c r="S288" s="42"/>
      <c r="T288" s="42"/>
    </row>
    <row r="289" ht="15.75" customHeight="1">
      <c r="C289" s="19"/>
      <c r="S289" s="42"/>
      <c r="T289" s="42"/>
    </row>
    <row r="290" ht="15.75" customHeight="1">
      <c r="C290" s="19"/>
      <c r="S290" s="42"/>
      <c r="T290" s="42"/>
    </row>
    <row r="291" ht="15.75" customHeight="1">
      <c r="C291" s="19"/>
      <c r="S291" s="42"/>
      <c r="T291" s="42"/>
    </row>
    <row r="292" ht="15.75" customHeight="1">
      <c r="C292" s="19"/>
      <c r="S292" s="42"/>
      <c r="T292" s="42"/>
    </row>
    <row r="293" ht="15.75" customHeight="1">
      <c r="C293" s="19"/>
      <c r="S293" s="42"/>
      <c r="T293" s="42"/>
    </row>
    <row r="294" ht="15.75" customHeight="1">
      <c r="C294" s="19"/>
      <c r="S294" s="42"/>
      <c r="T294" s="42"/>
    </row>
    <row r="295" ht="15.75" customHeight="1">
      <c r="C295" s="19"/>
      <c r="S295" s="42"/>
      <c r="T295" s="42"/>
    </row>
    <row r="296" ht="15.75" customHeight="1">
      <c r="C296" s="19"/>
      <c r="S296" s="42"/>
      <c r="T296" s="42"/>
    </row>
    <row r="297" ht="15.75" customHeight="1">
      <c r="C297" s="19"/>
      <c r="S297" s="42"/>
      <c r="T297" s="42"/>
    </row>
    <row r="298" ht="15.75" customHeight="1">
      <c r="C298" s="19"/>
      <c r="S298" s="42"/>
      <c r="T298" s="42"/>
    </row>
    <row r="299" ht="15.75" customHeight="1">
      <c r="C299" s="19"/>
      <c r="S299" s="42"/>
      <c r="T299" s="42"/>
    </row>
    <row r="300" ht="15.75" customHeight="1">
      <c r="C300" s="19"/>
      <c r="S300" s="42"/>
      <c r="T300" s="42"/>
    </row>
    <row r="301" ht="15.75" customHeight="1">
      <c r="C301" s="19"/>
      <c r="S301" s="42"/>
      <c r="T301" s="42"/>
    </row>
    <row r="302" ht="15.75" customHeight="1">
      <c r="C302" s="19"/>
      <c r="S302" s="42"/>
      <c r="T302" s="42"/>
    </row>
    <row r="303" ht="15.75" customHeight="1">
      <c r="C303" s="19"/>
      <c r="S303" s="42"/>
      <c r="T303" s="42"/>
    </row>
    <row r="304" ht="15.75" customHeight="1">
      <c r="C304" s="19"/>
      <c r="S304" s="42"/>
      <c r="T304" s="42"/>
    </row>
    <row r="305" ht="15.75" customHeight="1">
      <c r="C305" s="19"/>
      <c r="S305" s="42"/>
      <c r="T305" s="42"/>
    </row>
    <row r="306" ht="15.75" customHeight="1">
      <c r="C306" s="19"/>
      <c r="S306" s="42"/>
      <c r="T306" s="42"/>
    </row>
    <row r="307" ht="15.75" customHeight="1">
      <c r="C307" s="19"/>
      <c r="S307" s="42"/>
      <c r="T307" s="42"/>
    </row>
    <row r="308" ht="15.75" customHeight="1">
      <c r="C308" s="19"/>
      <c r="S308" s="42"/>
      <c r="T308" s="42"/>
    </row>
    <row r="309" ht="15.75" customHeight="1">
      <c r="C309" s="19"/>
      <c r="S309" s="42"/>
      <c r="T309" s="42"/>
    </row>
    <row r="310" ht="15.75" customHeight="1">
      <c r="C310" s="19"/>
      <c r="S310" s="42"/>
      <c r="T310" s="42"/>
    </row>
    <row r="311" ht="15.75" customHeight="1">
      <c r="C311" s="19"/>
      <c r="S311" s="42"/>
      <c r="T311" s="42"/>
    </row>
    <row r="312" ht="15.75" customHeight="1">
      <c r="C312" s="19"/>
      <c r="S312" s="42"/>
      <c r="T312" s="42"/>
    </row>
    <row r="313" ht="15.75" customHeight="1">
      <c r="C313" s="19"/>
      <c r="S313" s="42"/>
      <c r="T313" s="42"/>
    </row>
    <row r="314" ht="15.75" customHeight="1">
      <c r="C314" s="19"/>
      <c r="S314" s="42"/>
      <c r="T314" s="42"/>
    </row>
    <row r="315" ht="15.75" customHeight="1">
      <c r="C315" s="19"/>
      <c r="S315" s="42"/>
      <c r="T315" s="42"/>
    </row>
    <row r="316" ht="15.75" customHeight="1">
      <c r="C316" s="19"/>
      <c r="S316" s="42"/>
      <c r="T316" s="42"/>
    </row>
    <row r="317" ht="15.75" customHeight="1">
      <c r="C317" s="19"/>
      <c r="S317" s="42"/>
      <c r="T317" s="42"/>
    </row>
    <row r="318" ht="15.75" customHeight="1">
      <c r="C318" s="19"/>
      <c r="S318" s="42"/>
      <c r="T318" s="42"/>
    </row>
    <row r="319" ht="15.75" customHeight="1">
      <c r="C319" s="19"/>
      <c r="S319" s="42"/>
      <c r="T319" s="42"/>
    </row>
    <row r="320" ht="15.75" customHeight="1">
      <c r="C320" s="19"/>
      <c r="S320" s="42"/>
      <c r="T320" s="42"/>
    </row>
    <row r="321" ht="15.75" customHeight="1">
      <c r="C321" s="19"/>
      <c r="S321" s="42"/>
      <c r="T321" s="42"/>
    </row>
    <row r="322" ht="15.75" customHeight="1">
      <c r="C322" s="19"/>
      <c r="S322" s="42"/>
      <c r="T322" s="42"/>
    </row>
    <row r="323" ht="15.75" customHeight="1">
      <c r="C323" s="19"/>
      <c r="S323" s="42"/>
      <c r="T323" s="42"/>
    </row>
    <row r="324" ht="15.75" customHeight="1">
      <c r="C324" s="19"/>
      <c r="S324" s="42"/>
      <c r="T324" s="42"/>
    </row>
    <row r="325" ht="15.75" customHeight="1">
      <c r="C325" s="19"/>
      <c r="S325" s="42"/>
      <c r="T325" s="42"/>
    </row>
    <row r="326" ht="15.75" customHeight="1">
      <c r="C326" s="19"/>
      <c r="S326" s="42"/>
      <c r="T326" s="42"/>
    </row>
    <row r="327" ht="15.75" customHeight="1">
      <c r="C327" s="19"/>
      <c r="S327" s="42"/>
      <c r="T327" s="42"/>
    </row>
    <row r="328" ht="15.75" customHeight="1">
      <c r="C328" s="19"/>
      <c r="S328" s="42"/>
      <c r="T328" s="42"/>
    </row>
    <row r="329" ht="15.75" customHeight="1">
      <c r="C329" s="19"/>
      <c r="S329" s="42"/>
      <c r="T329" s="42"/>
    </row>
    <row r="330" ht="15.75" customHeight="1">
      <c r="C330" s="19"/>
      <c r="S330" s="42"/>
      <c r="T330" s="42"/>
    </row>
    <row r="331" ht="15.75" customHeight="1">
      <c r="C331" s="19"/>
      <c r="S331" s="42"/>
      <c r="T331" s="42"/>
    </row>
    <row r="332" ht="15.75" customHeight="1">
      <c r="C332" s="19"/>
      <c r="S332" s="42"/>
      <c r="T332" s="42"/>
    </row>
    <row r="333" ht="15.75" customHeight="1">
      <c r="C333" s="19"/>
      <c r="S333" s="42"/>
      <c r="T333" s="42"/>
    </row>
    <row r="334" ht="15.75" customHeight="1">
      <c r="C334" s="19"/>
      <c r="S334" s="42"/>
      <c r="T334" s="42"/>
    </row>
    <row r="335" ht="15.75" customHeight="1">
      <c r="C335" s="19"/>
      <c r="S335" s="42"/>
      <c r="T335" s="42"/>
    </row>
    <row r="336" ht="15.75" customHeight="1">
      <c r="C336" s="19"/>
      <c r="S336" s="42"/>
      <c r="T336" s="42"/>
    </row>
    <row r="337" ht="15.75" customHeight="1">
      <c r="C337" s="19"/>
      <c r="S337" s="42"/>
      <c r="T337" s="42"/>
    </row>
    <row r="338" ht="15.75" customHeight="1">
      <c r="C338" s="19"/>
      <c r="S338" s="42"/>
      <c r="T338" s="42"/>
    </row>
    <row r="339" ht="15.75" customHeight="1">
      <c r="C339" s="19"/>
      <c r="S339" s="42"/>
      <c r="T339" s="42"/>
    </row>
    <row r="340" ht="15.75" customHeight="1">
      <c r="C340" s="19"/>
      <c r="S340" s="42"/>
      <c r="T340" s="42"/>
    </row>
    <row r="341" ht="15.75" customHeight="1">
      <c r="C341" s="19"/>
      <c r="S341" s="42"/>
      <c r="T341" s="42"/>
    </row>
    <row r="342" ht="15.75" customHeight="1">
      <c r="C342" s="19"/>
      <c r="S342" s="42"/>
      <c r="T342" s="42"/>
    </row>
    <row r="343" ht="15.75" customHeight="1">
      <c r="C343" s="19"/>
      <c r="S343" s="42"/>
      <c r="T343" s="42"/>
    </row>
    <row r="344" ht="15.75" customHeight="1">
      <c r="C344" s="19"/>
      <c r="S344" s="42"/>
      <c r="T344" s="42"/>
    </row>
    <row r="345" ht="15.75" customHeight="1">
      <c r="C345" s="19"/>
      <c r="S345" s="42"/>
      <c r="T345" s="42"/>
    </row>
    <row r="346" ht="15.75" customHeight="1">
      <c r="C346" s="19"/>
      <c r="S346" s="42"/>
      <c r="T346" s="42"/>
    </row>
    <row r="347" ht="15.75" customHeight="1">
      <c r="C347" s="19"/>
      <c r="S347" s="42"/>
      <c r="T347" s="42"/>
    </row>
    <row r="348" ht="15.75" customHeight="1">
      <c r="C348" s="19"/>
      <c r="S348" s="42"/>
      <c r="T348" s="42"/>
    </row>
    <row r="349" ht="15.75" customHeight="1">
      <c r="C349" s="19"/>
      <c r="S349" s="42"/>
      <c r="T349" s="42"/>
    </row>
    <row r="350" ht="15.75" customHeight="1">
      <c r="C350" s="19"/>
      <c r="S350" s="42"/>
      <c r="T350" s="42"/>
    </row>
    <row r="351" ht="15.75" customHeight="1">
      <c r="C351" s="19"/>
      <c r="S351" s="42"/>
      <c r="T351" s="42"/>
    </row>
    <row r="352" ht="15.75" customHeight="1">
      <c r="C352" s="19"/>
      <c r="S352" s="42"/>
      <c r="T352" s="42"/>
    </row>
    <row r="353" ht="15.75" customHeight="1">
      <c r="C353" s="19"/>
      <c r="S353" s="42"/>
      <c r="T353" s="42"/>
    </row>
    <row r="354" ht="15.75" customHeight="1">
      <c r="C354" s="19"/>
      <c r="S354" s="42"/>
      <c r="T354" s="42"/>
    </row>
    <row r="355" ht="15.75" customHeight="1">
      <c r="C355" s="19"/>
      <c r="S355" s="42"/>
      <c r="T355" s="42"/>
    </row>
    <row r="356" ht="15.75" customHeight="1">
      <c r="C356" s="19"/>
      <c r="S356" s="42"/>
      <c r="T356" s="42"/>
    </row>
    <row r="357" ht="15.75" customHeight="1">
      <c r="C357" s="19"/>
      <c r="S357" s="42"/>
      <c r="T357" s="42"/>
    </row>
    <row r="358" ht="15.75" customHeight="1">
      <c r="C358" s="19"/>
      <c r="S358" s="42"/>
      <c r="T358" s="42"/>
    </row>
    <row r="359" ht="15.75" customHeight="1">
      <c r="C359" s="19"/>
      <c r="S359" s="42"/>
      <c r="T359" s="42"/>
    </row>
    <row r="360" ht="15.75" customHeight="1">
      <c r="C360" s="19"/>
      <c r="S360" s="42"/>
      <c r="T360" s="42"/>
    </row>
    <row r="361" ht="15.75" customHeight="1">
      <c r="C361" s="19"/>
      <c r="S361" s="42"/>
      <c r="T361" s="42"/>
    </row>
    <row r="362" ht="15.75" customHeight="1">
      <c r="C362" s="19"/>
      <c r="S362" s="42"/>
      <c r="T362" s="42"/>
    </row>
    <row r="363" ht="15.75" customHeight="1">
      <c r="C363" s="19"/>
      <c r="S363" s="42"/>
      <c r="T363" s="42"/>
    </row>
    <row r="364" ht="15.75" customHeight="1">
      <c r="C364" s="19"/>
      <c r="S364" s="42"/>
      <c r="T364" s="42"/>
    </row>
    <row r="365" ht="15.75" customHeight="1">
      <c r="C365" s="19"/>
      <c r="S365" s="42"/>
      <c r="T365" s="42"/>
    </row>
    <row r="366" ht="15.75" customHeight="1">
      <c r="C366" s="19"/>
      <c r="S366" s="42"/>
      <c r="T366" s="42"/>
    </row>
    <row r="367" ht="15.75" customHeight="1">
      <c r="C367" s="19"/>
      <c r="S367" s="42"/>
      <c r="T367" s="42"/>
    </row>
    <row r="368" ht="15.75" customHeight="1">
      <c r="C368" s="19"/>
      <c r="S368" s="42"/>
      <c r="T368" s="42"/>
    </row>
    <row r="369" ht="15.75" customHeight="1">
      <c r="C369" s="19"/>
      <c r="S369" s="42"/>
      <c r="T369" s="42"/>
    </row>
    <row r="370" ht="15.75" customHeight="1">
      <c r="C370" s="19"/>
      <c r="S370" s="42"/>
      <c r="T370" s="42"/>
    </row>
    <row r="371" ht="15.75" customHeight="1">
      <c r="C371" s="19"/>
      <c r="S371" s="42"/>
      <c r="T371" s="42"/>
    </row>
    <row r="372" ht="15.75" customHeight="1">
      <c r="C372" s="19"/>
      <c r="S372" s="42"/>
      <c r="T372" s="42"/>
    </row>
    <row r="373" ht="15.75" customHeight="1">
      <c r="C373" s="19"/>
      <c r="S373" s="42"/>
      <c r="T373" s="42"/>
    </row>
    <row r="374" ht="15.75" customHeight="1">
      <c r="C374" s="19"/>
      <c r="S374" s="42"/>
      <c r="T374" s="42"/>
    </row>
    <row r="375" ht="15.75" customHeight="1">
      <c r="C375" s="19"/>
      <c r="S375" s="42"/>
      <c r="T375" s="42"/>
    </row>
    <row r="376" ht="15.75" customHeight="1">
      <c r="C376" s="19"/>
      <c r="S376" s="42"/>
      <c r="T376" s="42"/>
    </row>
    <row r="377" ht="15.75" customHeight="1">
      <c r="C377" s="19"/>
      <c r="S377" s="42"/>
      <c r="T377" s="42"/>
    </row>
    <row r="378" ht="15.75" customHeight="1">
      <c r="C378" s="19"/>
      <c r="S378" s="42"/>
      <c r="T378" s="42"/>
    </row>
    <row r="379" ht="15.75" customHeight="1">
      <c r="C379" s="19"/>
      <c r="S379" s="42"/>
      <c r="T379" s="42"/>
    </row>
    <row r="380" ht="15.75" customHeight="1">
      <c r="C380" s="19"/>
      <c r="S380" s="42"/>
      <c r="T380" s="42"/>
    </row>
    <row r="381" ht="15.75" customHeight="1">
      <c r="C381" s="19"/>
      <c r="S381" s="42"/>
      <c r="T381" s="42"/>
    </row>
    <row r="382" ht="15.75" customHeight="1">
      <c r="C382" s="19"/>
      <c r="S382" s="42"/>
      <c r="T382" s="42"/>
    </row>
    <row r="383" ht="15.75" customHeight="1">
      <c r="C383" s="19"/>
      <c r="S383" s="42"/>
      <c r="T383" s="42"/>
    </row>
    <row r="384" ht="15.75" customHeight="1">
      <c r="C384" s="19"/>
      <c r="S384" s="42"/>
      <c r="T384" s="42"/>
    </row>
    <row r="385" ht="15.75" customHeight="1">
      <c r="C385" s="19"/>
      <c r="S385" s="42"/>
      <c r="T385" s="42"/>
    </row>
    <row r="386" ht="15.75" customHeight="1">
      <c r="C386" s="19"/>
      <c r="S386" s="42"/>
      <c r="T386" s="42"/>
    </row>
    <row r="387" ht="15.75" customHeight="1">
      <c r="C387" s="19"/>
      <c r="S387" s="42"/>
      <c r="T387" s="42"/>
    </row>
    <row r="388" ht="15.75" customHeight="1">
      <c r="C388" s="19"/>
      <c r="S388" s="42"/>
      <c r="T388" s="42"/>
    </row>
    <row r="389" ht="15.75" customHeight="1">
      <c r="C389" s="19"/>
      <c r="S389" s="42"/>
      <c r="T389" s="42"/>
    </row>
    <row r="390" ht="15.75" customHeight="1">
      <c r="C390" s="19"/>
      <c r="S390" s="42"/>
      <c r="T390" s="42"/>
    </row>
    <row r="391" ht="15.75" customHeight="1">
      <c r="C391" s="19"/>
      <c r="S391" s="42"/>
      <c r="T391" s="42"/>
    </row>
    <row r="392" ht="15.75" customHeight="1">
      <c r="C392" s="19"/>
      <c r="S392" s="42"/>
      <c r="T392" s="42"/>
    </row>
    <row r="393" ht="15.75" customHeight="1">
      <c r="C393" s="19"/>
      <c r="S393" s="42"/>
      <c r="T393" s="42"/>
    </row>
    <row r="394" ht="15.75" customHeight="1">
      <c r="C394" s="19"/>
      <c r="S394" s="42"/>
      <c r="T394" s="42"/>
    </row>
    <row r="395" ht="15.75" customHeight="1">
      <c r="C395" s="19"/>
      <c r="S395" s="42"/>
      <c r="T395" s="42"/>
    </row>
    <row r="396" ht="15.75" customHeight="1">
      <c r="C396" s="19"/>
      <c r="S396" s="42"/>
      <c r="T396" s="42"/>
    </row>
    <row r="397" ht="15.75" customHeight="1">
      <c r="C397" s="19"/>
      <c r="S397" s="42"/>
      <c r="T397" s="42"/>
    </row>
    <row r="398" ht="15.75" customHeight="1">
      <c r="C398" s="19"/>
      <c r="S398" s="42"/>
      <c r="T398" s="42"/>
    </row>
    <row r="399" ht="15.75" customHeight="1">
      <c r="C399" s="19"/>
      <c r="S399" s="42"/>
      <c r="T399" s="42"/>
    </row>
    <row r="400" ht="15.75" customHeight="1">
      <c r="C400" s="19"/>
      <c r="S400" s="42"/>
      <c r="T400" s="42"/>
    </row>
    <row r="401" ht="15.75" customHeight="1">
      <c r="C401" s="19"/>
      <c r="S401" s="42"/>
      <c r="T401" s="42"/>
    </row>
    <row r="402" ht="15.75" customHeight="1">
      <c r="C402" s="19"/>
      <c r="S402" s="42"/>
      <c r="T402" s="42"/>
    </row>
    <row r="403" ht="15.75" customHeight="1">
      <c r="C403" s="19"/>
      <c r="S403" s="42"/>
      <c r="T403" s="42"/>
    </row>
    <row r="404" ht="15.75" customHeight="1">
      <c r="C404" s="19"/>
      <c r="S404" s="42"/>
      <c r="T404" s="42"/>
    </row>
    <row r="405" ht="15.75" customHeight="1">
      <c r="C405" s="19"/>
      <c r="S405" s="42"/>
      <c r="T405" s="42"/>
    </row>
    <row r="406" ht="15.75" customHeight="1">
      <c r="C406" s="19"/>
      <c r="S406" s="42"/>
      <c r="T406" s="42"/>
    </row>
    <row r="407" ht="15.75" customHeight="1">
      <c r="C407" s="19"/>
      <c r="S407" s="42"/>
      <c r="T407" s="42"/>
    </row>
    <row r="408" ht="15.75" customHeight="1">
      <c r="C408" s="19"/>
      <c r="S408" s="42"/>
      <c r="T408" s="42"/>
    </row>
    <row r="409" ht="15.75" customHeight="1">
      <c r="C409" s="19"/>
      <c r="S409" s="42"/>
      <c r="T409" s="42"/>
    </row>
    <row r="410" ht="15.75" customHeight="1">
      <c r="C410" s="19"/>
      <c r="S410" s="42"/>
      <c r="T410" s="42"/>
    </row>
    <row r="411" ht="15.75" customHeight="1">
      <c r="C411" s="19"/>
      <c r="S411" s="42"/>
      <c r="T411" s="42"/>
    </row>
    <row r="412" ht="15.75" customHeight="1">
      <c r="C412" s="19"/>
      <c r="S412" s="42"/>
      <c r="T412" s="42"/>
    </row>
    <row r="413" ht="15.75" customHeight="1">
      <c r="C413" s="19"/>
      <c r="S413" s="42"/>
      <c r="T413" s="42"/>
    </row>
    <row r="414" ht="15.75" customHeight="1">
      <c r="C414" s="19"/>
      <c r="S414" s="42"/>
      <c r="T414" s="42"/>
    </row>
    <row r="415" ht="15.75" customHeight="1">
      <c r="C415" s="19"/>
      <c r="S415" s="42"/>
      <c r="T415" s="42"/>
    </row>
    <row r="416" ht="15.75" customHeight="1">
      <c r="C416" s="19"/>
      <c r="S416" s="42"/>
      <c r="T416" s="42"/>
    </row>
    <row r="417" ht="15.75" customHeight="1">
      <c r="C417" s="19"/>
      <c r="S417" s="42"/>
      <c r="T417" s="42"/>
    </row>
    <row r="418" ht="15.75" customHeight="1">
      <c r="C418" s="19"/>
      <c r="S418" s="42"/>
      <c r="T418" s="42"/>
    </row>
    <row r="419" ht="15.75" customHeight="1">
      <c r="C419" s="19"/>
      <c r="S419" s="42"/>
      <c r="T419" s="42"/>
    </row>
    <row r="420" ht="15.75" customHeight="1">
      <c r="C420" s="19"/>
      <c r="S420" s="42"/>
      <c r="T420" s="42"/>
    </row>
    <row r="421" ht="15.75" customHeight="1">
      <c r="C421" s="19"/>
      <c r="S421" s="42"/>
      <c r="T421" s="42"/>
    </row>
    <row r="422" ht="15.75" customHeight="1">
      <c r="C422" s="19"/>
      <c r="S422" s="42"/>
      <c r="T422" s="42"/>
    </row>
    <row r="423" ht="15.75" customHeight="1">
      <c r="C423" s="19"/>
      <c r="S423" s="42"/>
      <c r="T423" s="42"/>
    </row>
    <row r="424" ht="15.75" customHeight="1">
      <c r="C424" s="19"/>
      <c r="S424" s="42"/>
      <c r="T424" s="42"/>
    </row>
    <row r="425" ht="15.75" customHeight="1">
      <c r="C425" s="19"/>
      <c r="S425" s="42"/>
      <c r="T425" s="42"/>
    </row>
    <row r="426" ht="15.75" customHeight="1">
      <c r="C426" s="19"/>
      <c r="S426" s="42"/>
      <c r="T426" s="42"/>
    </row>
    <row r="427" ht="15.75" customHeight="1">
      <c r="C427" s="19"/>
      <c r="S427" s="42"/>
      <c r="T427" s="42"/>
    </row>
    <row r="428" ht="15.75" customHeight="1">
      <c r="C428" s="19"/>
      <c r="S428" s="42"/>
      <c r="T428" s="42"/>
    </row>
    <row r="429" ht="15.75" customHeight="1">
      <c r="C429" s="19"/>
      <c r="S429" s="42"/>
      <c r="T429" s="42"/>
    </row>
    <row r="430" ht="15.75" customHeight="1">
      <c r="C430" s="19"/>
      <c r="S430" s="42"/>
      <c r="T430" s="42"/>
    </row>
    <row r="431" ht="15.75" customHeight="1">
      <c r="C431" s="19"/>
      <c r="S431" s="42"/>
      <c r="T431" s="42"/>
    </row>
    <row r="432" ht="15.75" customHeight="1">
      <c r="C432" s="19"/>
      <c r="S432" s="42"/>
      <c r="T432" s="42"/>
    </row>
    <row r="433" ht="15.75" customHeight="1">
      <c r="C433" s="19"/>
      <c r="S433" s="42"/>
      <c r="T433" s="42"/>
    </row>
    <row r="434" ht="15.75" customHeight="1">
      <c r="C434" s="19"/>
      <c r="S434" s="42"/>
      <c r="T434" s="42"/>
    </row>
    <row r="435" ht="15.75" customHeight="1">
      <c r="C435" s="19"/>
      <c r="S435" s="42"/>
      <c r="T435" s="42"/>
    </row>
    <row r="436" ht="15.75" customHeight="1">
      <c r="C436" s="19"/>
      <c r="S436" s="42"/>
      <c r="T436" s="42"/>
    </row>
    <row r="437" ht="15.75" customHeight="1">
      <c r="C437" s="19"/>
      <c r="S437" s="42"/>
      <c r="T437" s="42"/>
    </row>
    <row r="438" ht="15.75" customHeight="1">
      <c r="C438" s="19"/>
      <c r="S438" s="42"/>
      <c r="T438" s="42"/>
    </row>
    <row r="439" ht="15.75" customHeight="1">
      <c r="C439" s="19"/>
      <c r="S439" s="42"/>
      <c r="T439" s="42"/>
    </row>
    <row r="440" ht="15.75" customHeight="1">
      <c r="C440" s="19"/>
      <c r="S440" s="42"/>
      <c r="T440" s="42"/>
    </row>
    <row r="441" ht="15.75" customHeight="1">
      <c r="C441" s="19"/>
      <c r="S441" s="42"/>
      <c r="T441" s="42"/>
    </row>
    <row r="442" ht="15.75" customHeight="1">
      <c r="C442" s="19"/>
      <c r="S442" s="42"/>
      <c r="T442" s="42"/>
    </row>
    <row r="443" ht="15.75" customHeight="1">
      <c r="C443" s="19"/>
      <c r="S443" s="42"/>
      <c r="T443" s="42"/>
    </row>
    <row r="444" ht="15.75" customHeight="1">
      <c r="C444" s="19"/>
      <c r="S444" s="42"/>
      <c r="T444" s="42"/>
    </row>
    <row r="445" ht="15.75" customHeight="1">
      <c r="C445" s="19"/>
      <c r="S445" s="42"/>
      <c r="T445" s="42"/>
    </row>
    <row r="446" ht="15.75" customHeight="1">
      <c r="C446" s="19"/>
      <c r="S446" s="42"/>
      <c r="T446" s="42"/>
    </row>
    <row r="447" ht="15.75" customHeight="1">
      <c r="C447" s="19"/>
      <c r="S447" s="42"/>
      <c r="T447" s="42"/>
    </row>
    <row r="448" ht="15.75" customHeight="1">
      <c r="C448" s="19"/>
      <c r="S448" s="42"/>
      <c r="T448" s="42"/>
    </row>
    <row r="449" ht="15.75" customHeight="1">
      <c r="C449" s="19"/>
      <c r="S449" s="42"/>
      <c r="T449" s="42"/>
    </row>
    <row r="450" ht="15.75" customHeight="1">
      <c r="C450" s="19"/>
      <c r="S450" s="42"/>
      <c r="T450" s="42"/>
    </row>
    <row r="451" ht="15.75" customHeight="1">
      <c r="C451" s="19"/>
      <c r="S451" s="42"/>
      <c r="T451" s="42"/>
    </row>
    <row r="452" ht="15.75" customHeight="1">
      <c r="C452" s="19"/>
      <c r="S452" s="42"/>
      <c r="T452" s="42"/>
    </row>
    <row r="453" ht="15.75" customHeight="1">
      <c r="C453" s="19"/>
      <c r="S453" s="42"/>
      <c r="T453" s="42"/>
    </row>
    <row r="454" ht="15.75" customHeight="1">
      <c r="C454" s="19"/>
      <c r="S454" s="42"/>
      <c r="T454" s="42"/>
    </row>
    <row r="455" ht="15.75" customHeight="1">
      <c r="C455" s="19"/>
      <c r="S455" s="42"/>
      <c r="T455" s="42"/>
    </row>
    <row r="456" ht="15.75" customHeight="1">
      <c r="C456" s="19"/>
      <c r="S456" s="42"/>
      <c r="T456" s="42"/>
    </row>
    <row r="457" ht="15.75" customHeight="1">
      <c r="C457" s="19"/>
      <c r="S457" s="42"/>
      <c r="T457" s="42"/>
    </row>
    <row r="458" ht="15.75" customHeight="1">
      <c r="C458" s="19"/>
      <c r="S458" s="42"/>
      <c r="T458" s="42"/>
    </row>
    <row r="459" ht="15.75" customHeight="1">
      <c r="C459" s="19"/>
      <c r="S459" s="42"/>
      <c r="T459" s="42"/>
    </row>
    <row r="460" ht="15.75" customHeight="1">
      <c r="C460" s="19"/>
      <c r="S460" s="42"/>
      <c r="T460" s="42"/>
    </row>
    <row r="461" ht="15.75" customHeight="1">
      <c r="C461" s="19"/>
      <c r="S461" s="42"/>
      <c r="T461" s="42"/>
    </row>
    <row r="462" ht="15.75" customHeight="1">
      <c r="C462" s="19"/>
      <c r="S462" s="42"/>
      <c r="T462" s="42"/>
    </row>
    <row r="463" ht="15.75" customHeight="1">
      <c r="C463" s="19"/>
      <c r="S463" s="42"/>
      <c r="T463" s="42"/>
    </row>
    <row r="464" ht="15.75" customHeight="1">
      <c r="C464" s="19"/>
      <c r="S464" s="42"/>
      <c r="T464" s="42"/>
    </row>
    <row r="465" ht="15.75" customHeight="1">
      <c r="C465" s="19"/>
      <c r="S465" s="42"/>
      <c r="T465" s="42"/>
    </row>
    <row r="466" ht="15.75" customHeight="1">
      <c r="C466" s="19"/>
      <c r="S466" s="42"/>
      <c r="T466" s="42"/>
    </row>
    <row r="467" ht="15.75" customHeight="1">
      <c r="C467" s="19"/>
      <c r="S467" s="42"/>
      <c r="T467" s="42"/>
    </row>
    <row r="468" ht="15.75" customHeight="1">
      <c r="C468" s="19"/>
      <c r="S468" s="42"/>
      <c r="T468" s="42"/>
    </row>
    <row r="469" ht="15.75" customHeight="1">
      <c r="C469" s="19"/>
      <c r="S469" s="42"/>
      <c r="T469" s="42"/>
    </row>
    <row r="470" ht="15.75" customHeight="1">
      <c r="C470" s="19"/>
      <c r="S470" s="42"/>
      <c r="T470" s="42"/>
    </row>
    <row r="471" ht="15.75" customHeight="1">
      <c r="C471" s="19"/>
      <c r="S471" s="42"/>
      <c r="T471" s="42"/>
    </row>
    <row r="472" ht="15.75" customHeight="1">
      <c r="C472" s="19"/>
      <c r="S472" s="42"/>
      <c r="T472" s="42"/>
    </row>
    <row r="473" ht="15.75" customHeight="1">
      <c r="C473" s="19"/>
      <c r="S473" s="42"/>
      <c r="T473" s="42"/>
    </row>
    <row r="474" ht="15.75" customHeight="1">
      <c r="C474" s="19"/>
      <c r="S474" s="42"/>
      <c r="T474" s="42"/>
    </row>
    <row r="475" ht="15.75" customHeight="1">
      <c r="C475" s="19"/>
      <c r="S475" s="42"/>
      <c r="T475" s="42"/>
    </row>
    <row r="476" ht="15.75" customHeight="1">
      <c r="C476" s="19"/>
      <c r="S476" s="42"/>
      <c r="T476" s="42"/>
    </row>
    <row r="477" ht="15.75" customHeight="1">
      <c r="C477" s="19"/>
      <c r="S477" s="42"/>
      <c r="T477" s="42"/>
    </row>
    <row r="478" ht="15.75" customHeight="1">
      <c r="C478" s="19"/>
      <c r="S478" s="42"/>
      <c r="T478" s="42"/>
    </row>
    <row r="479" ht="15.75" customHeight="1">
      <c r="C479" s="19"/>
      <c r="S479" s="42"/>
      <c r="T479" s="42"/>
    </row>
    <row r="480" ht="15.75" customHeight="1">
      <c r="C480" s="19"/>
      <c r="S480" s="42"/>
      <c r="T480" s="42"/>
    </row>
    <row r="481" ht="15.75" customHeight="1">
      <c r="C481" s="19"/>
      <c r="S481" s="42"/>
      <c r="T481" s="42"/>
    </row>
    <row r="482" ht="15.75" customHeight="1">
      <c r="C482" s="19"/>
      <c r="S482" s="42"/>
      <c r="T482" s="42"/>
    </row>
    <row r="483" ht="15.75" customHeight="1">
      <c r="C483" s="19"/>
      <c r="S483" s="42"/>
      <c r="T483" s="42"/>
    </row>
    <row r="484" ht="15.75" customHeight="1">
      <c r="C484" s="19"/>
      <c r="S484" s="42"/>
      <c r="T484" s="42"/>
    </row>
    <row r="485" ht="15.75" customHeight="1">
      <c r="C485" s="19"/>
      <c r="S485" s="42"/>
      <c r="T485" s="42"/>
    </row>
    <row r="486" ht="15.75" customHeight="1">
      <c r="C486" s="19"/>
      <c r="S486" s="42"/>
      <c r="T486" s="42"/>
    </row>
    <row r="487" ht="15.75" customHeight="1">
      <c r="C487" s="19"/>
      <c r="S487" s="42"/>
      <c r="T487" s="42"/>
    </row>
    <row r="488" ht="15.75" customHeight="1">
      <c r="C488" s="19"/>
      <c r="S488" s="42"/>
      <c r="T488" s="42"/>
    </row>
    <row r="489" ht="15.75" customHeight="1">
      <c r="C489" s="19"/>
      <c r="S489" s="42"/>
      <c r="T489" s="42"/>
    </row>
    <row r="490" ht="15.75" customHeight="1">
      <c r="C490" s="19"/>
      <c r="S490" s="42"/>
      <c r="T490" s="42"/>
    </row>
    <row r="491" ht="15.75" customHeight="1">
      <c r="C491" s="19"/>
      <c r="S491" s="42"/>
      <c r="T491" s="42"/>
    </row>
    <row r="492" ht="15.75" customHeight="1">
      <c r="C492" s="19"/>
      <c r="S492" s="42"/>
      <c r="T492" s="42"/>
    </row>
    <row r="493" ht="15.75" customHeight="1">
      <c r="C493" s="19"/>
      <c r="S493" s="42"/>
      <c r="T493" s="42"/>
    </row>
    <row r="494" ht="15.75" customHeight="1">
      <c r="C494" s="19"/>
      <c r="S494" s="42"/>
      <c r="T494" s="42"/>
    </row>
    <row r="495" ht="15.75" customHeight="1">
      <c r="C495" s="19"/>
      <c r="S495" s="42"/>
      <c r="T495" s="42"/>
    </row>
    <row r="496" ht="15.75" customHeight="1">
      <c r="C496" s="19"/>
      <c r="S496" s="42"/>
      <c r="T496" s="42"/>
    </row>
    <row r="497" ht="15.75" customHeight="1">
      <c r="C497" s="19"/>
      <c r="S497" s="42"/>
      <c r="T497" s="42"/>
    </row>
    <row r="498" ht="15.75" customHeight="1">
      <c r="C498" s="19"/>
      <c r="S498" s="42"/>
      <c r="T498" s="42"/>
    </row>
    <row r="499" ht="15.75" customHeight="1">
      <c r="C499" s="19"/>
      <c r="S499" s="42"/>
      <c r="T499" s="42"/>
    </row>
    <row r="500" ht="15.75" customHeight="1">
      <c r="C500" s="19"/>
      <c r="S500" s="42"/>
      <c r="T500" s="42"/>
    </row>
    <row r="501" ht="15.75" customHeight="1">
      <c r="C501" s="19"/>
      <c r="S501" s="42"/>
      <c r="T501" s="42"/>
    </row>
    <row r="502" ht="15.75" customHeight="1">
      <c r="C502" s="19"/>
      <c r="S502" s="42"/>
      <c r="T502" s="42"/>
    </row>
    <row r="503" ht="15.75" customHeight="1">
      <c r="C503" s="19"/>
      <c r="S503" s="42"/>
      <c r="T503" s="42"/>
    </row>
    <row r="504" ht="15.75" customHeight="1">
      <c r="C504" s="19"/>
      <c r="S504" s="42"/>
      <c r="T504" s="42"/>
    </row>
    <row r="505" ht="15.75" customHeight="1">
      <c r="C505" s="19"/>
      <c r="S505" s="42"/>
      <c r="T505" s="42"/>
    </row>
    <row r="506" ht="15.75" customHeight="1">
      <c r="C506" s="19"/>
      <c r="S506" s="42"/>
      <c r="T506" s="42"/>
    </row>
    <row r="507" ht="15.75" customHeight="1">
      <c r="C507" s="19"/>
      <c r="S507" s="42"/>
      <c r="T507" s="42"/>
    </row>
    <row r="508" ht="15.75" customHeight="1">
      <c r="C508" s="19"/>
      <c r="S508" s="42"/>
      <c r="T508" s="42"/>
    </row>
    <row r="509" ht="15.75" customHeight="1">
      <c r="C509" s="19"/>
      <c r="S509" s="42"/>
      <c r="T509" s="42"/>
    </row>
    <row r="510" ht="15.75" customHeight="1">
      <c r="C510" s="19"/>
      <c r="S510" s="42"/>
      <c r="T510" s="42"/>
    </row>
    <row r="511" ht="15.75" customHeight="1">
      <c r="C511" s="19"/>
      <c r="S511" s="42"/>
      <c r="T511" s="42"/>
    </row>
    <row r="512" ht="15.75" customHeight="1">
      <c r="C512" s="19"/>
      <c r="S512" s="42"/>
      <c r="T512" s="42"/>
    </row>
    <row r="513" ht="15.75" customHeight="1">
      <c r="C513" s="19"/>
      <c r="S513" s="42"/>
      <c r="T513" s="42"/>
    </row>
    <row r="514" ht="15.75" customHeight="1">
      <c r="C514" s="19"/>
      <c r="S514" s="42"/>
      <c r="T514" s="42"/>
    </row>
    <row r="515" ht="15.75" customHeight="1">
      <c r="C515" s="19"/>
      <c r="S515" s="42"/>
      <c r="T515" s="42"/>
    </row>
    <row r="516" ht="15.75" customHeight="1">
      <c r="C516" s="19"/>
      <c r="S516" s="42"/>
      <c r="T516" s="42"/>
    </row>
    <row r="517" ht="15.75" customHeight="1">
      <c r="C517" s="19"/>
      <c r="S517" s="42"/>
      <c r="T517" s="42"/>
    </row>
    <row r="518" ht="15.75" customHeight="1">
      <c r="C518" s="19"/>
      <c r="S518" s="42"/>
      <c r="T518" s="42"/>
    </row>
    <row r="519" ht="15.75" customHeight="1">
      <c r="C519" s="19"/>
      <c r="S519" s="42"/>
      <c r="T519" s="42"/>
    </row>
    <row r="520" ht="15.75" customHeight="1">
      <c r="C520" s="19"/>
      <c r="S520" s="42"/>
      <c r="T520" s="42"/>
    </row>
    <row r="521" ht="15.75" customHeight="1">
      <c r="C521" s="19"/>
      <c r="S521" s="42"/>
      <c r="T521" s="42"/>
    </row>
    <row r="522" ht="15.75" customHeight="1">
      <c r="C522" s="19"/>
      <c r="S522" s="42"/>
      <c r="T522" s="42"/>
    </row>
    <row r="523" ht="15.75" customHeight="1">
      <c r="C523" s="19"/>
      <c r="S523" s="42"/>
      <c r="T523" s="42"/>
    </row>
    <row r="524" ht="15.75" customHeight="1">
      <c r="C524" s="19"/>
      <c r="S524" s="42"/>
      <c r="T524" s="42"/>
    </row>
    <row r="525" ht="15.75" customHeight="1">
      <c r="C525" s="19"/>
      <c r="S525" s="42"/>
      <c r="T525" s="42"/>
    </row>
    <row r="526" ht="15.75" customHeight="1">
      <c r="C526" s="19"/>
      <c r="S526" s="42"/>
      <c r="T526" s="42"/>
    </row>
    <row r="527" ht="15.75" customHeight="1">
      <c r="C527" s="19"/>
      <c r="S527" s="42"/>
      <c r="T527" s="42"/>
    </row>
    <row r="528" ht="15.75" customHeight="1">
      <c r="C528" s="19"/>
      <c r="S528" s="42"/>
      <c r="T528" s="42"/>
    </row>
    <row r="529" ht="15.75" customHeight="1">
      <c r="C529" s="19"/>
      <c r="S529" s="42"/>
      <c r="T529" s="42"/>
    </row>
    <row r="530" ht="15.75" customHeight="1">
      <c r="C530" s="19"/>
      <c r="S530" s="42"/>
      <c r="T530" s="42"/>
    </row>
    <row r="531" ht="15.75" customHeight="1">
      <c r="C531" s="19"/>
      <c r="S531" s="42"/>
      <c r="T531" s="42"/>
    </row>
    <row r="532" ht="15.75" customHeight="1">
      <c r="C532" s="19"/>
      <c r="S532" s="42"/>
      <c r="T532" s="42"/>
    </row>
    <row r="533" ht="15.75" customHeight="1">
      <c r="C533" s="19"/>
      <c r="S533" s="42"/>
      <c r="T533" s="42"/>
    </row>
    <row r="534" ht="15.75" customHeight="1">
      <c r="C534" s="19"/>
      <c r="S534" s="42"/>
      <c r="T534" s="42"/>
    </row>
    <row r="535" ht="15.75" customHeight="1">
      <c r="C535" s="19"/>
      <c r="S535" s="42"/>
      <c r="T535" s="42"/>
    </row>
    <row r="536" ht="15.75" customHeight="1">
      <c r="C536" s="19"/>
      <c r="S536" s="42"/>
      <c r="T536" s="42"/>
    </row>
    <row r="537" ht="15.75" customHeight="1">
      <c r="C537" s="19"/>
      <c r="S537" s="42"/>
      <c r="T537" s="42"/>
    </row>
    <row r="538" ht="15.75" customHeight="1">
      <c r="C538" s="19"/>
      <c r="S538" s="42"/>
      <c r="T538" s="42"/>
    </row>
    <row r="539" ht="15.75" customHeight="1">
      <c r="C539" s="19"/>
      <c r="S539" s="42"/>
      <c r="T539" s="42"/>
    </row>
    <row r="540" ht="15.75" customHeight="1">
      <c r="C540" s="19"/>
      <c r="S540" s="42"/>
      <c r="T540" s="42"/>
    </row>
    <row r="541" ht="15.75" customHeight="1">
      <c r="C541" s="19"/>
      <c r="S541" s="42"/>
      <c r="T541" s="42"/>
    </row>
    <row r="542" ht="15.75" customHeight="1">
      <c r="C542" s="19"/>
      <c r="S542" s="42"/>
      <c r="T542" s="42"/>
    </row>
    <row r="543" ht="15.75" customHeight="1">
      <c r="C543" s="19"/>
      <c r="S543" s="42"/>
      <c r="T543" s="42"/>
    </row>
    <row r="544" ht="15.75" customHeight="1">
      <c r="C544" s="19"/>
      <c r="S544" s="42"/>
      <c r="T544" s="42"/>
    </row>
    <row r="545" ht="15.75" customHeight="1">
      <c r="C545" s="19"/>
      <c r="S545" s="42"/>
      <c r="T545" s="42"/>
    </row>
    <row r="546" ht="15.75" customHeight="1">
      <c r="C546" s="19"/>
      <c r="S546" s="42"/>
      <c r="T546" s="42"/>
    </row>
    <row r="547" ht="15.75" customHeight="1">
      <c r="C547" s="19"/>
      <c r="S547" s="42"/>
      <c r="T547" s="42"/>
    </row>
    <row r="548" ht="15.75" customHeight="1">
      <c r="C548" s="19"/>
      <c r="S548" s="42"/>
      <c r="T548" s="42"/>
    </row>
    <row r="549" ht="15.75" customHeight="1">
      <c r="C549" s="19"/>
      <c r="S549" s="42"/>
      <c r="T549" s="42"/>
    </row>
    <row r="550" ht="15.75" customHeight="1">
      <c r="C550" s="19"/>
      <c r="S550" s="42"/>
      <c r="T550" s="42"/>
    </row>
    <row r="551" ht="15.75" customHeight="1">
      <c r="C551" s="19"/>
      <c r="S551" s="42"/>
      <c r="T551" s="42"/>
    </row>
    <row r="552" ht="15.75" customHeight="1">
      <c r="C552" s="19"/>
      <c r="S552" s="42"/>
      <c r="T552" s="42"/>
    </row>
    <row r="553" ht="15.75" customHeight="1">
      <c r="C553" s="19"/>
      <c r="S553" s="42"/>
      <c r="T553" s="42"/>
    </row>
    <row r="554" ht="15.75" customHeight="1">
      <c r="C554" s="19"/>
      <c r="S554" s="42"/>
      <c r="T554" s="42"/>
    </row>
    <row r="555" ht="15.75" customHeight="1">
      <c r="C555" s="19"/>
      <c r="S555" s="42"/>
      <c r="T555" s="42"/>
    </row>
    <row r="556" ht="15.75" customHeight="1">
      <c r="C556" s="19"/>
      <c r="S556" s="42"/>
      <c r="T556" s="42"/>
    </row>
    <row r="557" ht="15.75" customHeight="1">
      <c r="C557" s="19"/>
      <c r="S557" s="42"/>
      <c r="T557" s="42"/>
    </row>
    <row r="558" ht="15.75" customHeight="1">
      <c r="C558" s="19"/>
      <c r="S558" s="42"/>
      <c r="T558" s="42"/>
    </row>
    <row r="559" ht="15.75" customHeight="1">
      <c r="C559" s="19"/>
      <c r="S559" s="42"/>
      <c r="T559" s="42"/>
    </row>
    <row r="560" ht="15.75" customHeight="1">
      <c r="C560" s="19"/>
      <c r="S560" s="42"/>
      <c r="T560" s="42"/>
    </row>
    <row r="561" ht="15.75" customHeight="1">
      <c r="C561" s="19"/>
      <c r="S561" s="42"/>
      <c r="T561" s="42"/>
    </row>
    <row r="562" ht="15.75" customHeight="1">
      <c r="C562" s="19"/>
      <c r="S562" s="42"/>
      <c r="T562" s="42"/>
    </row>
    <row r="563" ht="15.75" customHeight="1">
      <c r="C563" s="19"/>
      <c r="S563" s="42"/>
      <c r="T563" s="42"/>
    </row>
    <row r="564" ht="15.75" customHeight="1">
      <c r="C564" s="19"/>
      <c r="S564" s="42"/>
      <c r="T564" s="42"/>
    </row>
    <row r="565" ht="15.75" customHeight="1">
      <c r="C565" s="19"/>
      <c r="S565" s="42"/>
      <c r="T565" s="42"/>
    </row>
    <row r="566" ht="15.75" customHeight="1">
      <c r="C566" s="19"/>
      <c r="S566" s="42"/>
      <c r="T566" s="42"/>
    </row>
    <row r="567" ht="15.75" customHeight="1">
      <c r="C567" s="19"/>
      <c r="S567" s="42"/>
      <c r="T567" s="42"/>
    </row>
    <row r="568" ht="15.75" customHeight="1">
      <c r="C568" s="19"/>
      <c r="S568" s="42"/>
      <c r="T568" s="42"/>
    </row>
    <row r="569" ht="15.75" customHeight="1">
      <c r="C569" s="19"/>
      <c r="S569" s="42"/>
      <c r="T569" s="42"/>
    </row>
    <row r="570" ht="15.75" customHeight="1">
      <c r="C570" s="19"/>
      <c r="S570" s="42"/>
      <c r="T570" s="42"/>
    </row>
    <row r="571" ht="15.75" customHeight="1">
      <c r="C571" s="19"/>
      <c r="S571" s="42"/>
      <c r="T571" s="42"/>
    </row>
    <row r="572" ht="15.75" customHeight="1">
      <c r="C572" s="19"/>
      <c r="S572" s="42"/>
      <c r="T572" s="42"/>
    </row>
    <row r="573" ht="15.75" customHeight="1">
      <c r="C573" s="19"/>
      <c r="S573" s="42"/>
      <c r="T573" s="42"/>
    </row>
    <row r="574" ht="15.75" customHeight="1">
      <c r="C574" s="19"/>
      <c r="S574" s="42"/>
      <c r="T574" s="42"/>
    </row>
    <row r="575" ht="15.75" customHeight="1">
      <c r="C575" s="19"/>
      <c r="S575" s="42"/>
      <c r="T575" s="42"/>
    </row>
    <row r="576" ht="15.75" customHeight="1">
      <c r="C576" s="19"/>
      <c r="S576" s="42"/>
      <c r="T576" s="42"/>
    </row>
    <row r="577" ht="15.75" customHeight="1">
      <c r="C577" s="19"/>
      <c r="S577" s="42"/>
      <c r="T577" s="42"/>
    </row>
    <row r="578" ht="15.75" customHeight="1">
      <c r="C578" s="19"/>
      <c r="S578" s="42"/>
      <c r="T578" s="42"/>
    </row>
    <row r="579" ht="15.75" customHeight="1">
      <c r="C579" s="19"/>
      <c r="S579" s="42"/>
      <c r="T579" s="42"/>
    </row>
    <row r="580" ht="15.75" customHeight="1">
      <c r="C580" s="19"/>
      <c r="S580" s="42"/>
      <c r="T580" s="42"/>
    </row>
    <row r="581" ht="15.75" customHeight="1">
      <c r="C581" s="19"/>
      <c r="S581" s="42"/>
      <c r="T581" s="42"/>
    </row>
    <row r="582" ht="15.75" customHeight="1">
      <c r="C582" s="19"/>
      <c r="S582" s="42"/>
      <c r="T582" s="42"/>
    </row>
    <row r="583" ht="15.75" customHeight="1">
      <c r="C583" s="19"/>
      <c r="S583" s="42"/>
      <c r="T583" s="42"/>
    </row>
    <row r="584" ht="15.75" customHeight="1">
      <c r="C584" s="19"/>
      <c r="S584" s="42"/>
      <c r="T584" s="42"/>
    </row>
    <row r="585" ht="15.75" customHeight="1">
      <c r="C585" s="19"/>
      <c r="S585" s="42"/>
      <c r="T585" s="42"/>
    </row>
    <row r="586" ht="15.75" customHeight="1">
      <c r="C586" s="19"/>
      <c r="S586" s="42"/>
      <c r="T586" s="42"/>
    </row>
    <row r="587" ht="15.75" customHeight="1">
      <c r="C587" s="19"/>
      <c r="S587" s="42"/>
      <c r="T587" s="42"/>
    </row>
    <row r="588" ht="15.75" customHeight="1">
      <c r="C588" s="19"/>
      <c r="S588" s="42"/>
      <c r="T588" s="42"/>
    </row>
    <row r="589" ht="15.75" customHeight="1">
      <c r="C589" s="19"/>
      <c r="S589" s="42"/>
      <c r="T589" s="42"/>
    </row>
    <row r="590" ht="15.75" customHeight="1">
      <c r="C590" s="19"/>
      <c r="S590" s="42"/>
      <c r="T590" s="42"/>
    </row>
    <row r="591" ht="15.75" customHeight="1">
      <c r="C591" s="19"/>
      <c r="S591" s="42"/>
      <c r="T591" s="42"/>
    </row>
    <row r="592" ht="15.75" customHeight="1">
      <c r="C592" s="19"/>
      <c r="S592" s="42"/>
      <c r="T592" s="42"/>
    </row>
    <row r="593" ht="15.75" customHeight="1">
      <c r="C593" s="19"/>
      <c r="S593" s="42"/>
      <c r="T593" s="42"/>
    </row>
    <row r="594" ht="15.75" customHeight="1">
      <c r="C594" s="19"/>
      <c r="S594" s="42"/>
      <c r="T594" s="42"/>
    </row>
    <row r="595" ht="15.75" customHeight="1">
      <c r="C595" s="19"/>
      <c r="S595" s="42"/>
      <c r="T595" s="42"/>
    </row>
    <row r="596" ht="15.75" customHeight="1">
      <c r="C596" s="19"/>
      <c r="S596" s="42"/>
      <c r="T596" s="42"/>
    </row>
    <row r="597" ht="15.75" customHeight="1">
      <c r="C597" s="19"/>
      <c r="S597" s="42"/>
      <c r="T597" s="42"/>
    </row>
    <row r="598" ht="15.75" customHeight="1">
      <c r="C598" s="19"/>
      <c r="S598" s="42"/>
      <c r="T598" s="42"/>
    </row>
    <row r="599" ht="15.75" customHeight="1">
      <c r="C599" s="19"/>
      <c r="S599" s="42"/>
      <c r="T599" s="42"/>
    </row>
    <row r="600" ht="15.75" customHeight="1">
      <c r="C600" s="19"/>
      <c r="S600" s="42"/>
      <c r="T600" s="42"/>
    </row>
    <row r="601" ht="15.75" customHeight="1">
      <c r="C601" s="19"/>
      <c r="S601" s="42"/>
      <c r="T601" s="42"/>
    </row>
    <row r="602" ht="15.75" customHeight="1">
      <c r="C602" s="19"/>
      <c r="S602" s="42"/>
      <c r="T602" s="42"/>
    </row>
    <row r="603" ht="15.75" customHeight="1">
      <c r="C603" s="19"/>
      <c r="S603" s="42"/>
      <c r="T603" s="42"/>
    </row>
    <row r="604" ht="15.75" customHeight="1">
      <c r="C604" s="19"/>
      <c r="S604" s="42"/>
      <c r="T604" s="42"/>
    </row>
    <row r="605" ht="15.75" customHeight="1">
      <c r="C605" s="19"/>
      <c r="S605" s="42"/>
      <c r="T605" s="42"/>
    </row>
    <row r="606" ht="15.75" customHeight="1">
      <c r="C606" s="19"/>
      <c r="S606" s="42"/>
      <c r="T606" s="42"/>
    </row>
    <row r="607" ht="15.75" customHeight="1">
      <c r="C607" s="19"/>
      <c r="S607" s="42"/>
      <c r="T607" s="42"/>
    </row>
    <row r="608" ht="15.75" customHeight="1">
      <c r="C608" s="19"/>
      <c r="S608" s="42"/>
      <c r="T608" s="42"/>
    </row>
    <row r="609" ht="15.75" customHeight="1">
      <c r="C609" s="19"/>
      <c r="S609" s="42"/>
      <c r="T609" s="42"/>
    </row>
    <row r="610" ht="15.75" customHeight="1">
      <c r="C610" s="19"/>
      <c r="S610" s="42"/>
      <c r="T610" s="42"/>
    </row>
    <row r="611" ht="15.75" customHeight="1">
      <c r="C611" s="19"/>
      <c r="S611" s="42"/>
      <c r="T611" s="42"/>
    </row>
    <row r="612" ht="15.75" customHeight="1">
      <c r="C612" s="19"/>
      <c r="S612" s="42"/>
      <c r="T612" s="42"/>
    </row>
    <row r="613" ht="15.75" customHeight="1">
      <c r="C613" s="19"/>
      <c r="S613" s="42"/>
      <c r="T613" s="42"/>
    </row>
    <row r="614" ht="15.75" customHeight="1">
      <c r="C614" s="19"/>
      <c r="S614" s="42"/>
      <c r="T614" s="42"/>
    </row>
    <row r="615" ht="15.75" customHeight="1">
      <c r="C615" s="19"/>
      <c r="S615" s="42"/>
      <c r="T615" s="42"/>
    </row>
    <row r="616" ht="15.75" customHeight="1">
      <c r="C616" s="19"/>
      <c r="S616" s="42"/>
      <c r="T616" s="42"/>
    </row>
    <row r="617" ht="15.75" customHeight="1">
      <c r="C617" s="19"/>
      <c r="S617" s="42"/>
      <c r="T617" s="42"/>
    </row>
    <row r="618" ht="15.75" customHeight="1">
      <c r="C618" s="19"/>
      <c r="S618" s="42"/>
      <c r="T618" s="42"/>
    </row>
    <row r="619" ht="15.75" customHeight="1">
      <c r="C619" s="19"/>
      <c r="S619" s="42"/>
      <c r="T619" s="42"/>
    </row>
    <row r="620" ht="15.75" customHeight="1">
      <c r="C620" s="19"/>
      <c r="S620" s="42"/>
      <c r="T620" s="42"/>
    </row>
    <row r="621" ht="15.75" customHeight="1">
      <c r="C621" s="19"/>
      <c r="S621" s="42"/>
      <c r="T621" s="42"/>
    </row>
    <row r="622" ht="15.75" customHeight="1">
      <c r="C622" s="19"/>
      <c r="S622" s="42"/>
      <c r="T622" s="42"/>
    </row>
    <row r="623" ht="15.75" customHeight="1">
      <c r="C623" s="19"/>
      <c r="S623" s="42"/>
      <c r="T623" s="42"/>
    </row>
    <row r="624" ht="15.75" customHeight="1">
      <c r="C624" s="19"/>
      <c r="S624" s="42"/>
      <c r="T624" s="42"/>
    </row>
    <row r="625" ht="15.75" customHeight="1">
      <c r="C625" s="19"/>
      <c r="S625" s="42"/>
      <c r="T625" s="42"/>
    </row>
    <row r="626" ht="15.75" customHeight="1">
      <c r="C626" s="19"/>
      <c r="S626" s="42"/>
      <c r="T626" s="42"/>
    </row>
    <row r="627" ht="15.75" customHeight="1">
      <c r="C627" s="19"/>
      <c r="S627" s="42"/>
      <c r="T627" s="42"/>
    </row>
    <row r="628" ht="15.75" customHeight="1">
      <c r="C628" s="19"/>
      <c r="S628" s="42"/>
      <c r="T628" s="42"/>
    </row>
    <row r="629" ht="15.75" customHeight="1">
      <c r="C629" s="19"/>
      <c r="S629" s="42"/>
      <c r="T629" s="42"/>
    </row>
    <row r="630" ht="15.75" customHeight="1">
      <c r="C630" s="19"/>
      <c r="S630" s="42"/>
      <c r="T630" s="42"/>
    </row>
    <row r="631" ht="15.75" customHeight="1">
      <c r="C631" s="19"/>
      <c r="S631" s="42"/>
      <c r="T631" s="42"/>
    </row>
    <row r="632" ht="15.75" customHeight="1">
      <c r="C632" s="19"/>
      <c r="S632" s="42"/>
      <c r="T632" s="42"/>
    </row>
    <row r="633" ht="15.75" customHeight="1">
      <c r="C633" s="19"/>
      <c r="S633" s="42"/>
      <c r="T633" s="42"/>
    </row>
    <row r="634" ht="15.75" customHeight="1">
      <c r="C634" s="19"/>
      <c r="S634" s="42"/>
      <c r="T634" s="42"/>
    </row>
    <row r="635" ht="15.75" customHeight="1">
      <c r="C635" s="19"/>
      <c r="S635" s="42"/>
      <c r="T635" s="42"/>
    </row>
    <row r="636" ht="15.75" customHeight="1">
      <c r="C636" s="19"/>
      <c r="S636" s="42"/>
      <c r="T636" s="42"/>
    </row>
    <row r="637" ht="15.75" customHeight="1">
      <c r="C637" s="19"/>
      <c r="S637" s="42"/>
      <c r="T637" s="42"/>
    </row>
    <row r="638" ht="15.75" customHeight="1">
      <c r="C638" s="19"/>
      <c r="S638" s="42"/>
      <c r="T638" s="42"/>
    </row>
    <row r="639" ht="15.75" customHeight="1">
      <c r="C639" s="19"/>
      <c r="S639" s="42"/>
      <c r="T639" s="42"/>
    </row>
    <row r="640" ht="15.75" customHeight="1">
      <c r="C640" s="19"/>
      <c r="S640" s="42"/>
      <c r="T640" s="42"/>
    </row>
    <row r="641" ht="15.75" customHeight="1">
      <c r="C641" s="19"/>
      <c r="S641" s="42"/>
      <c r="T641" s="42"/>
    </row>
    <row r="642" ht="15.75" customHeight="1">
      <c r="C642" s="19"/>
      <c r="S642" s="42"/>
      <c r="T642" s="42"/>
    </row>
    <row r="643" ht="15.75" customHeight="1">
      <c r="C643" s="19"/>
      <c r="S643" s="42"/>
      <c r="T643" s="42"/>
    </row>
    <row r="644" ht="15.75" customHeight="1">
      <c r="C644" s="19"/>
      <c r="S644" s="42"/>
      <c r="T644" s="42"/>
    </row>
    <row r="645" ht="15.75" customHeight="1">
      <c r="C645" s="19"/>
      <c r="S645" s="42"/>
      <c r="T645" s="42"/>
    </row>
    <row r="646" ht="15.75" customHeight="1">
      <c r="C646" s="19"/>
      <c r="S646" s="42"/>
      <c r="T646" s="42"/>
    </row>
    <row r="647" ht="15.75" customHeight="1">
      <c r="C647" s="19"/>
      <c r="S647" s="42"/>
      <c r="T647" s="42"/>
    </row>
    <row r="648" ht="15.75" customHeight="1">
      <c r="C648" s="19"/>
      <c r="S648" s="42"/>
      <c r="T648" s="42"/>
    </row>
    <row r="649" ht="15.75" customHeight="1">
      <c r="C649" s="19"/>
      <c r="S649" s="42"/>
      <c r="T649" s="42"/>
    </row>
    <row r="650" ht="15.75" customHeight="1">
      <c r="C650" s="19"/>
      <c r="S650" s="42"/>
      <c r="T650" s="42"/>
    </row>
    <row r="651" ht="15.75" customHeight="1">
      <c r="C651" s="19"/>
      <c r="S651" s="42"/>
      <c r="T651" s="42"/>
    </row>
    <row r="652" ht="15.75" customHeight="1">
      <c r="C652" s="19"/>
      <c r="S652" s="42"/>
      <c r="T652" s="42"/>
    </row>
    <row r="653" ht="15.75" customHeight="1">
      <c r="C653" s="19"/>
      <c r="S653" s="42"/>
      <c r="T653" s="42"/>
    </row>
    <row r="654" ht="15.75" customHeight="1">
      <c r="C654" s="19"/>
      <c r="S654" s="42"/>
      <c r="T654" s="42"/>
    </row>
    <row r="655" ht="15.75" customHeight="1">
      <c r="C655" s="19"/>
      <c r="S655" s="42"/>
      <c r="T655" s="42"/>
    </row>
    <row r="656" ht="15.75" customHeight="1">
      <c r="C656" s="19"/>
      <c r="S656" s="42"/>
      <c r="T656" s="42"/>
    </row>
    <row r="657" ht="15.75" customHeight="1">
      <c r="C657" s="19"/>
      <c r="S657" s="42"/>
      <c r="T657" s="42"/>
    </row>
    <row r="658" ht="15.75" customHeight="1">
      <c r="C658" s="19"/>
      <c r="S658" s="42"/>
      <c r="T658" s="42"/>
    </row>
    <row r="659" ht="15.75" customHeight="1">
      <c r="C659" s="19"/>
      <c r="S659" s="42"/>
      <c r="T659" s="42"/>
    </row>
    <row r="660" ht="15.75" customHeight="1">
      <c r="C660" s="19"/>
      <c r="S660" s="42"/>
      <c r="T660" s="42"/>
    </row>
    <row r="661" ht="15.75" customHeight="1">
      <c r="C661" s="19"/>
      <c r="S661" s="42"/>
      <c r="T661" s="42"/>
    </row>
    <row r="662" ht="15.75" customHeight="1">
      <c r="C662" s="19"/>
      <c r="S662" s="42"/>
      <c r="T662" s="42"/>
    </row>
    <row r="663" ht="15.75" customHeight="1">
      <c r="C663" s="19"/>
      <c r="S663" s="42"/>
      <c r="T663" s="42"/>
    </row>
    <row r="664" ht="15.75" customHeight="1">
      <c r="C664" s="19"/>
      <c r="S664" s="42"/>
      <c r="T664" s="42"/>
    </row>
    <row r="665" ht="15.75" customHeight="1">
      <c r="C665" s="19"/>
      <c r="S665" s="42"/>
      <c r="T665" s="42"/>
    </row>
    <row r="666" ht="15.75" customHeight="1">
      <c r="C666" s="19"/>
      <c r="S666" s="42"/>
      <c r="T666" s="42"/>
    </row>
    <row r="667" ht="15.75" customHeight="1">
      <c r="C667" s="19"/>
      <c r="S667" s="42"/>
      <c r="T667" s="42"/>
    </row>
    <row r="668" ht="15.75" customHeight="1">
      <c r="C668" s="19"/>
      <c r="S668" s="42"/>
      <c r="T668" s="42"/>
    </row>
    <row r="669" ht="15.75" customHeight="1">
      <c r="C669" s="19"/>
      <c r="S669" s="42"/>
      <c r="T669" s="42"/>
    </row>
    <row r="670" ht="15.75" customHeight="1">
      <c r="C670" s="19"/>
      <c r="S670" s="42"/>
      <c r="T670" s="42"/>
    </row>
    <row r="671" ht="15.75" customHeight="1">
      <c r="C671" s="19"/>
      <c r="S671" s="42"/>
      <c r="T671" s="42"/>
    </row>
    <row r="672" ht="15.75" customHeight="1">
      <c r="C672" s="19"/>
      <c r="S672" s="42"/>
      <c r="T672" s="42"/>
    </row>
    <row r="673" ht="15.75" customHeight="1">
      <c r="C673" s="19"/>
      <c r="S673" s="42"/>
      <c r="T673" s="42"/>
    </row>
    <row r="674" ht="15.75" customHeight="1">
      <c r="C674" s="19"/>
      <c r="S674" s="42"/>
      <c r="T674" s="42"/>
    </row>
    <row r="675" ht="15.75" customHeight="1">
      <c r="C675" s="19"/>
      <c r="S675" s="42"/>
      <c r="T675" s="42"/>
    </row>
    <row r="676" ht="15.75" customHeight="1">
      <c r="C676" s="19"/>
      <c r="S676" s="42"/>
      <c r="T676" s="42"/>
    </row>
    <row r="677" ht="15.75" customHeight="1">
      <c r="C677" s="19"/>
      <c r="S677" s="42"/>
      <c r="T677" s="42"/>
    </row>
    <row r="678" ht="15.75" customHeight="1">
      <c r="C678" s="19"/>
      <c r="S678" s="42"/>
      <c r="T678" s="42"/>
    </row>
    <row r="679" ht="15.75" customHeight="1">
      <c r="C679" s="19"/>
      <c r="S679" s="42"/>
      <c r="T679" s="42"/>
    </row>
    <row r="680" ht="15.75" customHeight="1">
      <c r="C680" s="19"/>
      <c r="S680" s="42"/>
      <c r="T680" s="42"/>
    </row>
    <row r="681" ht="15.75" customHeight="1">
      <c r="C681" s="19"/>
      <c r="S681" s="42"/>
      <c r="T681" s="42"/>
    </row>
    <row r="682" ht="15.75" customHeight="1">
      <c r="C682" s="19"/>
      <c r="S682" s="42"/>
      <c r="T682" s="42"/>
    </row>
    <row r="683" ht="15.75" customHeight="1">
      <c r="C683" s="19"/>
      <c r="S683" s="42"/>
      <c r="T683" s="42"/>
    </row>
    <row r="684" ht="15.75" customHeight="1">
      <c r="C684" s="19"/>
      <c r="S684" s="42"/>
      <c r="T684" s="42"/>
    </row>
    <row r="685" ht="15.75" customHeight="1">
      <c r="C685" s="19"/>
      <c r="S685" s="42"/>
      <c r="T685" s="42"/>
    </row>
    <row r="686" ht="15.75" customHeight="1">
      <c r="C686" s="19"/>
      <c r="S686" s="42"/>
      <c r="T686" s="42"/>
    </row>
    <row r="687" ht="15.75" customHeight="1">
      <c r="C687" s="19"/>
      <c r="S687" s="42"/>
      <c r="T687" s="42"/>
    </row>
    <row r="688" ht="15.75" customHeight="1">
      <c r="C688" s="19"/>
      <c r="S688" s="42"/>
      <c r="T688" s="42"/>
    </row>
    <row r="689" ht="15.75" customHeight="1">
      <c r="C689" s="19"/>
      <c r="S689" s="42"/>
      <c r="T689" s="42"/>
    </row>
    <row r="690" ht="15.75" customHeight="1">
      <c r="C690" s="19"/>
      <c r="S690" s="42"/>
      <c r="T690" s="42"/>
    </row>
    <row r="691" ht="15.75" customHeight="1">
      <c r="C691" s="19"/>
      <c r="S691" s="42"/>
      <c r="T691" s="42"/>
    </row>
    <row r="692" ht="15.75" customHeight="1">
      <c r="C692" s="19"/>
      <c r="S692" s="42"/>
      <c r="T692" s="42"/>
    </row>
    <row r="693" ht="15.75" customHeight="1">
      <c r="C693" s="19"/>
      <c r="S693" s="42"/>
      <c r="T693" s="42"/>
    </row>
    <row r="694" ht="15.75" customHeight="1">
      <c r="C694" s="19"/>
      <c r="S694" s="42"/>
      <c r="T694" s="42"/>
    </row>
    <row r="695" ht="15.75" customHeight="1">
      <c r="C695" s="19"/>
      <c r="S695" s="42"/>
      <c r="T695" s="42"/>
    </row>
    <row r="696" ht="15.75" customHeight="1">
      <c r="C696" s="19"/>
      <c r="S696" s="42"/>
      <c r="T696" s="42"/>
    </row>
    <row r="697" ht="15.75" customHeight="1">
      <c r="C697" s="19"/>
      <c r="S697" s="42"/>
      <c r="T697" s="42"/>
    </row>
    <row r="698" ht="15.75" customHeight="1">
      <c r="C698" s="19"/>
      <c r="S698" s="42"/>
      <c r="T698" s="42"/>
    </row>
    <row r="699" ht="15.75" customHeight="1">
      <c r="C699" s="19"/>
      <c r="S699" s="42"/>
      <c r="T699" s="42"/>
    </row>
    <row r="700" ht="15.75" customHeight="1">
      <c r="C700" s="19"/>
      <c r="S700" s="42"/>
      <c r="T700" s="42"/>
    </row>
    <row r="701" ht="15.75" customHeight="1">
      <c r="C701" s="19"/>
      <c r="S701" s="42"/>
      <c r="T701" s="42"/>
    </row>
    <row r="702" ht="15.75" customHeight="1">
      <c r="C702" s="19"/>
      <c r="S702" s="42"/>
      <c r="T702" s="42"/>
    </row>
    <row r="703" ht="15.75" customHeight="1">
      <c r="C703" s="19"/>
      <c r="S703" s="42"/>
      <c r="T703" s="42"/>
    </row>
    <row r="704" ht="15.75" customHeight="1">
      <c r="C704" s="19"/>
      <c r="S704" s="42"/>
      <c r="T704" s="42"/>
    </row>
    <row r="705" ht="15.75" customHeight="1">
      <c r="C705" s="19"/>
      <c r="S705" s="42"/>
      <c r="T705" s="42"/>
    </row>
    <row r="706" ht="15.75" customHeight="1">
      <c r="C706" s="19"/>
      <c r="S706" s="42"/>
      <c r="T706" s="42"/>
    </row>
    <row r="707" ht="15.75" customHeight="1">
      <c r="C707" s="19"/>
      <c r="S707" s="42"/>
      <c r="T707" s="42"/>
    </row>
    <row r="708" ht="15.75" customHeight="1">
      <c r="C708" s="19"/>
      <c r="S708" s="42"/>
      <c r="T708" s="42"/>
    </row>
    <row r="709" ht="15.75" customHeight="1">
      <c r="C709" s="19"/>
      <c r="S709" s="42"/>
      <c r="T709" s="42"/>
    </row>
    <row r="710" ht="15.75" customHeight="1">
      <c r="C710" s="19"/>
      <c r="S710" s="42"/>
      <c r="T710" s="42"/>
    </row>
    <row r="711" ht="15.75" customHeight="1">
      <c r="C711" s="19"/>
      <c r="S711" s="42"/>
      <c r="T711" s="42"/>
    </row>
    <row r="712" ht="15.75" customHeight="1">
      <c r="C712" s="19"/>
      <c r="S712" s="42"/>
      <c r="T712" s="42"/>
    </row>
    <row r="713" ht="15.75" customHeight="1">
      <c r="C713" s="19"/>
      <c r="S713" s="42"/>
      <c r="T713" s="42"/>
    </row>
    <row r="714" ht="15.75" customHeight="1">
      <c r="C714" s="19"/>
      <c r="S714" s="42"/>
      <c r="T714" s="42"/>
    </row>
    <row r="715" ht="15.75" customHeight="1">
      <c r="C715" s="19"/>
      <c r="S715" s="42"/>
      <c r="T715" s="42"/>
    </row>
    <row r="716" ht="15.75" customHeight="1">
      <c r="C716" s="19"/>
      <c r="S716" s="42"/>
      <c r="T716" s="42"/>
    </row>
    <row r="717" ht="15.75" customHeight="1">
      <c r="C717" s="19"/>
      <c r="S717" s="42"/>
      <c r="T717" s="42"/>
    </row>
    <row r="718" ht="15.75" customHeight="1">
      <c r="C718" s="19"/>
      <c r="S718" s="42"/>
      <c r="T718" s="42"/>
    </row>
    <row r="719" ht="15.75" customHeight="1">
      <c r="C719" s="19"/>
      <c r="S719" s="42"/>
      <c r="T719" s="42"/>
    </row>
    <row r="720" ht="15.75" customHeight="1">
      <c r="C720" s="19"/>
      <c r="S720" s="42"/>
      <c r="T720" s="42"/>
    </row>
    <row r="721" ht="15.75" customHeight="1">
      <c r="C721" s="19"/>
      <c r="S721" s="42"/>
      <c r="T721" s="42"/>
    </row>
    <row r="722" ht="15.75" customHeight="1">
      <c r="C722" s="19"/>
      <c r="S722" s="42"/>
      <c r="T722" s="42"/>
    </row>
    <row r="723" ht="15.75" customHeight="1">
      <c r="C723" s="19"/>
      <c r="S723" s="42"/>
      <c r="T723" s="42"/>
    </row>
    <row r="724" ht="15.75" customHeight="1">
      <c r="C724" s="19"/>
      <c r="S724" s="42"/>
      <c r="T724" s="42"/>
    </row>
    <row r="725" ht="15.75" customHeight="1">
      <c r="C725" s="19"/>
      <c r="S725" s="42"/>
      <c r="T725" s="42"/>
    </row>
    <row r="726" ht="15.75" customHeight="1">
      <c r="C726" s="19"/>
      <c r="S726" s="42"/>
      <c r="T726" s="42"/>
    </row>
    <row r="727" ht="15.75" customHeight="1">
      <c r="C727" s="19"/>
      <c r="S727" s="42"/>
      <c r="T727" s="42"/>
    </row>
    <row r="728" ht="15.75" customHeight="1">
      <c r="C728" s="19"/>
      <c r="S728" s="42"/>
      <c r="T728" s="42"/>
    </row>
    <row r="729" ht="15.75" customHeight="1">
      <c r="C729" s="19"/>
      <c r="S729" s="42"/>
      <c r="T729" s="42"/>
    </row>
    <row r="730" ht="15.75" customHeight="1">
      <c r="C730" s="19"/>
      <c r="S730" s="42"/>
      <c r="T730" s="42"/>
    </row>
    <row r="731" ht="15.75" customHeight="1">
      <c r="C731" s="19"/>
      <c r="S731" s="42"/>
      <c r="T731" s="42"/>
    </row>
    <row r="732" ht="15.75" customHeight="1">
      <c r="C732" s="19"/>
      <c r="S732" s="42"/>
      <c r="T732" s="42"/>
    </row>
    <row r="733" ht="15.75" customHeight="1">
      <c r="C733" s="19"/>
      <c r="S733" s="42"/>
      <c r="T733" s="42"/>
    </row>
    <row r="734" ht="15.75" customHeight="1">
      <c r="C734" s="19"/>
      <c r="S734" s="42"/>
      <c r="T734" s="42"/>
    </row>
    <row r="735" ht="15.75" customHeight="1">
      <c r="C735" s="19"/>
      <c r="S735" s="42"/>
      <c r="T735" s="42"/>
    </row>
    <row r="736" ht="15.75" customHeight="1">
      <c r="C736" s="19"/>
      <c r="S736" s="42"/>
      <c r="T736" s="42"/>
    </row>
    <row r="737" ht="15.75" customHeight="1">
      <c r="C737" s="19"/>
      <c r="S737" s="42"/>
      <c r="T737" s="42"/>
    </row>
    <row r="738" ht="15.75" customHeight="1">
      <c r="C738" s="19"/>
      <c r="S738" s="42"/>
      <c r="T738" s="42"/>
    </row>
    <row r="739" ht="15.75" customHeight="1">
      <c r="C739" s="19"/>
      <c r="S739" s="42"/>
      <c r="T739" s="42"/>
    </row>
    <row r="740" ht="15.75" customHeight="1">
      <c r="C740" s="19"/>
      <c r="S740" s="42"/>
      <c r="T740" s="42"/>
    </row>
    <row r="741" ht="15.75" customHeight="1">
      <c r="C741" s="19"/>
      <c r="S741" s="42"/>
      <c r="T741" s="42"/>
    </row>
    <row r="742" ht="15.75" customHeight="1">
      <c r="C742" s="19"/>
      <c r="S742" s="42"/>
      <c r="T742" s="42"/>
    </row>
    <row r="743" ht="15.75" customHeight="1">
      <c r="C743" s="19"/>
      <c r="S743" s="42"/>
      <c r="T743" s="42"/>
    </row>
    <row r="744" ht="15.75" customHeight="1">
      <c r="C744" s="19"/>
      <c r="S744" s="42"/>
      <c r="T744" s="42"/>
    </row>
    <row r="745" ht="15.75" customHeight="1">
      <c r="C745" s="19"/>
      <c r="S745" s="42"/>
      <c r="T745" s="42"/>
    </row>
    <row r="746" ht="15.75" customHeight="1">
      <c r="C746" s="19"/>
      <c r="S746" s="42"/>
      <c r="T746" s="42"/>
    </row>
    <row r="747" ht="15.75" customHeight="1">
      <c r="C747" s="19"/>
      <c r="S747" s="42"/>
      <c r="T747" s="42"/>
    </row>
    <row r="748" ht="15.75" customHeight="1">
      <c r="C748" s="19"/>
      <c r="S748" s="42"/>
      <c r="T748" s="42"/>
    </row>
    <row r="749" ht="15.75" customHeight="1">
      <c r="C749" s="19"/>
      <c r="S749" s="42"/>
      <c r="T749" s="42"/>
    </row>
    <row r="750" ht="15.75" customHeight="1">
      <c r="C750" s="19"/>
      <c r="S750" s="42"/>
      <c r="T750" s="42"/>
    </row>
    <row r="751" ht="15.75" customHeight="1">
      <c r="C751" s="19"/>
      <c r="S751" s="42"/>
      <c r="T751" s="42"/>
    </row>
    <row r="752" ht="15.75" customHeight="1">
      <c r="C752" s="19"/>
      <c r="S752" s="42"/>
      <c r="T752" s="42"/>
    </row>
    <row r="753" ht="15.75" customHeight="1">
      <c r="C753" s="19"/>
      <c r="S753" s="42"/>
      <c r="T753" s="42"/>
    </row>
    <row r="754" ht="15.75" customHeight="1">
      <c r="C754" s="19"/>
      <c r="S754" s="42"/>
      <c r="T754" s="42"/>
    </row>
    <row r="755" ht="15.75" customHeight="1">
      <c r="C755" s="19"/>
      <c r="S755" s="42"/>
      <c r="T755" s="42"/>
    </row>
    <row r="756" ht="15.75" customHeight="1">
      <c r="C756" s="19"/>
      <c r="S756" s="42"/>
      <c r="T756" s="42"/>
    </row>
    <row r="757" ht="15.75" customHeight="1">
      <c r="C757" s="19"/>
      <c r="S757" s="42"/>
      <c r="T757" s="42"/>
    </row>
    <row r="758" ht="15.75" customHeight="1">
      <c r="C758" s="19"/>
      <c r="S758" s="42"/>
      <c r="T758" s="42"/>
    </row>
    <row r="759" ht="15.75" customHeight="1">
      <c r="C759" s="19"/>
      <c r="S759" s="42"/>
      <c r="T759" s="42"/>
    </row>
    <row r="760" ht="15.75" customHeight="1">
      <c r="C760" s="19"/>
      <c r="S760" s="42"/>
      <c r="T760" s="42"/>
    </row>
    <row r="761" ht="15.75" customHeight="1">
      <c r="C761" s="19"/>
      <c r="S761" s="42"/>
      <c r="T761" s="42"/>
    </row>
    <row r="762" ht="15.75" customHeight="1">
      <c r="C762" s="19"/>
      <c r="S762" s="42"/>
      <c r="T762" s="42"/>
    </row>
    <row r="763" ht="15.75" customHeight="1">
      <c r="C763" s="19"/>
      <c r="S763" s="42"/>
      <c r="T763" s="42"/>
    </row>
    <row r="764" ht="15.75" customHeight="1">
      <c r="C764" s="19"/>
      <c r="S764" s="42"/>
      <c r="T764" s="42"/>
    </row>
    <row r="765" ht="15.75" customHeight="1">
      <c r="C765" s="19"/>
      <c r="S765" s="42"/>
      <c r="T765" s="42"/>
    </row>
    <row r="766" ht="15.75" customHeight="1">
      <c r="C766" s="19"/>
      <c r="S766" s="42"/>
      <c r="T766" s="42"/>
    </row>
    <row r="767" ht="15.75" customHeight="1">
      <c r="C767" s="19"/>
      <c r="S767" s="42"/>
      <c r="T767" s="42"/>
    </row>
    <row r="768" ht="15.75" customHeight="1">
      <c r="C768" s="19"/>
      <c r="S768" s="42"/>
      <c r="T768" s="42"/>
    </row>
    <row r="769" ht="15.75" customHeight="1">
      <c r="C769" s="19"/>
      <c r="S769" s="42"/>
      <c r="T769" s="42"/>
    </row>
    <row r="770" ht="15.75" customHeight="1">
      <c r="C770" s="19"/>
      <c r="S770" s="42"/>
      <c r="T770" s="42"/>
    </row>
    <row r="771" ht="15.75" customHeight="1">
      <c r="C771" s="19"/>
      <c r="S771" s="42"/>
      <c r="T771" s="42"/>
    </row>
    <row r="772" ht="15.75" customHeight="1">
      <c r="C772" s="19"/>
      <c r="S772" s="42"/>
      <c r="T772" s="42"/>
    </row>
    <row r="773" ht="15.75" customHeight="1">
      <c r="C773" s="19"/>
      <c r="S773" s="42"/>
      <c r="T773" s="42"/>
    </row>
    <row r="774" ht="15.75" customHeight="1">
      <c r="C774" s="19"/>
      <c r="S774" s="42"/>
      <c r="T774" s="42"/>
    </row>
    <row r="775" ht="15.75" customHeight="1">
      <c r="C775" s="19"/>
      <c r="S775" s="42"/>
      <c r="T775" s="42"/>
    </row>
    <row r="776" ht="15.75" customHeight="1">
      <c r="C776" s="19"/>
      <c r="S776" s="42"/>
      <c r="T776" s="42"/>
    </row>
    <row r="777" ht="15.75" customHeight="1">
      <c r="C777" s="19"/>
      <c r="S777" s="42"/>
      <c r="T777" s="42"/>
    </row>
    <row r="778" ht="15.75" customHeight="1">
      <c r="C778" s="19"/>
      <c r="S778" s="42"/>
      <c r="T778" s="42"/>
    </row>
    <row r="779" ht="15.75" customHeight="1">
      <c r="C779" s="19"/>
      <c r="S779" s="42"/>
      <c r="T779" s="42"/>
    </row>
    <row r="780" ht="15.75" customHeight="1">
      <c r="C780" s="19"/>
      <c r="S780" s="42"/>
      <c r="T780" s="42"/>
    </row>
    <row r="781" ht="15.75" customHeight="1">
      <c r="C781" s="19"/>
      <c r="S781" s="42"/>
      <c r="T781" s="42"/>
    </row>
    <row r="782" ht="15.75" customHeight="1">
      <c r="C782" s="19"/>
      <c r="S782" s="42"/>
      <c r="T782" s="42"/>
    </row>
    <row r="783" ht="15.75" customHeight="1">
      <c r="C783" s="19"/>
      <c r="S783" s="42"/>
      <c r="T783" s="42"/>
    </row>
    <row r="784" ht="15.75" customHeight="1">
      <c r="C784" s="19"/>
      <c r="S784" s="42"/>
      <c r="T784" s="42"/>
    </row>
    <row r="785" ht="15.75" customHeight="1">
      <c r="C785" s="19"/>
      <c r="S785" s="42"/>
      <c r="T785" s="42"/>
    </row>
    <row r="786" ht="15.75" customHeight="1">
      <c r="C786" s="19"/>
      <c r="S786" s="42"/>
      <c r="T786" s="42"/>
    </row>
    <row r="787" ht="15.75" customHeight="1">
      <c r="C787" s="19"/>
      <c r="S787" s="42"/>
      <c r="T787" s="42"/>
    </row>
    <row r="788" ht="15.75" customHeight="1">
      <c r="C788" s="19"/>
      <c r="S788" s="42"/>
      <c r="T788" s="42"/>
    </row>
    <row r="789" ht="15.75" customHeight="1">
      <c r="C789" s="19"/>
      <c r="S789" s="42"/>
      <c r="T789" s="42"/>
    </row>
    <row r="790" ht="15.75" customHeight="1">
      <c r="C790" s="19"/>
      <c r="S790" s="42"/>
      <c r="T790" s="42"/>
    </row>
    <row r="791" ht="15.75" customHeight="1">
      <c r="C791" s="19"/>
      <c r="S791" s="42"/>
      <c r="T791" s="42"/>
    </row>
    <row r="792" ht="15.75" customHeight="1">
      <c r="C792" s="19"/>
      <c r="S792" s="42"/>
      <c r="T792" s="42"/>
    </row>
    <row r="793" ht="15.75" customHeight="1">
      <c r="C793" s="19"/>
      <c r="S793" s="42"/>
      <c r="T793" s="42"/>
    </row>
    <row r="794" ht="15.75" customHeight="1">
      <c r="C794" s="19"/>
      <c r="S794" s="42"/>
      <c r="T794" s="42"/>
    </row>
    <row r="795" ht="15.75" customHeight="1">
      <c r="C795" s="19"/>
      <c r="S795" s="42"/>
      <c r="T795" s="42"/>
    </row>
    <row r="796" ht="15.75" customHeight="1">
      <c r="C796" s="19"/>
      <c r="S796" s="42"/>
      <c r="T796" s="42"/>
    </row>
    <row r="797" ht="15.75" customHeight="1">
      <c r="C797" s="19"/>
      <c r="S797" s="42"/>
      <c r="T797" s="42"/>
    </row>
    <row r="798" ht="15.75" customHeight="1">
      <c r="C798" s="19"/>
      <c r="S798" s="42"/>
      <c r="T798" s="42"/>
    </row>
    <row r="799" ht="15.75" customHeight="1">
      <c r="C799" s="19"/>
      <c r="S799" s="42"/>
      <c r="T799" s="42"/>
    </row>
    <row r="800" ht="15.75" customHeight="1">
      <c r="C800" s="19"/>
      <c r="S800" s="42"/>
      <c r="T800" s="42"/>
    </row>
    <row r="801" ht="15.75" customHeight="1">
      <c r="C801" s="19"/>
      <c r="S801" s="42"/>
      <c r="T801" s="42"/>
    </row>
    <row r="802" ht="15.75" customHeight="1">
      <c r="C802" s="19"/>
      <c r="S802" s="42"/>
      <c r="T802" s="42"/>
    </row>
    <row r="803" ht="15.75" customHeight="1">
      <c r="C803" s="19"/>
      <c r="S803" s="42"/>
      <c r="T803" s="42"/>
    </row>
    <row r="804" ht="15.75" customHeight="1">
      <c r="C804" s="19"/>
      <c r="S804" s="42"/>
      <c r="T804" s="42"/>
    </row>
    <row r="805" ht="15.75" customHeight="1">
      <c r="C805" s="19"/>
      <c r="S805" s="42"/>
      <c r="T805" s="42"/>
    </row>
    <row r="806" ht="15.75" customHeight="1">
      <c r="C806" s="19"/>
      <c r="S806" s="42"/>
      <c r="T806" s="42"/>
    </row>
    <row r="807" ht="15.75" customHeight="1">
      <c r="C807" s="19"/>
      <c r="S807" s="42"/>
      <c r="T807" s="42"/>
    </row>
    <row r="808" ht="15.75" customHeight="1">
      <c r="C808" s="19"/>
      <c r="S808" s="42"/>
      <c r="T808" s="42"/>
    </row>
    <row r="809" ht="15.75" customHeight="1">
      <c r="C809" s="19"/>
      <c r="S809" s="42"/>
      <c r="T809" s="42"/>
    </row>
    <row r="810" ht="15.75" customHeight="1">
      <c r="C810" s="19"/>
      <c r="S810" s="42"/>
      <c r="T810" s="42"/>
    </row>
    <row r="811" ht="15.75" customHeight="1">
      <c r="C811" s="19"/>
      <c r="S811" s="42"/>
      <c r="T811" s="42"/>
    </row>
    <row r="812" ht="15.75" customHeight="1">
      <c r="C812" s="19"/>
      <c r="S812" s="42"/>
      <c r="T812" s="42"/>
    </row>
    <row r="813" ht="15.75" customHeight="1">
      <c r="C813" s="19"/>
      <c r="S813" s="42"/>
      <c r="T813" s="42"/>
    </row>
    <row r="814" ht="15.75" customHeight="1">
      <c r="C814" s="19"/>
      <c r="S814" s="42"/>
      <c r="T814" s="42"/>
    </row>
    <row r="815" ht="15.75" customHeight="1">
      <c r="C815" s="19"/>
      <c r="S815" s="42"/>
      <c r="T815" s="42"/>
    </row>
    <row r="816" ht="15.75" customHeight="1">
      <c r="C816" s="19"/>
      <c r="S816" s="42"/>
      <c r="T816" s="42"/>
    </row>
    <row r="817" ht="15.75" customHeight="1">
      <c r="C817" s="19"/>
      <c r="S817" s="42"/>
      <c r="T817" s="42"/>
    </row>
    <row r="818" ht="15.75" customHeight="1">
      <c r="C818" s="19"/>
      <c r="S818" s="42"/>
      <c r="T818" s="42"/>
    </row>
    <row r="819" ht="15.75" customHeight="1">
      <c r="C819" s="19"/>
      <c r="S819" s="42"/>
      <c r="T819" s="42"/>
    </row>
    <row r="820" ht="15.75" customHeight="1">
      <c r="C820" s="19"/>
      <c r="S820" s="42"/>
      <c r="T820" s="42"/>
    </row>
    <row r="821" ht="15.75" customHeight="1">
      <c r="C821" s="19"/>
      <c r="S821" s="42"/>
      <c r="T821" s="42"/>
    </row>
    <row r="822" ht="15.75" customHeight="1">
      <c r="C822" s="19"/>
      <c r="S822" s="42"/>
      <c r="T822" s="42"/>
    </row>
    <row r="823" ht="15.75" customHeight="1">
      <c r="C823" s="19"/>
      <c r="S823" s="42"/>
      <c r="T823" s="42"/>
    </row>
    <row r="824" ht="15.75" customHeight="1">
      <c r="C824" s="19"/>
      <c r="S824" s="42"/>
      <c r="T824" s="42"/>
    </row>
    <row r="825" ht="15.75" customHeight="1">
      <c r="C825" s="19"/>
      <c r="S825" s="42"/>
      <c r="T825" s="42"/>
    </row>
    <row r="826" ht="15.75" customHeight="1">
      <c r="C826" s="19"/>
      <c r="S826" s="42"/>
      <c r="T826" s="42"/>
    </row>
    <row r="827" ht="15.75" customHeight="1">
      <c r="C827" s="19"/>
      <c r="S827" s="42"/>
      <c r="T827" s="42"/>
    </row>
    <row r="828" ht="15.75" customHeight="1">
      <c r="C828" s="19"/>
      <c r="S828" s="42"/>
      <c r="T828" s="42"/>
    </row>
    <row r="829" ht="15.75" customHeight="1">
      <c r="C829" s="19"/>
      <c r="S829" s="42"/>
      <c r="T829" s="42"/>
    </row>
    <row r="830" ht="15.75" customHeight="1">
      <c r="C830" s="19"/>
      <c r="S830" s="42"/>
      <c r="T830" s="42"/>
    </row>
    <row r="831" ht="15.75" customHeight="1">
      <c r="C831" s="19"/>
      <c r="S831" s="42"/>
      <c r="T831" s="42"/>
    </row>
    <row r="832" ht="15.75" customHeight="1">
      <c r="C832" s="19"/>
      <c r="S832" s="42"/>
      <c r="T832" s="42"/>
    </row>
    <row r="833" ht="15.75" customHeight="1">
      <c r="C833" s="19"/>
      <c r="S833" s="42"/>
      <c r="T833" s="42"/>
    </row>
    <row r="834" ht="15.75" customHeight="1">
      <c r="C834" s="19"/>
      <c r="S834" s="42"/>
      <c r="T834" s="42"/>
    </row>
    <row r="835" ht="15.75" customHeight="1">
      <c r="C835" s="19"/>
      <c r="S835" s="42"/>
      <c r="T835" s="42"/>
    </row>
    <row r="836" ht="15.75" customHeight="1">
      <c r="C836" s="19"/>
      <c r="S836" s="42"/>
      <c r="T836" s="42"/>
    </row>
    <row r="837" ht="15.75" customHeight="1">
      <c r="C837" s="19"/>
      <c r="S837" s="42"/>
      <c r="T837" s="42"/>
    </row>
    <row r="838" ht="15.75" customHeight="1">
      <c r="C838" s="19"/>
      <c r="S838" s="42"/>
      <c r="T838" s="42"/>
    </row>
    <row r="839" ht="15.75" customHeight="1">
      <c r="C839" s="19"/>
      <c r="S839" s="42"/>
      <c r="T839" s="42"/>
    </row>
    <row r="840" ht="15.75" customHeight="1">
      <c r="C840" s="19"/>
      <c r="S840" s="42"/>
      <c r="T840" s="42"/>
    </row>
    <row r="841" ht="15.75" customHeight="1">
      <c r="C841" s="19"/>
      <c r="S841" s="42"/>
      <c r="T841" s="42"/>
    </row>
    <row r="842" ht="15.75" customHeight="1">
      <c r="C842" s="19"/>
      <c r="S842" s="42"/>
      <c r="T842" s="42"/>
    </row>
    <row r="843" ht="15.75" customHeight="1">
      <c r="C843" s="19"/>
      <c r="S843" s="42"/>
      <c r="T843" s="42"/>
    </row>
    <row r="844" ht="15.75" customHeight="1">
      <c r="C844" s="19"/>
      <c r="S844" s="42"/>
      <c r="T844" s="42"/>
    </row>
    <row r="845" ht="15.75" customHeight="1">
      <c r="C845" s="19"/>
      <c r="S845" s="42"/>
      <c r="T845" s="42"/>
    </row>
    <row r="846" ht="15.75" customHeight="1">
      <c r="C846" s="19"/>
      <c r="S846" s="42"/>
      <c r="T846" s="42"/>
    </row>
    <row r="847" ht="15.75" customHeight="1">
      <c r="C847" s="19"/>
      <c r="S847" s="42"/>
      <c r="T847" s="42"/>
    </row>
    <row r="848" ht="15.75" customHeight="1">
      <c r="C848" s="19"/>
      <c r="S848" s="42"/>
      <c r="T848" s="42"/>
    </row>
    <row r="849" ht="15.75" customHeight="1">
      <c r="C849" s="19"/>
      <c r="S849" s="42"/>
      <c r="T849" s="42"/>
    </row>
    <row r="850" ht="15.75" customHeight="1">
      <c r="C850" s="19"/>
      <c r="S850" s="42"/>
      <c r="T850" s="42"/>
    </row>
    <row r="851" ht="15.75" customHeight="1">
      <c r="C851" s="19"/>
      <c r="S851" s="42"/>
      <c r="T851" s="42"/>
    </row>
    <row r="852" ht="15.75" customHeight="1">
      <c r="C852" s="19"/>
      <c r="S852" s="42"/>
      <c r="T852" s="42"/>
    </row>
    <row r="853" ht="15.75" customHeight="1">
      <c r="C853" s="19"/>
      <c r="S853" s="42"/>
      <c r="T853" s="42"/>
    </row>
    <row r="854" ht="15.75" customHeight="1">
      <c r="C854" s="19"/>
      <c r="S854" s="42"/>
      <c r="T854" s="42"/>
    </row>
    <row r="855" ht="15.75" customHeight="1">
      <c r="C855" s="19"/>
      <c r="S855" s="42"/>
      <c r="T855" s="42"/>
    </row>
    <row r="856" ht="15.75" customHeight="1">
      <c r="C856" s="19"/>
      <c r="S856" s="42"/>
      <c r="T856" s="42"/>
    </row>
    <row r="857" ht="15.75" customHeight="1">
      <c r="C857" s="19"/>
      <c r="S857" s="42"/>
      <c r="T857" s="42"/>
    </row>
    <row r="858" ht="15.75" customHeight="1">
      <c r="C858" s="19"/>
      <c r="S858" s="42"/>
      <c r="T858" s="42"/>
    </row>
    <row r="859" ht="15.75" customHeight="1">
      <c r="C859" s="19"/>
      <c r="S859" s="42"/>
      <c r="T859" s="42"/>
    </row>
    <row r="860" ht="15.75" customHeight="1">
      <c r="C860" s="19"/>
      <c r="S860" s="42"/>
      <c r="T860" s="42"/>
    </row>
    <row r="861" ht="15.75" customHeight="1">
      <c r="C861" s="19"/>
      <c r="S861" s="42"/>
      <c r="T861" s="42"/>
    </row>
    <row r="862" ht="15.75" customHeight="1">
      <c r="C862" s="19"/>
      <c r="S862" s="42"/>
      <c r="T862" s="42"/>
    </row>
    <row r="863" ht="15.75" customHeight="1">
      <c r="C863" s="19"/>
      <c r="S863" s="42"/>
      <c r="T863" s="42"/>
    </row>
    <row r="864" ht="15.75" customHeight="1">
      <c r="C864" s="19"/>
      <c r="S864" s="42"/>
      <c r="T864" s="42"/>
    </row>
    <row r="865" ht="15.75" customHeight="1">
      <c r="C865" s="19"/>
      <c r="S865" s="42"/>
      <c r="T865" s="42"/>
    </row>
    <row r="866" ht="15.75" customHeight="1">
      <c r="C866" s="19"/>
      <c r="S866" s="42"/>
      <c r="T866" s="42"/>
    </row>
    <row r="867" ht="15.75" customHeight="1">
      <c r="C867" s="19"/>
      <c r="S867" s="42"/>
      <c r="T867" s="42"/>
    </row>
    <row r="868" ht="15.75" customHeight="1">
      <c r="C868" s="19"/>
      <c r="S868" s="42"/>
      <c r="T868" s="42"/>
    </row>
    <row r="869" ht="15.75" customHeight="1">
      <c r="C869" s="19"/>
      <c r="S869" s="42"/>
      <c r="T869" s="42"/>
    </row>
    <row r="870" ht="15.75" customHeight="1">
      <c r="C870" s="19"/>
      <c r="S870" s="42"/>
      <c r="T870" s="42"/>
    </row>
    <row r="871" ht="15.75" customHeight="1">
      <c r="C871" s="19"/>
      <c r="S871" s="42"/>
      <c r="T871" s="42"/>
    </row>
    <row r="872" ht="15.75" customHeight="1">
      <c r="C872" s="19"/>
      <c r="S872" s="42"/>
      <c r="T872" s="42"/>
    </row>
    <row r="873" ht="15.75" customHeight="1">
      <c r="C873" s="19"/>
      <c r="S873" s="42"/>
      <c r="T873" s="42"/>
    </row>
    <row r="874" ht="15.75" customHeight="1">
      <c r="C874" s="19"/>
      <c r="S874" s="42"/>
      <c r="T874" s="42"/>
    </row>
    <row r="875" ht="15.75" customHeight="1">
      <c r="C875" s="19"/>
      <c r="S875" s="42"/>
      <c r="T875" s="42"/>
    </row>
    <row r="876" ht="15.75" customHeight="1">
      <c r="C876" s="19"/>
      <c r="S876" s="42"/>
      <c r="T876" s="42"/>
    </row>
    <row r="877" ht="15.75" customHeight="1">
      <c r="C877" s="19"/>
      <c r="S877" s="42"/>
      <c r="T877" s="42"/>
    </row>
    <row r="878" ht="15.75" customHeight="1">
      <c r="C878" s="19"/>
      <c r="S878" s="42"/>
      <c r="T878" s="42"/>
    </row>
    <row r="879" ht="15.75" customHeight="1">
      <c r="C879" s="19"/>
      <c r="S879" s="42"/>
      <c r="T879" s="42"/>
    </row>
    <row r="880" ht="15.75" customHeight="1">
      <c r="C880" s="19"/>
      <c r="S880" s="42"/>
      <c r="T880" s="42"/>
    </row>
    <row r="881" ht="15.75" customHeight="1">
      <c r="C881" s="19"/>
      <c r="S881" s="42"/>
      <c r="T881" s="42"/>
    </row>
    <row r="882" ht="15.75" customHeight="1">
      <c r="C882" s="19"/>
      <c r="S882" s="42"/>
      <c r="T882" s="42"/>
    </row>
    <row r="883" ht="15.75" customHeight="1">
      <c r="C883" s="19"/>
      <c r="S883" s="42"/>
      <c r="T883" s="42"/>
    </row>
    <row r="884" ht="15.75" customHeight="1">
      <c r="C884" s="19"/>
      <c r="S884" s="42"/>
      <c r="T884" s="42"/>
    </row>
    <row r="885" ht="15.75" customHeight="1">
      <c r="C885" s="19"/>
      <c r="S885" s="42"/>
      <c r="T885" s="42"/>
    </row>
    <row r="886" ht="15.75" customHeight="1">
      <c r="C886" s="19"/>
      <c r="S886" s="42"/>
      <c r="T886" s="42"/>
    </row>
    <row r="887" ht="15.75" customHeight="1">
      <c r="C887" s="19"/>
      <c r="S887" s="42"/>
      <c r="T887" s="42"/>
    </row>
    <row r="888" ht="15.75" customHeight="1">
      <c r="C888" s="19"/>
      <c r="S888" s="42"/>
      <c r="T888" s="42"/>
    </row>
    <row r="889" ht="15.75" customHeight="1">
      <c r="C889" s="19"/>
      <c r="S889" s="42"/>
      <c r="T889" s="42"/>
    </row>
    <row r="890" ht="15.75" customHeight="1">
      <c r="C890" s="19"/>
      <c r="S890" s="42"/>
      <c r="T890" s="42"/>
    </row>
    <row r="891" ht="15.75" customHeight="1">
      <c r="C891" s="19"/>
      <c r="S891" s="42"/>
      <c r="T891" s="42"/>
    </row>
    <row r="892" ht="15.75" customHeight="1">
      <c r="C892" s="19"/>
      <c r="S892" s="42"/>
      <c r="T892" s="42"/>
    </row>
    <row r="893" ht="15.75" customHeight="1">
      <c r="C893" s="19"/>
      <c r="S893" s="42"/>
      <c r="T893" s="42"/>
    </row>
    <row r="894" ht="15.75" customHeight="1">
      <c r="C894" s="19"/>
      <c r="S894" s="42"/>
      <c r="T894" s="42"/>
    </row>
    <row r="895" ht="15.75" customHeight="1">
      <c r="C895" s="19"/>
      <c r="S895" s="42"/>
      <c r="T895" s="42"/>
    </row>
    <row r="896" ht="15.75" customHeight="1">
      <c r="C896" s="19"/>
      <c r="S896" s="42"/>
      <c r="T896" s="42"/>
    </row>
    <row r="897" ht="15.75" customHeight="1">
      <c r="C897" s="19"/>
      <c r="S897" s="42"/>
      <c r="T897" s="42"/>
    </row>
    <row r="898" ht="15.75" customHeight="1">
      <c r="C898" s="19"/>
      <c r="S898" s="42"/>
      <c r="T898" s="42"/>
    </row>
    <row r="899" ht="15.75" customHeight="1">
      <c r="C899" s="19"/>
      <c r="S899" s="42"/>
      <c r="T899" s="42"/>
    </row>
    <row r="900" ht="15.75" customHeight="1">
      <c r="C900" s="19"/>
      <c r="S900" s="42"/>
      <c r="T900" s="42"/>
    </row>
    <row r="901" ht="15.75" customHeight="1">
      <c r="C901" s="19"/>
      <c r="S901" s="42"/>
      <c r="T901" s="42"/>
    </row>
    <row r="902" ht="15.75" customHeight="1">
      <c r="C902" s="19"/>
      <c r="S902" s="42"/>
      <c r="T902" s="42"/>
    </row>
    <row r="903" ht="15.75" customHeight="1">
      <c r="C903" s="19"/>
      <c r="S903" s="42"/>
      <c r="T903" s="42"/>
    </row>
    <row r="904" ht="15.75" customHeight="1">
      <c r="C904" s="19"/>
      <c r="S904" s="42"/>
      <c r="T904" s="42"/>
    </row>
    <row r="905" ht="15.75" customHeight="1">
      <c r="C905" s="19"/>
      <c r="S905" s="42"/>
      <c r="T905" s="42"/>
    </row>
    <row r="906" ht="15.75" customHeight="1">
      <c r="C906" s="19"/>
      <c r="S906" s="42"/>
      <c r="T906" s="42"/>
    </row>
    <row r="907" ht="15.75" customHeight="1">
      <c r="C907" s="19"/>
      <c r="S907" s="42"/>
      <c r="T907" s="42"/>
    </row>
    <row r="908" ht="15.75" customHeight="1">
      <c r="C908" s="19"/>
      <c r="S908" s="42"/>
      <c r="T908" s="42"/>
    </row>
    <row r="909" ht="15.75" customHeight="1">
      <c r="C909" s="19"/>
      <c r="S909" s="42"/>
      <c r="T909" s="42"/>
    </row>
    <row r="910" ht="15.75" customHeight="1">
      <c r="C910" s="19"/>
      <c r="S910" s="42"/>
      <c r="T910" s="42"/>
    </row>
    <row r="911" ht="15.75" customHeight="1">
      <c r="C911" s="19"/>
      <c r="S911" s="42"/>
      <c r="T911" s="42"/>
    </row>
    <row r="912" ht="15.75" customHeight="1">
      <c r="C912" s="19"/>
      <c r="S912" s="42"/>
      <c r="T912" s="42"/>
    </row>
    <row r="913" ht="15.75" customHeight="1">
      <c r="C913" s="19"/>
      <c r="S913" s="42"/>
      <c r="T913" s="42"/>
    </row>
    <row r="914" ht="15.75" customHeight="1">
      <c r="C914" s="19"/>
      <c r="S914" s="42"/>
      <c r="T914" s="42"/>
    </row>
    <row r="915" ht="15.75" customHeight="1">
      <c r="C915" s="19"/>
      <c r="S915" s="42"/>
      <c r="T915" s="42"/>
    </row>
    <row r="916" ht="15.75" customHeight="1">
      <c r="C916" s="19"/>
      <c r="S916" s="42"/>
      <c r="T916" s="42"/>
    </row>
    <row r="917" ht="15.75" customHeight="1">
      <c r="C917" s="19"/>
      <c r="S917" s="42"/>
      <c r="T917" s="42"/>
    </row>
    <row r="918" ht="15.75" customHeight="1">
      <c r="C918" s="19"/>
      <c r="S918" s="42"/>
      <c r="T918" s="42"/>
    </row>
    <row r="919" ht="15.75" customHeight="1">
      <c r="C919" s="19"/>
      <c r="S919" s="42"/>
      <c r="T919" s="42"/>
    </row>
    <row r="920" ht="15.75" customHeight="1">
      <c r="C920" s="19"/>
      <c r="S920" s="42"/>
      <c r="T920" s="42"/>
    </row>
    <row r="921" ht="15.75" customHeight="1">
      <c r="C921" s="19"/>
      <c r="S921" s="42"/>
      <c r="T921" s="42"/>
    </row>
    <row r="922" ht="15.75" customHeight="1">
      <c r="C922" s="19"/>
      <c r="S922" s="42"/>
      <c r="T922" s="42"/>
    </row>
    <row r="923" ht="15.75" customHeight="1">
      <c r="C923" s="19"/>
      <c r="S923" s="42"/>
      <c r="T923" s="42"/>
    </row>
    <row r="924" ht="15.75" customHeight="1">
      <c r="C924" s="19"/>
      <c r="S924" s="42"/>
      <c r="T924" s="42"/>
    </row>
    <row r="925" ht="15.75" customHeight="1">
      <c r="C925" s="19"/>
      <c r="S925" s="42"/>
      <c r="T925" s="42"/>
    </row>
    <row r="926" ht="15.75" customHeight="1">
      <c r="C926" s="19"/>
      <c r="S926" s="42"/>
      <c r="T926" s="42"/>
    </row>
    <row r="927" ht="15.75" customHeight="1">
      <c r="C927" s="19"/>
      <c r="S927" s="42"/>
      <c r="T927" s="42"/>
    </row>
    <row r="928" ht="15.75" customHeight="1">
      <c r="C928" s="19"/>
      <c r="S928" s="42"/>
      <c r="T928" s="42"/>
    </row>
    <row r="929" ht="15.75" customHeight="1">
      <c r="C929" s="19"/>
      <c r="S929" s="42"/>
      <c r="T929" s="42"/>
    </row>
    <row r="930" ht="15.75" customHeight="1">
      <c r="C930" s="19"/>
      <c r="S930" s="42"/>
      <c r="T930" s="42"/>
    </row>
    <row r="931" ht="15.75" customHeight="1">
      <c r="C931" s="19"/>
      <c r="S931" s="42"/>
      <c r="T931" s="42"/>
    </row>
    <row r="932" ht="15.75" customHeight="1">
      <c r="C932" s="19"/>
      <c r="S932" s="42"/>
      <c r="T932" s="42"/>
    </row>
    <row r="933" ht="15.75" customHeight="1">
      <c r="C933" s="19"/>
      <c r="S933" s="42"/>
      <c r="T933" s="42"/>
    </row>
    <row r="934" ht="15.75" customHeight="1">
      <c r="C934" s="19"/>
      <c r="S934" s="42"/>
      <c r="T934" s="42"/>
    </row>
    <row r="935" ht="15.75" customHeight="1">
      <c r="C935" s="19"/>
      <c r="S935" s="42"/>
      <c r="T935" s="42"/>
    </row>
    <row r="936" ht="15.75" customHeight="1">
      <c r="C936" s="19"/>
      <c r="S936" s="42"/>
      <c r="T936" s="42"/>
    </row>
    <row r="937" ht="15.75" customHeight="1">
      <c r="C937" s="19"/>
      <c r="S937" s="42"/>
      <c r="T937" s="42"/>
    </row>
    <row r="938" ht="15.75" customHeight="1">
      <c r="C938" s="19"/>
      <c r="S938" s="42"/>
      <c r="T938" s="42"/>
    </row>
    <row r="939" ht="15.75" customHeight="1">
      <c r="C939" s="19"/>
      <c r="S939" s="42"/>
      <c r="T939" s="42"/>
    </row>
    <row r="940" ht="15.75" customHeight="1">
      <c r="C940" s="19"/>
      <c r="S940" s="42"/>
      <c r="T940" s="42"/>
    </row>
    <row r="941" ht="15.75" customHeight="1">
      <c r="C941" s="19"/>
      <c r="S941" s="42"/>
      <c r="T941" s="42"/>
    </row>
    <row r="942" ht="15.75" customHeight="1">
      <c r="C942" s="19"/>
      <c r="S942" s="42"/>
      <c r="T942" s="42"/>
    </row>
    <row r="943" ht="15.75" customHeight="1">
      <c r="C943" s="19"/>
      <c r="S943" s="42"/>
      <c r="T943" s="42"/>
    </row>
    <row r="944" ht="15.75" customHeight="1">
      <c r="C944" s="19"/>
      <c r="S944" s="42"/>
      <c r="T944" s="42"/>
    </row>
    <row r="945" ht="15.75" customHeight="1">
      <c r="C945" s="19"/>
      <c r="S945" s="42"/>
      <c r="T945" s="42"/>
    </row>
    <row r="946" ht="15.75" customHeight="1">
      <c r="C946" s="19"/>
      <c r="S946" s="42"/>
      <c r="T946" s="42"/>
    </row>
    <row r="947" ht="15.75" customHeight="1">
      <c r="C947" s="19"/>
      <c r="S947" s="42"/>
      <c r="T947" s="42"/>
    </row>
    <row r="948" ht="15.75" customHeight="1">
      <c r="C948" s="19"/>
      <c r="S948" s="42"/>
      <c r="T948" s="42"/>
    </row>
    <row r="949" ht="15.75" customHeight="1">
      <c r="C949" s="19"/>
      <c r="S949" s="42"/>
      <c r="T949" s="42"/>
    </row>
    <row r="950" ht="15.75" customHeight="1">
      <c r="C950" s="19"/>
      <c r="S950" s="42"/>
      <c r="T950" s="42"/>
    </row>
    <row r="951" ht="15.75" customHeight="1">
      <c r="C951" s="19"/>
      <c r="S951" s="42"/>
      <c r="T951" s="42"/>
    </row>
    <row r="952" ht="15.75" customHeight="1">
      <c r="C952" s="19"/>
      <c r="S952" s="42"/>
      <c r="T952" s="42"/>
    </row>
    <row r="953" ht="15.75" customHeight="1">
      <c r="C953" s="19"/>
      <c r="S953" s="42"/>
      <c r="T953" s="42"/>
    </row>
    <row r="954" ht="15.75" customHeight="1">
      <c r="C954" s="19"/>
      <c r="S954" s="42"/>
      <c r="T954" s="42"/>
    </row>
    <row r="955" ht="15.75" customHeight="1">
      <c r="C955" s="19"/>
      <c r="S955" s="42"/>
      <c r="T955" s="42"/>
    </row>
    <row r="956" ht="15.75" customHeight="1">
      <c r="C956" s="19"/>
      <c r="S956" s="42"/>
      <c r="T956" s="42"/>
    </row>
    <row r="957" ht="15.75" customHeight="1">
      <c r="C957" s="19"/>
      <c r="S957" s="42"/>
      <c r="T957" s="42"/>
    </row>
    <row r="958" ht="15.75" customHeight="1">
      <c r="C958" s="19"/>
      <c r="S958" s="42"/>
      <c r="T958" s="42"/>
    </row>
    <row r="959" ht="15.75" customHeight="1">
      <c r="C959" s="19"/>
      <c r="S959" s="42"/>
      <c r="T959" s="42"/>
    </row>
    <row r="960" ht="15.75" customHeight="1">
      <c r="C960" s="19"/>
      <c r="S960" s="42"/>
      <c r="T960" s="42"/>
    </row>
    <row r="961" ht="15.75" customHeight="1">
      <c r="C961" s="19"/>
      <c r="S961" s="42"/>
      <c r="T961" s="42"/>
    </row>
    <row r="962" ht="15.75" customHeight="1">
      <c r="C962" s="19"/>
      <c r="S962" s="42"/>
      <c r="T962" s="42"/>
    </row>
    <row r="963" ht="15.75" customHeight="1">
      <c r="C963" s="19"/>
      <c r="S963" s="42"/>
      <c r="T963" s="42"/>
    </row>
    <row r="964" ht="15.75" customHeight="1">
      <c r="C964" s="19"/>
      <c r="S964" s="42"/>
      <c r="T964" s="42"/>
    </row>
    <row r="965" ht="15.75" customHeight="1">
      <c r="C965" s="19"/>
      <c r="S965" s="42"/>
      <c r="T965" s="42"/>
    </row>
    <row r="966" ht="15.75" customHeight="1">
      <c r="C966" s="19"/>
      <c r="S966" s="42"/>
      <c r="T966" s="42"/>
    </row>
    <row r="967" ht="15.75" customHeight="1">
      <c r="C967" s="19"/>
      <c r="S967" s="42"/>
      <c r="T967" s="42"/>
    </row>
    <row r="968" ht="15.75" customHeight="1">
      <c r="C968" s="19"/>
      <c r="S968" s="42"/>
      <c r="T968" s="42"/>
    </row>
    <row r="969" ht="15.75" customHeight="1">
      <c r="C969" s="19"/>
      <c r="S969" s="42"/>
      <c r="T969" s="42"/>
    </row>
    <row r="970" ht="15.75" customHeight="1">
      <c r="C970" s="19"/>
      <c r="S970" s="42"/>
      <c r="T970" s="42"/>
    </row>
    <row r="971" ht="15.75" customHeight="1">
      <c r="C971" s="19"/>
      <c r="S971" s="42"/>
      <c r="T971" s="42"/>
    </row>
    <row r="972" ht="15.75" customHeight="1">
      <c r="C972" s="19"/>
      <c r="S972" s="42"/>
      <c r="T972" s="42"/>
    </row>
    <row r="973" ht="15.75" customHeight="1">
      <c r="C973" s="19"/>
      <c r="S973" s="42"/>
      <c r="T973" s="42"/>
    </row>
    <row r="974" ht="15.75" customHeight="1">
      <c r="C974" s="19"/>
      <c r="S974" s="42"/>
      <c r="T974" s="42"/>
    </row>
    <row r="975" ht="15.75" customHeight="1">
      <c r="C975" s="19"/>
      <c r="S975" s="42"/>
      <c r="T975" s="42"/>
    </row>
    <row r="976" ht="15.75" customHeight="1">
      <c r="C976" s="19"/>
      <c r="S976" s="42"/>
      <c r="T976" s="42"/>
    </row>
    <row r="977" ht="15.75" customHeight="1">
      <c r="C977" s="19"/>
      <c r="S977" s="42"/>
      <c r="T977" s="42"/>
    </row>
    <row r="978" ht="15.75" customHeight="1">
      <c r="C978" s="19"/>
      <c r="S978" s="42"/>
      <c r="T978" s="42"/>
    </row>
    <row r="979" ht="15.75" customHeight="1">
      <c r="C979" s="19"/>
      <c r="S979" s="42"/>
      <c r="T979" s="42"/>
    </row>
    <row r="980" ht="15.75" customHeight="1">
      <c r="C980" s="19"/>
      <c r="S980" s="42"/>
      <c r="T980" s="42"/>
    </row>
    <row r="981" ht="15.75" customHeight="1">
      <c r="C981" s="19"/>
      <c r="S981" s="42"/>
      <c r="T981" s="42"/>
    </row>
    <row r="982" ht="15.75" customHeight="1">
      <c r="C982" s="19"/>
      <c r="S982" s="42"/>
      <c r="T982" s="42"/>
    </row>
    <row r="983" ht="15.75" customHeight="1">
      <c r="C983" s="19"/>
      <c r="S983" s="42"/>
      <c r="T983" s="42"/>
    </row>
    <row r="984" ht="15.75" customHeight="1">
      <c r="C984" s="19"/>
      <c r="S984" s="42"/>
      <c r="T984" s="42"/>
    </row>
    <row r="985" ht="15.75" customHeight="1">
      <c r="C985" s="19"/>
      <c r="S985" s="42"/>
      <c r="T985" s="42"/>
    </row>
    <row r="986" ht="15.75" customHeight="1">
      <c r="C986" s="19"/>
      <c r="S986" s="42"/>
      <c r="T986" s="42"/>
    </row>
    <row r="987" ht="15.75" customHeight="1">
      <c r="C987" s="19"/>
      <c r="S987" s="42"/>
      <c r="T987" s="42"/>
    </row>
    <row r="988" ht="15.75" customHeight="1">
      <c r="C988" s="19"/>
      <c r="S988" s="42"/>
      <c r="T988" s="42"/>
    </row>
    <row r="989" ht="15.75" customHeight="1">
      <c r="C989" s="19"/>
      <c r="S989" s="42"/>
      <c r="T989" s="42"/>
    </row>
    <row r="990" ht="15.75" customHeight="1">
      <c r="C990" s="19"/>
      <c r="S990" s="42"/>
      <c r="T990" s="42"/>
    </row>
    <row r="991" ht="15.75" customHeight="1">
      <c r="C991" s="19"/>
      <c r="S991" s="42"/>
      <c r="T991" s="42"/>
    </row>
    <row r="992" ht="15.75" customHeight="1">
      <c r="C992" s="19"/>
      <c r="S992" s="42"/>
      <c r="T992" s="42"/>
    </row>
    <row r="993" ht="15.75" customHeight="1">
      <c r="C993" s="19"/>
      <c r="S993" s="42"/>
      <c r="T993" s="42"/>
    </row>
    <row r="994" ht="15.75" customHeight="1">
      <c r="C994" s="19"/>
      <c r="S994" s="42"/>
      <c r="T994" s="42"/>
    </row>
    <row r="995" ht="15.75" customHeight="1">
      <c r="C995" s="19"/>
      <c r="S995" s="42"/>
      <c r="T995" s="42"/>
    </row>
    <row r="996" ht="15.75" customHeight="1">
      <c r="C996" s="19"/>
      <c r="S996" s="42"/>
      <c r="T996" s="42"/>
    </row>
    <row r="997" ht="15.75" customHeight="1">
      <c r="C997" s="19"/>
    </row>
    <row r="998" ht="15.75" customHeight="1">
      <c r="C998" s="19"/>
    </row>
    <row r="999" ht="15.75" customHeight="1">
      <c r="C999" s="19"/>
    </row>
    <row r="1000" ht="15.75" customHeight="1">
      <c r="C1000" s="19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22"/>
    <col customWidth="1" min="2" max="2" width="8.11"/>
    <col customWidth="1" min="3" max="3" width="8.0"/>
    <col customWidth="1" min="4" max="26" width="6.78"/>
  </cols>
  <sheetData>
    <row r="1" ht="15.75" customHeight="1">
      <c r="A1" s="1" t="s">
        <v>0</v>
      </c>
      <c r="B1" s="1" t="s">
        <v>1</v>
      </c>
      <c r="C1" s="43" t="s">
        <v>16</v>
      </c>
      <c r="D1" s="19" t="s">
        <v>105</v>
      </c>
      <c r="E1" s="19" t="s">
        <v>106</v>
      </c>
      <c r="F1" s="19" t="s">
        <v>107</v>
      </c>
      <c r="G1" s="19"/>
      <c r="H1" s="19"/>
    </row>
    <row r="2" ht="15.75" customHeight="1">
      <c r="A2" s="15">
        <v>1.05102502E8</v>
      </c>
      <c r="B2" s="15" t="s">
        <v>20</v>
      </c>
      <c r="C2" s="43">
        <f t="shared" ref="C2:C57" si="1">AVERAGE(D2:F2)</f>
        <v>0</v>
      </c>
      <c r="D2" s="19">
        <v>0.0</v>
      </c>
      <c r="E2" s="19">
        <v>0.0</v>
      </c>
      <c r="F2" s="19">
        <v>0.0</v>
      </c>
      <c r="G2" s="19"/>
      <c r="H2" s="19"/>
    </row>
    <row r="3" ht="15.75" customHeight="1">
      <c r="A3" s="15">
        <v>1.05202007E8</v>
      </c>
      <c r="B3" s="15" t="s">
        <v>22</v>
      </c>
      <c r="C3" s="43">
        <f t="shared" si="1"/>
        <v>100</v>
      </c>
      <c r="D3" s="28">
        <v>100.0</v>
      </c>
      <c r="E3" s="19">
        <v>100.0</v>
      </c>
      <c r="F3" s="20">
        <v>100.0</v>
      </c>
      <c r="G3" s="19"/>
      <c r="H3" s="19"/>
    </row>
    <row r="4" ht="15.75" customHeight="1">
      <c r="A4" s="15">
        <v>1.06103503E8</v>
      </c>
      <c r="B4" s="15" t="s">
        <v>23</v>
      </c>
      <c r="C4" s="43">
        <f t="shared" si="1"/>
        <v>90</v>
      </c>
      <c r="D4" s="28">
        <v>100.0</v>
      </c>
      <c r="E4" s="19">
        <v>100.0</v>
      </c>
      <c r="F4" s="20">
        <v>70.0</v>
      </c>
      <c r="G4" s="19"/>
      <c r="H4" s="19"/>
    </row>
    <row r="5" ht="15.75" customHeight="1">
      <c r="A5" s="15">
        <v>1.06103511E8</v>
      </c>
      <c r="B5" s="15" t="s">
        <v>24</v>
      </c>
      <c r="C5" s="43">
        <f t="shared" si="1"/>
        <v>100</v>
      </c>
      <c r="D5" s="28">
        <v>100.0</v>
      </c>
      <c r="E5" s="19">
        <v>100.0</v>
      </c>
      <c r="F5" s="20">
        <v>100.0</v>
      </c>
      <c r="G5" s="19"/>
      <c r="H5" s="19"/>
    </row>
    <row r="6" ht="15.75" customHeight="1">
      <c r="A6" s="15">
        <v>1.06206008E8</v>
      </c>
      <c r="B6" s="15" t="s">
        <v>25</v>
      </c>
      <c r="C6" s="43">
        <f t="shared" si="1"/>
        <v>100</v>
      </c>
      <c r="D6" s="28">
        <v>100.0</v>
      </c>
      <c r="E6" s="19">
        <v>100.0</v>
      </c>
      <c r="F6" s="20">
        <v>100.0</v>
      </c>
      <c r="G6" s="19"/>
      <c r="H6" s="19"/>
    </row>
    <row r="7" ht="15.75" customHeight="1">
      <c r="A7" s="15">
        <v>1.0620601E8</v>
      </c>
      <c r="B7" s="15" t="s">
        <v>26</v>
      </c>
      <c r="C7" s="43">
        <f t="shared" si="1"/>
        <v>100</v>
      </c>
      <c r="D7" s="28">
        <v>100.0</v>
      </c>
      <c r="E7" s="19">
        <v>100.0</v>
      </c>
      <c r="F7" s="20">
        <v>100.0</v>
      </c>
      <c r="G7" s="19"/>
      <c r="H7" s="19"/>
    </row>
    <row r="8" ht="15.75" customHeight="1">
      <c r="A8" s="15">
        <v>1.06401041E8</v>
      </c>
      <c r="B8" s="15" t="s">
        <v>27</v>
      </c>
      <c r="C8" s="43">
        <f t="shared" si="1"/>
        <v>93.33333333</v>
      </c>
      <c r="D8" s="28">
        <v>100.0</v>
      </c>
      <c r="E8" s="19">
        <v>100.0</v>
      </c>
      <c r="F8" s="20">
        <v>80.0</v>
      </c>
      <c r="G8" s="19"/>
      <c r="H8" s="19"/>
    </row>
    <row r="9" ht="15.75" customHeight="1">
      <c r="A9" s="15">
        <v>1.06401048E8</v>
      </c>
      <c r="B9" s="15" t="s">
        <v>28</v>
      </c>
      <c r="C9" s="43">
        <f t="shared" si="1"/>
        <v>100</v>
      </c>
      <c r="D9" s="28">
        <v>100.0</v>
      </c>
      <c r="E9" s="19">
        <v>100.0</v>
      </c>
      <c r="F9" s="20">
        <v>100.0</v>
      </c>
      <c r="G9" s="19"/>
      <c r="H9" s="19"/>
    </row>
    <row r="10" ht="15.75" customHeight="1">
      <c r="A10" s="15">
        <v>1.06401055E8</v>
      </c>
      <c r="B10" s="15" t="s">
        <v>29</v>
      </c>
      <c r="C10" s="43">
        <f t="shared" si="1"/>
        <v>100</v>
      </c>
      <c r="D10" s="28">
        <v>100.0</v>
      </c>
      <c r="E10" s="19">
        <v>100.0</v>
      </c>
      <c r="F10" s="20">
        <v>100.0</v>
      </c>
      <c r="G10" s="19"/>
      <c r="H10" s="19"/>
    </row>
    <row r="11" ht="15.75" customHeight="1">
      <c r="A11" s="15">
        <v>1.06401525E8</v>
      </c>
      <c r="B11" s="15" t="s">
        <v>30</v>
      </c>
      <c r="C11" s="43">
        <f t="shared" si="1"/>
        <v>100</v>
      </c>
      <c r="D11" s="28">
        <v>100.0</v>
      </c>
      <c r="E11" s="19">
        <v>100.0</v>
      </c>
      <c r="F11" s="20">
        <v>100.0</v>
      </c>
      <c r="G11" s="19"/>
      <c r="H11" s="19"/>
    </row>
    <row r="12" ht="15.75" customHeight="1">
      <c r="A12" s="15">
        <v>1.06401528E8</v>
      </c>
      <c r="B12" s="15" t="s">
        <v>31</v>
      </c>
      <c r="C12" s="43">
        <f t="shared" si="1"/>
        <v>100</v>
      </c>
      <c r="D12" s="28">
        <v>100.0</v>
      </c>
      <c r="E12" s="19">
        <v>100.0</v>
      </c>
      <c r="F12" s="20">
        <v>100.0</v>
      </c>
      <c r="G12" s="19"/>
      <c r="H12" s="19"/>
    </row>
    <row r="13" ht="15.75" customHeight="1">
      <c r="A13" s="15">
        <v>1.06408003E8</v>
      </c>
      <c r="B13" s="15" t="s">
        <v>32</v>
      </c>
      <c r="C13" s="43">
        <f t="shared" si="1"/>
        <v>100</v>
      </c>
      <c r="D13" s="28">
        <v>100.0</v>
      </c>
      <c r="E13" s="19">
        <v>100.0</v>
      </c>
      <c r="F13" s="20">
        <v>100.0</v>
      </c>
      <c r="G13" s="19"/>
      <c r="H13" s="19"/>
    </row>
    <row r="14" ht="15.75" customHeight="1">
      <c r="A14" s="15">
        <v>1.06408005E8</v>
      </c>
      <c r="B14" s="15" t="s">
        <v>33</v>
      </c>
      <c r="C14" s="43">
        <f t="shared" si="1"/>
        <v>100</v>
      </c>
      <c r="D14" s="28">
        <v>100.0</v>
      </c>
      <c r="E14" s="19">
        <v>100.0</v>
      </c>
      <c r="F14" s="20">
        <v>100.0</v>
      </c>
      <c r="G14" s="19"/>
      <c r="H14" s="19"/>
    </row>
    <row r="15" ht="15.75" customHeight="1">
      <c r="A15" s="15">
        <v>1.06409022E8</v>
      </c>
      <c r="B15" s="15" t="s">
        <v>34</v>
      </c>
      <c r="C15" s="43">
        <f t="shared" si="1"/>
        <v>100</v>
      </c>
      <c r="D15" s="28">
        <v>100.0</v>
      </c>
      <c r="E15" s="19">
        <v>100.0</v>
      </c>
      <c r="F15" s="20">
        <v>100.0</v>
      </c>
      <c r="G15" s="19"/>
      <c r="H15" s="19"/>
    </row>
    <row r="16" ht="15.75" customHeight="1">
      <c r="A16" s="15">
        <v>1.06409023E8</v>
      </c>
      <c r="B16" s="15" t="s">
        <v>35</v>
      </c>
      <c r="C16" s="43">
        <f t="shared" si="1"/>
        <v>100</v>
      </c>
      <c r="D16" s="28">
        <v>100.0</v>
      </c>
      <c r="E16" s="19">
        <v>100.0</v>
      </c>
      <c r="F16" s="20">
        <v>100.0</v>
      </c>
      <c r="G16" s="19"/>
      <c r="H16" s="19"/>
    </row>
    <row r="17" ht="15.75" customHeight="1">
      <c r="A17" s="15">
        <v>1.0640953E8</v>
      </c>
      <c r="B17" s="15" t="s">
        <v>36</v>
      </c>
      <c r="C17" s="43">
        <f t="shared" si="1"/>
        <v>100</v>
      </c>
      <c r="D17" s="28">
        <v>100.0</v>
      </c>
      <c r="E17" s="19">
        <v>100.0</v>
      </c>
      <c r="F17" s="20">
        <v>100.0</v>
      </c>
      <c r="G17" s="19"/>
      <c r="H17" s="19"/>
    </row>
    <row r="18" ht="15.75" customHeight="1">
      <c r="A18" s="15">
        <v>1.06409533E8</v>
      </c>
      <c r="B18" s="15" t="s">
        <v>37</v>
      </c>
      <c r="C18" s="43">
        <f t="shared" si="1"/>
        <v>100</v>
      </c>
      <c r="D18" s="28">
        <v>100.0</v>
      </c>
      <c r="E18" s="19">
        <v>100.0</v>
      </c>
      <c r="F18" s="20">
        <v>100.0</v>
      </c>
      <c r="G18" s="19"/>
      <c r="H18" s="19"/>
    </row>
    <row r="19" ht="15.75" customHeight="1">
      <c r="A19" s="15">
        <v>1.06501002E8</v>
      </c>
      <c r="B19" s="15" t="s">
        <v>38</v>
      </c>
      <c r="C19" s="43">
        <f t="shared" si="1"/>
        <v>100</v>
      </c>
      <c r="D19" s="28">
        <v>100.0</v>
      </c>
      <c r="E19" s="19">
        <v>100.0</v>
      </c>
      <c r="F19" s="20">
        <v>100.0</v>
      </c>
      <c r="G19" s="19"/>
      <c r="H19" s="19"/>
    </row>
    <row r="20" ht="15.75" customHeight="1">
      <c r="A20" s="15">
        <v>1.06601523E8</v>
      </c>
      <c r="B20" s="15" t="s">
        <v>39</v>
      </c>
      <c r="C20" s="43">
        <f t="shared" si="1"/>
        <v>100</v>
      </c>
      <c r="D20" s="28">
        <v>100.0</v>
      </c>
      <c r="E20" s="19">
        <v>100.0</v>
      </c>
      <c r="F20" s="20">
        <v>100.0</v>
      </c>
      <c r="G20" s="19"/>
      <c r="H20" s="19"/>
    </row>
    <row r="21" ht="15.75" customHeight="1">
      <c r="A21" s="15">
        <v>1.07401002E8</v>
      </c>
      <c r="B21" s="15" t="s">
        <v>40</v>
      </c>
      <c r="C21" s="43">
        <f t="shared" si="1"/>
        <v>100</v>
      </c>
      <c r="D21" s="28">
        <v>100.0</v>
      </c>
      <c r="E21" s="19">
        <v>100.0</v>
      </c>
      <c r="F21" s="20">
        <v>100.0</v>
      </c>
      <c r="G21" s="19"/>
      <c r="H21" s="19"/>
    </row>
    <row r="22" ht="15.75" customHeight="1">
      <c r="A22" s="15">
        <v>1.07401018E8</v>
      </c>
      <c r="B22" s="15" t="s">
        <v>41</v>
      </c>
      <c r="C22" s="43">
        <f t="shared" si="1"/>
        <v>100</v>
      </c>
      <c r="D22" s="28">
        <v>100.0</v>
      </c>
      <c r="E22" s="19">
        <v>100.0</v>
      </c>
      <c r="F22" s="20">
        <v>100.0</v>
      </c>
      <c r="G22" s="19"/>
      <c r="H22" s="19"/>
    </row>
    <row r="23" ht="15.75" customHeight="1">
      <c r="A23" s="15">
        <v>1.07401058E8</v>
      </c>
      <c r="B23" s="15" t="s">
        <v>42</v>
      </c>
      <c r="C23" s="43">
        <f t="shared" si="1"/>
        <v>56.66666667</v>
      </c>
      <c r="D23" s="28">
        <v>0.0</v>
      </c>
      <c r="E23" s="19">
        <v>100.0</v>
      </c>
      <c r="F23" s="20">
        <v>70.0</v>
      </c>
      <c r="G23" s="19"/>
      <c r="H23" s="19"/>
    </row>
    <row r="24" ht="15.75" customHeight="1">
      <c r="A24" s="15">
        <v>1.07401525E8</v>
      </c>
      <c r="B24" s="15" t="s">
        <v>43</v>
      </c>
      <c r="C24" s="43">
        <f t="shared" si="1"/>
        <v>100</v>
      </c>
      <c r="D24" s="28">
        <v>100.0</v>
      </c>
      <c r="E24" s="19">
        <v>100.0</v>
      </c>
      <c r="F24" s="20">
        <v>100.0</v>
      </c>
      <c r="G24" s="19"/>
      <c r="H24" s="19"/>
    </row>
    <row r="25" ht="15.75" customHeight="1">
      <c r="A25" s="15">
        <v>1.07403002E8</v>
      </c>
      <c r="B25" s="15" t="s">
        <v>44</v>
      </c>
      <c r="C25" s="43">
        <f t="shared" si="1"/>
        <v>100</v>
      </c>
      <c r="D25" s="28">
        <v>100.0</v>
      </c>
      <c r="E25" s="19">
        <v>100.0</v>
      </c>
      <c r="F25" s="20">
        <v>100.0</v>
      </c>
      <c r="G25" s="19"/>
      <c r="H25" s="19"/>
    </row>
    <row r="26" ht="15.75" customHeight="1">
      <c r="A26" s="19">
        <v>1.0740353E8</v>
      </c>
      <c r="B26" s="15" t="s">
        <v>45</v>
      </c>
      <c r="C26" s="43">
        <f t="shared" si="1"/>
        <v>100</v>
      </c>
      <c r="D26" s="28">
        <v>100.0</v>
      </c>
      <c r="E26" s="19">
        <v>100.0</v>
      </c>
      <c r="F26" s="20">
        <v>100.0</v>
      </c>
      <c r="G26" s="19"/>
      <c r="H26" s="19"/>
    </row>
    <row r="27" ht="15.75" customHeight="1">
      <c r="A27" s="15">
        <v>1.07403533E8</v>
      </c>
      <c r="B27" s="15" t="s">
        <v>46</v>
      </c>
      <c r="C27" s="43">
        <f t="shared" si="1"/>
        <v>90</v>
      </c>
      <c r="D27" s="28">
        <v>100.0</v>
      </c>
      <c r="E27" s="19">
        <v>70.0</v>
      </c>
      <c r="F27" s="20">
        <v>100.0</v>
      </c>
      <c r="G27" s="19"/>
      <c r="H27" s="19"/>
    </row>
    <row r="28" ht="15.75" customHeight="1">
      <c r="A28" s="15">
        <v>1.07403534E8</v>
      </c>
      <c r="B28" s="15" t="s">
        <v>47</v>
      </c>
      <c r="C28" s="43">
        <f t="shared" si="1"/>
        <v>100</v>
      </c>
      <c r="D28" s="28">
        <v>100.0</v>
      </c>
      <c r="E28" s="19">
        <v>100.0</v>
      </c>
      <c r="F28" s="20">
        <v>100.0</v>
      </c>
      <c r="G28" s="19"/>
      <c r="H28" s="19"/>
    </row>
    <row r="29" ht="15.75" customHeight="1">
      <c r="A29" s="15">
        <v>1.07409007E8</v>
      </c>
      <c r="B29" s="15" t="s">
        <v>48</v>
      </c>
      <c r="C29" s="43">
        <f t="shared" si="1"/>
        <v>100</v>
      </c>
      <c r="D29" s="28">
        <v>100.0</v>
      </c>
      <c r="E29" s="19">
        <v>100.0</v>
      </c>
      <c r="F29" s="20">
        <v>100.0</v>
      </c>
      <c r="G29" s="19"/>
      <c r="H29" s="19"/>
    </row>
    <row r="30" ht="15.75" customHeight="1">
      <c r="A30" s="15">
        <v>1.07409023E8</v>
      </c>
      <c r="B30" s="15" t="s">
        <v>49</v>
      </c>
      <c r="C30" s="43">
        <f t="shared" si="1"/>
        <v>100</v>
      </c>
      <c r="D30" s="28">
        <v>100.0</v>
      </c>
      <c r="E30" s="19">
        <v>100.0</v>
      </c>
      <c r="F30" s="20">
        <v>100.0</v>
      </c>
      <c r="G30" s="19"/>
      <c r="H30" s="19"/>
    </row>
    <row r="31" ht="15.75" customHeight="1">
      <c r="A31" s="15">
        <v>1.07409508E8</v>
      </c>
      <c r="B31" s="15" t="s">
        <v>50</v>
      </c>
      <c r="C31" s="43">
        <f t="shared" si="1"/>
        <v>100</v>
      </c>
      <c r="D31" s="28">
        <v>100.0</v>
      </c>
      <c r="E31" s="19">
        <v>100.0</v>
      </c>
      <c r="F31" s="20">
        <v>100.0</v>
      </c>
      <c r="G31" s="19"/>
      <c r="H31" s="19"/>
    </row>
    <row r="32" ht="15.75" customHeight="1">
      <c r="A32" s="15">
        <v>1.07409527E8</v>
      </c>
      <c r="B32" s="15" t="s">
        <v>51</v>
      </c>
      <c r="C32" s="43">
        <f t="shared" si="1"/>
        <v>90</v>
      </c>
      <c r="D32" s="28">
        <v>100.0</v>
      </c>
      <c r="E32" s="19">
        <v>70.0</v>
      </c>
      <c r="F32" s="20">
        <v>100.0</v>
      </c>
      <c r="G32" s="19"/>
      <c r="H32" s="19"/>
    </row>
    <row r="33" ht="15.75" customHeight="1">
      <c r="A33" s="15">
        <v>1.07409535E8</v>
      </c>
      <c r="B33" s="15" t="s">
        <v>52</v>
      </c>
      <c r="C33" s="43">
        <f t="shared" si="1"/>
        <v>70</v>
      </c>
      <c r="D33" s="28">
        <v>70.0</v>
      </c>
      <c r="E33" s="19">
        <v>70.0</v>
      </c>
      <c r="F33" s="20">
        <v>70.0</v>
      </c>
      <c r="G33" s="19"/>
      <c r="H33" s="19"/>
    </row>
    <row r="34" ht="15.75" customHeight="1">
      <c r="A34" s="15">
        <v>1.07707519E8</v>
      </c>
      <c r="B34" s="15" t="s">
        <v>53</v>
      </c>
      <c r="C34" s="43">
        <f t="shared" si="1"/>
        <v>70</v>
      </c>
      <c r="D34" s="28">
        <v>70.0</v>
      </c>
      <c r="E34" s="19">
        <v>70.0</v>
      </c>
      <c r="F34" s="20">
        <v>70.0</v>
      </c>
      <c r="G34" s="19"/>
      <c r="H34" s="19"/>
    </row>
    <row r="35" ht="15.75" customHeight="1">
      <c r="A35" s="15">
        <v>1.0770752E8</v>
      </c>
      <c r="B35" s="15" t="s">
        <v>54</v>
      </c>
      <c r="C35" s="43">
        <f t="shared" si="1"/>
        <v>70</v>
      </c>
      <c r="D35" s="28">
        <v>70.0</v>
      </c>
      <c r="E35" s="19">
        <v>70.0</v>
      </c>
      <c r="F35" s="20">
        <v>70.0</v>
      </c>
      <c r="G35" s="19"/>
      <c r="H35" s="19"/>
    </row>
    <row r="36" ht="15.75" customHeight="1">
      <c r="A36" s="15">
        <v>1.08401037E8</v>
      </c>
      <c r="B36" s="15" t="s">
        <v>55</v>
      </c>
      <c r="C36" s="43">
        <f t="shared" si="1"/>
        <v>90</v>
      </c>
      <c r="D36" s="28">
        <v>100.0</v>
      </c>
      <c r="E36" s="19">
        <v>70.0</v>
      </c>
      <c r="F36" s="20">
        <v>100.0</v>
      </c>
      <c r="G36" s="19"/>
      <c r="H36" s="19"/>
    </row>
    <row r="37" ht="15.75" customHeight="1">
      <c r="A37" s="19">
        <v>1.08401501E8</v>
      </c>
      <c r="B37" s="15" t="s">
        <v>56</v>
      </c>
      <c r="C37" s="43">
        <f t="shared" si="1"/>
        <v>100</v>
      </c>
      <c r="D37" s="28">
        <v>100.0</v>
      </c>
      <c r="E37" s="19">
        <v>100.0</v>
      </c>
      <c r="F37" s="20">
        <v>100.0</v>
      </c>
      <c r="G37" s="19"/>
      <c r="H37" s="19"/>
    </row>
    <row r="38" ht="15.75" customHeight="1">
      <c r="A38" s="15">
        <v>1.08401503E8</v>
      </c>
      <c r="B38" s="15" t="s">
        <v>57</v>
      </c>
      <c r="C38" s="43">
        <f t="shared" si="1"/>
        <v>100</v>
      </c>
      <c r="D38" s="28">
        <v>100.0</v>
      </c>
      <c r="E38" s="19">
        <v>100.0</v>
      </c>
      <c r="F38" s="20">
        <v>100.0</v>
      </c>
      <c r="G38" s="19"/>
      <c r="H38" s="19"/>
    </row>
    <row r="39" ht="15.75" customHeight="1">
      <c r="A39" s="15">
        <v>1.08401522E8</v>
      </c>
      <c r="B39" s="15" t="s">
        <v>58</v>
      </c>
      <c r="C39" s="43">
        <f t="shared" si="1"/>
        <v>100</v>
      </c>
      <c r="D39" s="28">
        <v>100.0</v>
      </c>
      <c r="E39" s="19">
        <v>100.0</v>
      </c>
      <c r="F39" s="20">
        <v>100.0</v>
      </c>
      <c r="G39" s="19"/>
      <c r="H39" s="19"/>
    </row>
    <row r="40" ht="15.75" customHeight="1">
      <c r="A40" s="15">
        <v>1.08401523E8</v>
      </c>
      <c r="B40" s="15" t="s">
        <v>59</v>
      </c>
      <c r="C40" s="43">
        <f t="shared" si="1"/>
        <v>100</v>
      </c>
      <c r="D40" s="28">
        <v>100.0</v>
      </c>
      <c r="E40" s="19">
        <v>100.0</v>
      </c>
      <c r="F40" s="20">
        <v>100.0</v>
      </c>
      <c r="G40" s="19"/>
      <c r="H40" s="19"/>
    </row>
    <row r="41" ht="15.75" customHeight="1">
      <c r="A41" s="15">
        <v>1.08408521E8</v>
      </c>
      <c r="B41" s="15" t="s">
        <v>60</v>
      </c>
      <c r="C41" s="43">
        <f t="shared" si="1"/>
        <v>66.66666667</v>
      </c>
      <c r="D41" s="28">
        <v>100.0</v>
      </c>
      <c r="E41" s="19">
        <v>100.0</v>
      </c>
      <c r="F41" s="20">
        <v>0.0</v>
      </c>
      <c r="G41" s="19"/>
      <c r="H41" s="19"/>
    </row>
    <row r="42" ht="15.75" customHeight="1">
      <c r="A42" s="15">
        <v>1.08707008E8</v>
      </c>
      <c r="B42" s="15" t="s">
        <v>61</v>
      </c>
      <c r="C42" s="43">
        <f t="shared" si="1"/>
        <v>100</v>
      </c>
      <c r="D42" s="28">
        <v>100.0</v>
      </c>
      <c r="E42" s="19">
        <v>100.0</v>
      </c>
      <c r="F42" s="20">
        <v>100.0</v>
      </c>
      <c r="G42" s="19"/>
      <c r="H42" s="19"/>
    </row>
    <row r="43" ht="15.75" customHeight="1">
      <c r="A43" s="15">
        <v>1.08707507E8</v>
      </c>
      <c r="B43" s="15" t="s">
        <v>62</v>
      </c>
      <c r="C43" s="43">
        <f t="shared" si="1"/>
        <v>100</v>
      </c>
      <c r="D43" s="28">
        <v>100.0</v>
      </c>
      <c r="E43" s="19">
        <v>100.0</v>
      </c>
      <c r="F43" s="20">
        <v>100.0</v>
      </c>
      <c r="G43" s="19"/>
      <c r="H43" s="19"/>
    </row>
    <row r="44" ht="15.75" customHeight="1">
      <c r="A44" s="15">
        <v>1.08707509E8</v>
      </c>
      <c r="B44" s="15" t="s">
        <v>63</v>
      </c>
      <c r="C44" s="43">
        <f t="shared" si="1"/>
        <v>100</v>
      </c>
      <c r="D44" s="28">
        <v>100.0</v>
      </c>
      <c r="E44" s="19">
        <v>100.0</v>
      </c>
      <c r="F44" s="20">
        <v>100.0</v>
      </c>
      <c r="G44" s="19"/>
      <c r="H44" s="19"/>
    </row>
    <row r="45" ht="15.75" customHeight="1">
      <c r="A45" s="15">
        <v>1.09303031E8</v>
      </c>
      <c r="B45" s="15" t="s">
        <v>64</v>
      </c>
      <c r="C45" s="43">
        <f t="shared" si="1"/>
        <v>100</v>
      </c>
      <c r="D45" s="28">
        <v>100.0</v>
      </c>
      <c r="E45" s="19">
        <v>100.0</v>
      </c>
      <c r="F45" s="20">
        <v>100.0</v>
      </c>
      <c r="G45" s="19"/>
      <c r="H45" s="19"/>
    </row>
    <row r="46" ht="15.75" customHeight="1">
      <c r="A46" s="15">
        <v>1.09303578E8</v>
      </c>
      <c r="B46" s="15" t="s">
        <v>65</v>
      </c>
      <c r="C46" s="43">
        <f t="shared" si="1"/>
        <v>100</v>
      </c>
      <c r="D46" s="28">
        <v>100.0</v>
      </c>
      <c r="E46" s="19">
        <v>100.0</v>
      </c>
      <c r="F46" s="20">
        <v>100.0</v>
      </c>
      <c r="G46" s="19"/>
      <c r="H46" s="19"/>
    </row>
    <row r="47" ht="15.75" customHeight="1">
      <c r="A47" s="15">
        <v>1.09403528E8</v>
      </c>
      <c r="B47" s="15" t="s">
        <v>66</v>
      </c>
      <c r="C47" s="43">
        <f t="shared" si="1"/>
        <v>90</v>
      </c>
      <c r="D47" s="28">
        <v>70.0</v>
      </c>
      <c r="E47" s="19">
        <v>100.0</v>
      </c>
      <c r="F47" s="20">
        <v>100.0</v>
      </c>
      <c r="G47" s="19"/>
      <c r="H47" s="19"/>
    </row>
    <row r="48" ht="15.75" customHeight="1">
      <c r="A48" s="15">
        <v>1.0940353E8</v>
      </c>
      <c r="B48" s="15" t="s">
        <v>67</v>
      </c>
      <c r="C48" s="43">
        <f t="shared" si="1"/>
        <v>100</v>
      </c>
      <c r="D48" s="28">
        <v>100.0</v>
      </c>
      <c r="E48" s="19">
        <v>100.0</v>
      </c>
      <c r="F48" s="20">
        <v>100.0</v>
      </c>
      <c r="G48" s="19"/>
      <c r="H48" s="19"/>
    </row>
    <row r="49" ht="15.75" customHeight="1">
      <c r="A49" s="15">
        <v>1.09403531E8</v>
      </c>
      <c r="B49" s="15" t="s">
        <v>68</v>
      </c>
      <c r="C49" s="43">
        <f t="shared" si="1"/>
        <v>100</v>
      </c>
      <c r="D49" s="28">
        <v>100.0</v>
      </c>
      <c r="E49" s="19">
        <v>100.0</v>
      </c>
      <c r="F49" s="20">
        <v>100.0</v>
      </c>
      <c r="G49" s="19"/>
      <c r="H49" s="19"/>
    </row>
    <row r="50" ht="15.75" customHeight="1">
      <c r="A50" s="15">
        <v>1.0940354E8</v>
      </c>
      <c r="B50" s="15" t="s">
        <v>69</v>
      </c>
      <c r="C50" s="43">
        <f t="shared" si="1"/>
        <v>56.66666667</v>
      </c>
      <c r="D50" s="28">
        <v>0.0</v>
      </c>
      <c r="E50" s="19">
        <v>100.0</v>
      </c>
      <c r="F50" s="20">
        <v>70.0</v>
      </c>
      <c r="G50" s="19"/>
      <c r="H50" s="19"/>
    </row>
    <row r="51" ht="15.75" customHeight="1">
      <c r="A51" s="15">
        <v>1.09403541E8</v>
      </c>
      <c r="B51" s="15" t="s">
        <v>70</v>
      </c>
      <c r="C51" s="43">
        <f t="shared" si="1"/>
        <v>0</v>
      </c>
      <c r="D51" s="28">
        <v>0.0</v>
      </c>
      <c r="E51" s="19">
        <v>0.0</v>
      </c>
      <c r="F51" s="19">
        <v>0.0</v>
      </c>
      <c r="G51" s="19"/>
      <c r="H51" s="19"/>
    </row>
    <row r="52" ht="15.75" customHeight="1">
      <c r="A52" s="15">
        <v>1.09403551E8</v>
      </c>
      <c r="B52" s="15" t="s">
        <v>71</v>
      </c>
      <c r="C52" s="43">
        <f t="shared" si="1"/>
        <v>0</v>
      </c>
      <c r="D52" s="28">
        <v>0.0</v>
      </c>
      <c r="E52" s="19">
        <v>0.0</v>
      </c>
      <c r="F52" s="19">
        <v>0.0</v>
      </c>
      <c r="G52" s="19"/>
      <c r="H52" s="19"/>
    </row>
    <row r="53" ht="15.75" customHeight="1">
      <c r="A53" s="15">
        <v>1.09403552E8</v>
      </c>
      <c r="B53" s="15" t="s">
        <v>72</v>
      </c>
      <c r="C53" s="43">
        <f t="shared" si="1"/>
        <v>80</v>
      </c>
      <c r="D53" s="28">
        <v>100.0</v>
      </c>
      <c r="E53" s="19">
        <v>70.0</v>
      </c>
      <c r="F53" s="20">
        <v>70.0</v>
      </c>
      <c r="G53" s="19"/>
      <c r="H53" s="19"/>
    </row>
    <row r="54" ht="15.75" customHeight="1">
      <c r="A54" s="15">
        <v>1.09409002E8</v>
      </c>
      <c r="B54" s="15" t="s">
        <v>73</v>
      </c>
      <c r="C54" s="43">
        <f t="shared" si="1"/>
        <v>0</v>
      </c>
      <c r="D54" s="28">
        <v>0.0</v>
      </c>
      <c r="E54" s="19">
        <v>0.0</v>
      </c>
      <c r="F54" s="19">
        <v>0.0</v>
      </c>
      <c r="G54" s="19"/>
      <c r="H54" s="19"/>
    </row>
    <row r="55" ht="15.75" customHeight="1">
      <c r="A55" s="15">
        <v>1.09409532E8</v>
      </c>
      <c r="B55" s="15" t="s">
        <v>74</v>
      </c>
      <c r="C55" s="43">
        <f t="shared" si="1"/>
        <v>80</v>
      </c>
      <c r="D55" s="28">
        <v>100.0</v>
      </c>
      <c r="E55" s="19">
        <v>70.0</v>
      </c>
      <c r="F55" s="19">
        <v>70.0</v>
      </c>
      <c r="G55" s="19"/>
      <c r="H55" s="19"/>
    </row>
    <row r="56" ht="15.75" customHeight="1">
      <c r="A56" s="15">
        <v>1.09801516E8</v>
      </c>
      <c r="B56" s="15" t="s">
        <v>75</v>
      </c>
      <c r="C56" s="43">
        <f t="shared" si="1"/>
        <v>70</v>
      </c>
      <c r="D56" s="28">
        <v>70.0</v>
      </c>
      <c r="E56" s="19">
        <v>70.0</v>
      </c>
      <c r="F56" s="20">
        <v>70.0</v>
      </c>
      <c r="G56" s="19"/>
      <c r="H56" s="19"/>
    </row>
    <row r="57" ht="15.75" customHeight="1">
      <c r="A57" s="15">
        <v>1.09801526E8</v>
      </c>
      <c r="B57" s="15" t="s">
        <v>76</v>
      </c>
      <c r="C57" s="43">
        <f t="shared" si="1"/>
        <v>90</v>
      </c>
      <c r="D57" s="28">
        <v>100.0</v>
      </c>
      <c r="E57" s="19">
        <v>100.0</v>
      </c>
      <c r="F57" s="19">
        <v>70.0</v>
      </c>
      <c r="G57" s="19"/>
      <c r="H57" s="19"/>
    </row>
    <row r="58" ht="15.75" customHeight="1">
      <c r="A58" s="19"/>
      <c r="B58" s="19"/>
      <c r="C58" s="22"/>
    </row>
    <row r="59" ht="15.75" customHeight="1">
      <c r="A59" s="19"/>
      <c r="B59" s="19"/>
      <c r="C59" s="22"/>
    </row>
    <row r="60" ht="15.75" customHeight="1">
      <c r="A60" s="19"/>
      <c r="B60" s="19"/>
      <c r="C60" s="22"/>
    </row>
    <row r="61" ht="15.75" customHeight="1">
      <c r="A61" s="19"/>
      <c r="B61" s="19"/>
      <c r="C61" s="22"/>
    </row>
    <row r="62" ht="15.75" customHeight="1">
      <c r="A62" s="19"/>
      <c r="B62" s="19"/>
      <c r="C62" s="22"/>
    </row>
    <row r="63" ht="15.75" customHeight="1">
      <c r="A63" s="19"/>
      <c r="B63" s="19"/>
      <c r="C63" s="22"/>
    </row>
    <row r="64" ht="15.75" customHeight="1">
      <c r="A64" s="19"/>
      <c r="B64" s="19"/>
      <c r="C64" s="22"/>
    </row>
    <row r="65" ht="15.75" customHeight="1">
      <c r="A65" s="19"/>
      <c r="B65" s="19"/>
      <c r="C65" s="22"/>
    </row>
    <row r="66" ht="15.75" customHeight="1">
      <c r="A66" s="19"/>
      <c r="B66" s="19"/>
      <c r="C66" s="22"/>
    </row>
    <row r="67" ht="15.75" customHeight="1">
      <c r="A67" s="19"/>
      <c r="B67" s="19"/>
      <c r="C67" s="22"/>
    </row>
    <row r="68" ht="15.75" customHeight="1">
      <c r="A68" s="19"/>
      <c r="B68" s="19"/>
      <c r="C68" s="22"/>
    </row>
    <row r="69" ht="15.75" customHeight="1">
      <c r="A69" s="19"/>
      <c r="B69" s="19"/>
      <c r="C69" s="22"/>
    </row>
    <row r="70" ht="15.75" customHeight="1">
      <c r="A70" s="19"/>
      <c r="B70" s="19"/>
      <c r="C70" s="22"/>
    </row>
    <row r="71" ht="15.75" customHeight="1">
      <c r="A71" s="19"/>
      <c r="B71" s="19"/>
      <c r="C71" s="22"/>
    </row>
    <row r="72" ht="15.75" customHeight="1">
      <c r="A72" s="19"/>
      <c r="B72" s="19"/>
      <c r="C72" s="22"/>
    </row>
    <row r="73" ht="15.75" customHeight="1">
      <c r="A73" s="19"/>
      <c r="B73" s="19"/>
      <c r="C73" s="22"/>
    </row>
    <row r="74" ht="15.75" customHeight="1">
      <c r="A74" s="19"/>
      <c r="B74" s="19"/>
      <c r="C74" s="22"/>
    </row>
    <row r="75" ht="15.75" customHeight="1">
      <c r="A75" s="19"/>
      <c r="B75" s="19"/>
      <c r="C75" s="22"/>
    </row>
    <row r="76" ht="15.75" customHeight="1">
      <c r="A76" s="19"/>
      <c r="B76" s="19"/>
      <c r="C76" s="22"/>
    </row>
    <row r="77" ht="15.75" customHeight="1">
      <c r="A77" s="19"/>
      <c r="B77" s="19"/>
      <c r="C77" s="22"/>
    </row>
    <row r="78" ht="15.75" customHeight="1">
      <c r="A78" s="19"/>
      <c r="B78" s="19"/>
      <c r="C78" s="22"/>
    </row>
    <row r="79" ht="15.75" customHeight="1">
      <c r="A79" s="19"/>
      <c r="B79" s="19"/>
      <c r="C79" s="22"/>
    </row>
    <row r="80" ht="15.75" customHeight="1">
      <c r="A80" s="19"/>
      <c r="B80" s="19"/>
      <c r="C80" s="22"/>
    </row>
    <row r="81" ht="15.75" customHeight="1">
      <c r="A81" s="19"/>
      <c r="B81" s="19"/>
      <c r="C81" s="22"/>
    </row>
    <row r="82" ht="15.75" customHeight="1">
      <c r="A82" s="19"/>
      <c r="B82" s="19"/>
      <c r="C82" s="22"/>
    </row>
    <row r="83" ht="15.75" customHeight="1">
      <c r="A83" s="19"/>
      <c r="B83" s="19"/>
      <c r="C83" s="22"/>
    </row>
    <row r="84" ht="15.75" customHeight="1">
      <c r="A84" s="19"/>
      <c r="B84" s="19"/>
      <c r="C84" s="22"/>
    </row>
    <row r="85" ht="15.75" customHeight="1">
      <c r="A85" s="19"/>
      <c r="B85" s="19"/>
      <c r="C85" s="22"/>
    </row>
    <row r="86" ht="15.75" customHeight="1">
      <c r="A86" s="19"/>
      <c r="B86" s="19"/>
      <c r="C86" s="22"/>
    </row>
    <row r="87" ht="15.75" customHeight="1">
      <c r="A87" s="19"/>
      <c r="B87" s="19"/>
      <c r="C87" s="22"/>
    </row>
    <row r="88" ht="15.75" customHeight="1">
      <c r="A88" s="19"/>
      <c r="B88" s="19"/>
      <c r="C88" s="22"/>
    </row>
    <row r="89" ht="15.75" customHeight="1">
      <c r="A89" s="19"/>
      <c r="B89" s="19"/>
      <c r="C89" s="22"/>
    </row>
    <row r="90" ht="15.75" customHeight="1">
      <c r="A90" s="19"/>
      <c r="B90" s="19"/>
      <c r="C90" s="22"/>
    </row>
    <row r="91" ht="15.75" customHeight="1">
      <c r="A91" s="19"/>
      <c r="B91" s="19"/>
      <c r="C91" s="22"/>
    </row>
    <row r="92" ht="15.75" customHeight="1">
      <c r="A92" s="19"/>
      <c r="B92" s="19"/>
      <c r="C92" s="22"/>
    </row>
    <row r="93" ht="15.75" customHeight="1">
      <c r="A93" s="19"/>
      <c r="B93" s="19"/>
      <c r="C93" s="22"/>
    </row>
    <row r="94" ht="15.75" customHeight="1">
      <c r="A94" s="19"/>
      <c r="B94" s="19"/>
      <c r="C94" s="22"/>
    </row>
    <row r="95" ht="15.75" customHeight="1">
      <c r="A95" s="19"/>
      <c r="B95" s="19"/>
      <c r="C95" s="22"/>
    </row>
    <row r="96" ht="15.75" customHeight="1">
      <c r="A96" s="19"/>
      <c r="B96" s="19"/>
      <c r="C96" s="22"/>
    </row>
    <row r="97" ht="15.75" customHeight="1">
      <c r="A97" s="19"/>
      <c r="B97" s="19"/>
      <c r="C97" s="22"/>
    </row>
    <row r="98" ht="15.75" customHeight="1">
      <c r="A98" s="19"/>
      <c r="B98" s="19"/>
      <c r="C98" s="22"/>
    </row>
    <row r="99" ht="15.75" customHeight="1">
      <c r="A99" s="19"/>
      <c r="B99" s="19"/>
      <c r="C99" s="22"/>
    </row>
    <row r="100" ht="15.75" customHeight="1">
      <c r="A100" s="19"/>
      <c r="B100" s="19"/>
      <c r="C100" s="22"/>
    </row>
    <row r="101" ht="15.75" customHeight="1">
      <c r="A101" s="19"/>
      <c r="B101" s="19"/>
      <c r="C101" s="22"/>
    </row>
    <row r="102" ht="15.75" customHeight="1">
      <c r="A102" s="19"/>
      <c r="B102" s="19"/>
      <c r="C102" s="22"/>
    </row>
    <row r="103" ht="15.75" customHeight="1">
      <c r="A103" s="19"/>
      <c r="B103" s="19"/>
      <c r="C103" s="22"/>
    </row>
    <row r="104" ht="15.75" customHeight="1">
      <c r="A104" s="19"/>
      <c r="B104" s="19"/>
      <c r="C104" s="22"/>
    </row>
    <row r="105" ht="15.75" customHeight="1">
      <c r="A105" s="19"/>
      <c r="B105" s="19"/>
      <c r="C105" s="22"/>
    </row>
    <row r="106" ht="15.75" customHeight="1">
      <c r="A106" s="19"/>
      <c r="B106" s="19"/>
      <c r="C106" s="22"/>
    </row>
    <row r="107" ht="15.75" customHeight="1">
      <c r="A107" s="19"/>
      <c r="B107" s="19"/>
      <c r="C107" s="22"/>
    </row>
    <row r="108" ht="15.75" customHeight="1">
      <c r="A108" s="19"/>
      <c r="B108" s="19"/>
      <c r="C108" s="22"/>
    </row>
    <row r="109" ht="15.75" customHeight="1">
      <c r="A109" s="19"/>
      <c r="B109" s="19"/>
      <c r="C109" s="22"/>
    </row>
    <row r="110" ht="15.75" customHeight="1">
      <c r="A110" s="19"/>
      <c r="B110" s="19"/>
      <c r="C110" s="22"/>
    </row>
    <row r="111" ht="15.75" customHeight="1">
      <c r="A111" s="19"/>
      <c r="B111" s="19"/>
      <c r="C111" s="22"/>
    </row>
    <row r="112" ht="15.75" customHeight="1">
      <c r="A112" s="19"/>
      <c r="B112" s="19"/>
      <c r="C112" s="22"/>
    </row>
    <row r="113" ht="15.75" customHeight="1">
      <c r="A113" s="19"/>
      <c r="B113" s="19"/>
      <c r="C113" s="22"/>
    </row>
    <row r="114" ht="15.75" customHeight="1">
      <c r="A114" s="19"/>
      <c r="B114" s="19"/>
      <c r="C114" s="22"/>
    </row>
    <row r="115" ht="15.75" customHeight="1">
      <c r="A115" s="19"/>
      <c r="B115" s="19"/>
      <c r="C115" s="22"/>
    </row>
    <row r="116" ht="15.75" customHeight="1">
      <c r="A116" s="19"/>
      <c r="B116" s="19"/>
      <c r="C116" s="22"/>
    </row>
    <row r="117" ht="15.75" customHeight="1">
      <c r="A117" s="19"/>
      <c r="B117" s="19"/>
      <c r="C117" s="22"/>
    </row>
    <row r="118" ht="15.75" customHeight="1">
      <c r="A118" s="19"/>
      <c r="B118" s="19"/>
      <c r="C118" s="22"/>
    </row>
    <row r="119" ht="15.75" customHeight="1">
      <c r="A119" s="19"/>
      <c r="B119" s="19"/>
      <c r="C119" s="22"/>
    </row>
    <row r="120" ht="15.75" customHeight="1">
      <c r="A120" s="19"/>
      <c r="B120" s="19"/>
      <c r="C120" s="22"/>
    </row>
    <row r="121" ht="15.75" customHeight="1">
      <c r="A121" s="19"/>
      <c r="B121" s="19"/>
      <c r="C121" s="22"/>
    </row>
    <row r="122" ht="15.75" customHeight="1">
      <c r="A122" s="19"/>
      <c r="B122" s="19"/>
      <c r="C122" s="22"/>
    </row>
    <row r="123" ht="15.75" customHeight="1">
      <c r="A123" s="19"/>
      <c r="B123" s="19"/>
      <c r="C123" s="22"/>
    </row>
    <row r="124" ht="15.75" customHeight="1">
      <c r="A124" s="19"/>
      <c r="B124" s="19"/>
      <c r="C124" s="22"/>
    </row>
    <row r="125" ht="15.75" customHeight="1">
      <c r="A125" s="19"/>
      <c r="B125" s="19"/>
      <c r="C125" s="22"/>
    </row>
    <row r="126" ht="15.75" customHeight="1">
      <c r="A126" s="19"/>
      <c r="B126" s="19"/>
      <c r="C126" s="22"/>
    </row>
    <row r="127" ht="15.75" customHeight="1">
      <c r="A127" s="19"/>
      <c r="B127" s="19"/>
      <c r="C127" s="22"/>
    </row>
    <row r="128" ht="15.75" customHeight="1">
      <c r="A128" s="19"/>
      <c r="B128" s="19"/>
      <c r="C128" s="22"/>
    </row>
    <row r="129" ht="15.75" customHeight="1">
      <c r="A129" s="19"/>
      <c r="B129" s="19"/>
      <c r="C129" s="22"/>
    </row>
    <row r="130" ht="15.75" customHeight="1">
      <c r="A130" s="19"/>
      <c r="B130" s="19"/>
      <c r="C130" s="22"/>
    </row>
    <row r="131" ht="15.75" customHeight="1">
      <c r="A131" s="19"/>
      <c r="B131" s="19"/>
      <c r="C131" s="22"/>
    </row>
    <row r="132" ht="15.75" customHeight="1">
      <c r="A132" s="19"/>
      <c r="B132" s="19"/>
      <c r="C132" s="22"/>
    </row>
    <row r="133" ht="15.75" customHeight="1">
      <c r="A133" s="19"/>
      <c r="B133" s="19"/>
      <c r="C133" s="22"/>
    </row>
    <row r="134" ht="15.75" customHeight="1">
      <c r="A134" s="19"/>
      <c r="B134" s="19"/>
      <c r="C134" s="22"/>
    </row>
    <row r="135" ht="15.75" customHeight="1">
      <c r="A135" s="19"/>
      <c r="B135" s="19"/>
      <c r="C135" s="22"/>
    </row>
    <row r="136" ht="15.75" customHeight="1">
      <c r="A136" s="19"/>
      <c r="B136" s="19"/>
      <c r="C136" s="22"/>
    </row>
    <row r="137" ht="15.75" customHeight="1">
      <c r="A137" s="19"/>
      <c r="B137" s="19"/>
      <c r="C137" s="22"/>
    </row>
    <row r="138" ht="15.75" customHeight="1">
      <c r="A138" s="19"/>
      <c r="B138" s="19"/>
      <c r="C138" s="22"/>
    </row>
    <row r="139" ht="15.75" customHeight="1">
      <c r="A139" s="19"/>
      <c r="B139" s="19"/>
      <c r="C139" s="22"/>
    </row>
    <row r="140" ht="15.75" customHeight="1">
      <c r="A140" s="19"/>
      <c r="B140" s="19"/>
      <c r="C140" s="22"/>
    </row>
    <row r="141" ht="15.75" customHeight="1">
      <c r="A141" s="19"/>
      <c r="B141" s="19"/>
      <c r="C141" s="22"/>
    </row>
    <row r="142" ht="15.75" customHeight="1">
      <c r="A142" s="19"/>
      <c r="B142" s="19"/>
      <c r="C142" s="22"/>
    </row>
    <row r="143" ht="15.75" customHeight="1">
      <c r="A143" s="19"/>
      <c r="B143" s="19"/>
      <c r="C143" s="22"/>
    </row>
    <row r="144" ht="15.75" customHeight="1">
      <c r="A144" s="19"/>
      <c r="B144" s="19"/>
      <c r="C144" s="22"/>
    </row>
    <row r="145" ht="15.75" customHeight="1">
      <c r="A145" s="19"/>
      <c r="B145" s="19"/>
      <c r="C145" s="22"/>
    </row>
    <row r="146" ht="15.75" customHeight="1">
      <c r="A146" s="19"/>
      <c r="B146" s="19"/>
      <c r="C146" s="22"/>
    </row>
    <row r="147" ht="15.75" customHeight="1">
      <c r="A147" s="19"/>
      <c r="B147" s="19"/>
      <c r="C147" s="22"/>
    </row>
    <row r="148" ht="15.75" customHeight="1">
      <c r="A148" s="19"/>
      <c r="B148" s="19"/>
      <c r="C148" s="22"/>
    </row>
    <row r="149" ht="15.75" customHeight="1">
      <c r="A149" s="19"/>
      <c r="B149" s="19"/>
      <c r="C149" s="22"/>
    </row>
    <row r="150" ht="15.75" customHeight="1">
      <c r="A150" s="19"/>
      <c r="B150" s="19"/>
      <c r="C150" s="22"/>
    </row>
    <row r="151" ht="15.75" customHeight="1">
      <c r="A151" s="19"/>
      <c r="B151" s="19"/>
      <c r="C151" s="22"/>
    </row>
    <row r="152" ht="15.75" customHeight="1">
      <c r="A152" s="19"/>
      <c r="B152" s="19"/>
      <c r="C152" s="22"/>
    </row>
    <row r="153" ht="15.75" customHeight="1">
      <c r="A153" s="19"/>
      <c r="B153" s="19"/>
      <c r="C153" s="22"/>
    </row>
    <row r="154" ht="15.75" customHeight="1">
      <c r="A154" s="19"/>
      <c r="B154" s="19"/>
      <c r="C154" s="22"/>
    </row>
    <row r="155" ht="15.75" customHeight="1">
      <c r="A155" s="19"/>
      <c r="B155" s="19"/>
      <c r="C155" s="22"/>
    </row>
    <row r="156" ht="15.75" customHeight="1">
      <c r="A156" s="19"/>
      <c r="B156" s="19"/>
      <c r="C156" s="22"/>
    </row>
    <row r="157" ht="15.75" customHeight="1">
      <c r="A157" s="19"/>
      <c r="B157" s="19"/>
      <c r="C157" s="22"/>
    </row>
    <row r="158" ht="15.75" customHeight="1">
      <c r="A158" s="19"/>
      <c r="B158" s="19"/>
      <c r="C158" s="22"/>
    </row>
    <row r="159" ht="15.75" customHeight="1">
      <c r="A159" s="19"/>
      <c r="B159" s="19"/>
      <c r="C159" s="22"/>
    </row>
    <row r="160" ht="15.75" customHeight="1">
      <c r="A160" s="19"/>
      <c r="B160" s="19"/>
      <c r="C160" s="22"/>
    </row>
    <row r="161" ht="15.75" customHeight="1">
      <c r="A161" s="19"/>
      <c r="B161" s="19"/>
      <c r="C161" s="22"/>
    </row>
    <row r="162" ht="15.75" customHeight="1">
      <c r="A162" s="19"/>
      <c r="B162" s="19"/>
      <c r="C162" s="22"/>
    </row>
    <row r="163" ht="15.75" customHeight="1">
      <c r="A163" s="19"/>
      <c r="B163" s="19"/>
      <c r="C163" s="22"/>
    </row>
    <row r="164" ht="15.75" customHeight="1">
      <c r="A164" s="19"/>
      <c r="B164" s="19"/>
      <c r="C164" s="22"/>
    </row>
    <row r="165" ht="15.75" customHeight="1">
      <c r="A165" s="19"/>
      <c r="B165" s="19"/>
      <c r="C165" s="22"/>
    </row>
    <row r="166" ht="15.75" customHeight="1">
      <c r="A166" s="19"/>
      <c r="B166" s="19"/>
      <c r="C166" s="22"/>
    </row>
    <row r="167" ht="15.75" customHeight="1">
      <c r="A167" s="19"/>
      <c r="B167" s="19"/>
      <c r="C167" s="22"/>
    </row>
    <row r="168" ht="15.75" customHeight="1">
      <c r="A168" s="19"/>
      <c r="B168" s="19"/>
      <c r="C168" s="22"/>
    </row>
    <row r="169" ht="15.75" customHeight="1">
      <c r="A169" s="19"/>
      <c r="B169" s="19"/>
      <c r="C169" s="22"/>
    </row>
    <row r="170" ht="15.75" customHeight="1">
      <c r="A170" s="19"/>
      <c r="B170" s="19"/>
      <c r="C170" s="22"/>
    </row>
    <row r="171" ht="15.75" customHeight="1">
      <c r="A171" s="19"/>
      <c r="B171" s="19"/>
      <c r="C171" s="22"/>
    </row>
    <row r="172" ht="15.75" customHeight="1">
      <c r="A172" s="19"/>
      <c r="B172" s="19"/>
      <c r="C172" s="22"/>
    </row>
    <row r="173" ht="15.75" customHeight="1">
      <c r="A173" s="19"/>
      <c r="B173" s="19"/>
      <c r="C173" s="22"/>
    </row>
    <row r="174" ht="15.75" customHeight="1">
      <c r="A174" s="19"/>
      <c r="B174" s="19"/>
      <c r="C174" s="22"/>
    </row>
    <row r="175" ht="15.75" customHeight="1">
      <c r="A175" s="19"/>
      <c r="B175" s="19"/>
      <c r="C175" s="22"/>
    </row>
    <row r="176" ht="15.75" customHeight="1">
      <c r="A176" s="19"/>
      <c r="B176" s="19"/>
      <c r="C176" s="22"/>
    </row>
    <row r="177" ht="15.75" customHeight="1">
      <c r="A177" s="19"/>
      <c r="B177" s="19"/>
      <c r="C177" s="22"/>
    </row>
    <row r="178" ht="15.75" customHeight="1">
      <c r="A178" s="19"/>
      <c r="B178" s="19"/>
      <c r="C178" s="22"/>
    </row>
    <row r="179" ht="15.75" customHeight="1">
      <c r="A179" s="19"/>
      <c r="B179" s="19"/>
      <c r="C179" s="22"/>
    </row>
    <row r="180" ht="15.75" customHeight="1">
      <c r="A180" s="19"/>
      <c r="B180" s="19"/>
      <c r="C180" s="22"/>
    </row>
    <row r="181" ht="15.75" customHeight="1">
      <c r="A181" s="19"/>
      <c r="B181" s="19"/>
      <c r="C181" s="22"/>
    </row>
    <row r="182" ht="15.75" customHeight="1">
      <c r="A182" s="19"/>
      <c r="B182" s="19"/>
      <c r="C182" s="22"/>
    </row>
    <row r="183" ht="15.75" customHeight="1">
      <c r="A183" s="19"/>
      <c r="B183" s="19"/>
      <c r="C183" s="22"/>
    </row>
    <row r="184" ht="15.75" customHeight="1">
      <c r="A184" s="19"/>
      <c r="B184" s="19"/>
      <c r="C184" s="22"/>
    </row>
    <row r="185" ht="15.75" customHeight="1">
      <c r="A185" s="19"/>
      <c r="B185" s="19"/>
      <c r="C185" s="22"/>
    </row>
    <row r="186" ht="15.75" customHeight="1">
      <c r="A186" s="19"/>
      <c r="B186" s="19"/>
      <c r="C186" s="22"/>
    </row>
    <row r="187" ht="15.75" customHeight="1">
      <c r="A187" s="19"/>
      <c r="B187" s="19"/>
      <c r="C187" s="22"/>
    </row>
    <row r="188" ht="15.75" customHeight="1">
      <c r="A188" s="19"/>
      <c r="B188" s="19"/>
      <c r="C188" s="22"/>
    </row>
    <row r="189" ht="15.75" customHeight="1">
      <c r="A189" s="19"/>
      <c r="B189" s="19"/>
      <c r="C189" s="22"/>
    </row>
    <row r="190" ht="15.75" customHeight="1">
      <c r="A190" s="19"/>
      <c r="B190" s="19"/>
      <c r="C190" s="22"/>
    </row>
    <row r="191" ht="15.75" customHeight="1">
      <c r="A191" s="19"/>
      <c r="B191" s="19"/>
      <c r="C191" s="22"/>
    </row>
    <row r="192" ht="15.75" customHeight="1">
      <c r="A192" s="19"/>
      <c r="B192" s="19"/>
      <c r="C192" s="22"/>
    </row>
    <row r="193" ht="15.75" customHeight="1">
      <c r="A193" s="19"/>
      <c r="B193" s="19"/>
      <c r="C193" s="22"/>
    </row>
    <row r="194" ht="15.75" customHeight="1">
      <c r="A194" s="19"/>
      <c r="B194" s="19"/>
      <c r="C194" s="22"/>
    </row>
    <row r="195" ht="15.75" customHeight="1">
      <c r="A195" s="19"/>
      <c r="B195" s="19"/>
      <c r="C195" s="22"/>
    </row>
    <row r="196" ht="15.75" customHeight="1">
      <c r="A196" s="19"/>
      <c r="B196" s="19"/>
      <c r="C196" s="22"/>
    </row>
    <row r="197" ht="15.75" customHeight="1">
      <c r="A197" s="19"/>
      <c r="B197" s="19"/>
      <c r="C197" s="22"/>
    </row>
    <row r="198" ht="15.75" customHeight="1">
      <c r="A198" s="19"/>
      <c r="B198" s="19"/>
      <c r="C198" s="22"/>
    </row>
    <row r="199" ht="15.75" customHeight="1">
      <c r="A199" s="19"/>
      <c r="B199" s="19"/>
      <c r="C199" s="22"/>
    </row>
    <row r="200" ht="15.75" customHeight="1">
      <c r="A200" s="19"/>
      <c r="B200" s="19"/>
      <c r="C200" s="22"/>
    </row>
    <row r="201" ht="15.75" customHeight="1">
      <c r="A201" s="19"/>
      <c r="B201" s="19"/>
      <c r="C201" s="22"/>
    </row>
    <row r="202" ht="15.75" customHeight="1">
      <c r="A202" s="19"/>
      <c r="B202" s="19"/>
      <c r="C202" s="22"/>
    </row>
    <row r="203" ht="15.75" customHeight="1">
      <c r="A203" s="19"/>
      <c r="B203" s="19"/>
      <c r="C203" s="22"/>
    </row>
    <row r="204" ht="15.75" customHeight="1">
      <c r="A204" s="19"/>
      <c r="B204" s="19"/>
      <c r="C204" s="22"/>
    </row>
    <row r="205" ht="15.75" customHeight="1">
      <c r="A205" s="19"/>
      <c r="B205" s="19"/>
      <c r="C205" s="22"/>
    </row>
    <row r="206" ht="15.75" customHeight="1">
      <c r="A206" s="19"/>
      <c r="B206" s="19"/>
      <c r="C206" s="22"/>
    </row>
    <row r="207" ht="15.75" customHeight="1">
      <c r="A207" s="19"/>
      <c r="B207" s="19"/>
      <c r="C207" s="22"/>
    </row>
    <row r="208" ht="15.75" customHeight="1">
      <c r="A208" s="19"/>
      <c r="B208" s="19"/>
      <c r="C208" s="22"/>
    </row>
    <row r="209" ht="15.75" customHeight="1">
      <c r="A209" s="19"/>
      <c r="B209" s="19"/>
      <c r="C209" s="22"/>
    </row>
    <row r="210" ht="15.75" customHeight="1">
      <c r="A210" s="19"/>
      <c r="B210" s="19"/>
      <c r="C210" s="22"/>
    </row>
    <row r="211" ht="15.75" customHeight="1">
      <c r="A211" s="19"/>
      <c r="B211" s="19"/>
      <c r="C211" s="22"/>
    </row>
    <row r="212" ht="15.75" customHeight="1">
      <c r="A212" s="19"/>
      <c r="B212" s="19"/>
      <c r="C212" s="22"/>
    </row>
    <row r="213" ht="15.75" customHeight="1">
      <c r="A213" s="19"/>
      <c r="B213" s="19"/>
      <c r="C213" s="22"/>
    </row>
    <row r="214" ht="15.75" customHeight="1">
      <c r="A214" s="19"/>
      <c r="B214" s="19"/>
      <c r="C214" s="22"/>
    </row>
    <row r="215" ht="15.75" customHeight="1">
      <c r="A215" s="19"/>
      <c r="B215" s="19"/>
      <c r="C215" s="22"/>
    </row>
    <row r="216" ht="15.75" customHeight="1">
      <c r="A216" s="19"/>
      <c r="B216" s="19"/>
      <c r="C216" s="22"/>
    </row>
    <row r="217" ht="15.75" customHeight="1">
      <c r="A217" s="19"/>
      <c r="B217" s="19"/>
      <c r="C217" s="22"/>
    </row>
    <row r="218" ht="15.75" customHeight="1">
      <c r="A218" s="19"/>
      <c r="B218" s="19"/>
      <c r="C218" s="22"/>
    </row>
    <row r="219" ht="15.75" customHeight="1">
      <c r="A219" s="19"/>
      <c r="B219" s="19"/>
      <c r="C219" s="22"/>
    </row>
    <row r="220" ht="15.75" customHeight="1">
      <c r="A220" s="19"/>
      <c r="B220" s="19"/>
      <c r="C220" s="22"/>
    </row>
    <row r="221" ht="15.75" customHeight="1">
      <c r="A221" s="19"/>
      <c r="B221" s="19"/>
      <c r="C221" s="22"/>
    </row>
    <row r="222" ht="15.75" customHeight="1">
      <c r="A222" s="19"/>
      <c r="B222" s="19"/>
      <c r="C222" s="22"/>
    </row>
    <row r="223" ht="15.75" customHeight="1">
      <c r="A223" s="19"/>
      <c r="B223" s="19"/>
      <c r="C223" s="22"/>
    </row>
    <row r="224" ht="15.75" customHeight="1">
      <c r="A224" s="19"/>
      <c r="B224" s="19"/>
      <c r="C224" s="22"/>
    </row>
    <row r="225" ht="15.75" customHeight="1">
      <c r="A225" s="19"/>
      <c r="B225" s="19"/>
      <c r="C225" s="22"/>
    </row>
    <row r="226" ht="15.75" customHeight="1">
      <c r="A226" s="19"/>
      <c r="B226" s="19"/>
      <c r="C226" s="22"/>
    </row>
    <row r="227" ht="15.75" customHeight="1">
      <c r="A227" s="19"/>
      <c r="B227" s="19"/>
      <c r="C227" s="22"/>
    </row>
    <row r="228" ht="15.75" customHeight="1">
      <c r="A228" s="19"/>
      <c r="B228" s="19"/>
      <c r="C228" s="22"/>
    </row>
    <row r="229" ht="15.75" customHeight="1">
      <c r="A229" s="19"/>
      <c r="B229" s="19"/>
      <c r="C229" s="22"/>
    </row>
    <row r="230" ht="15.75" customHeight="1">
      <c r="A230" s="19"/>
      <c r="B230" s="19"/>
      <c r="C230" s="22"/>
    </row>
    <row r="231" ht="15.75" customHeight="1">
      <c r="A231" s="19"/>
      <c r="B231" s="19"/>
      <c r="C231" s="22"/>
    </row>
    <row r="232" ht="15.75" customHeight="1">
      <c r="A232" s="19"/>
      <c r="B232" s="19"/>
      <c r="C232" s="22"/>
    </row>
    <row r="233" ht="15.75" customHeight="1">
      <c r="A233" s="19"/>
      <c r="B233" s="19"/>
      <c r="C233" s="22"/>
    </row>
    <row r="234" ht="15.75" customHeight="1">
      <c r="A234" s="19"/>
      <c r="B234" s="19"/>
      <c r="C234" s="22"/>
    </row>
    <row r="235" ht="15.75" customHeight="1">
      <c r="A235" s="19"/>
      <c r="B235" s="19"/>
      <c r="C235" s="22"/>
    </row>
    <row r="236" ht="15.75" customHeight="1">
      <c r="A236" s="19"/>
      <c r="B236" s="19"/>
      <c r="C236" s="22"/>
    </row>
    <row r="237" ht="15.75" customHeight="1">
      <c r="A237" s="19"/>
      <c r="B237" s="19"/>
      <c r="C237" s="22"/>
    </row>
    <row r="238" ht="15.75" customHeight="1">
      <c r="A238" s="19"/>
      <c r="B238" s="19"/>
      <c r="C238" s="22"/>
    </row>
    <row r="239" ht="15.75" customHeight="1">
      <c r="A239" s="19"/>
      <c r="B239" s="19"/>
      <c r="C239" s="22"/>
    </row>
    <row r="240" ht="15.75" customHeight="1">
      <c r="A240" s="19"/>
      <c r="B240" s="19"/>
      <c r="C240" s="22"/>
    </row>
    <row r="241" ht="15.75" customHeight="1">
      <c r="A241" s="19"/>
      <c r="B241" s="19"/>
      <c r="C241" s="22"/>
    </row>
    <row r="242" ht="15.75" customHeight="1">
      <c r="A242" s="19"/>
      <c r="B242" s="19"/>
      <c r="C242" s="22"/>
    </row>
    <row r="243" ht="15.75" customHeight="1">
      <c r="A243" s="19"/>
      <c r="B243" s="19"/>
      <c r="C243" s="22"/>
    </row>
    <row r="244" ht="15.75" customHeight="1">
      <c r="A244" s="19"/>
      <c r="B244" s="19"/>
      <c r="C244" s="22"/>
    </row>
    <row r="245" ht="15.75" customHeight="1">
      <c r="A245" s="19"/>
      <c r="B245" s="19"/>
      <c r="C245" s="22"/>
    </row>
    <row r="246" ht="15.75" customHeight="1">
      <c r="A246" s="19"/>
      <c r="B246" s="19"/>
      <c r="C246" s="22"/>
    </row>
    <row r="247" ht="15.75" customHeight="1">
      <c r="A247" s="19"/>
      <c r="B247" s="19"/>
      <c r="C247" s="22"/>
    </row>
    <row r="248" ht="15.75" customHeight="1">
      <c r="A248" s="19"/>
      <c r="B248" s="19"/>
      <c r="C248" s="22"/>
    </row>
    <row r="249" ht="15.75" customHeight="1">
      <c r="A249" s="19"/>
      <c r="B249" s="19"/>
      <c r="C249" s="22"/>
    </row>
    <row r="250" ht="15.75" customHeight="1">
      <c r="A250" s="19"/>
      <c r="B250" s="19"/>
      <c r="C250" s="22"/>
    </row>
    <row r="251" ht="15.75" customHeight="1">
      <c r="A251" s="19"/>
      <c r="B251" s="19"/>
      <c r="C251" s="22"/>
    </row>
    <row r="252" ht="15.75" customHeight="1">
      <c r="A252" s="19"/>
      <c r="B252" s="19"/>
      <c r="C252" s="22"/>
    </row>
    <row r="253" ht="15.75" customHeight="1">
      <c r="A253" s="19"/>
      <c r="B253" s="19"/>
      <c r="C253" s="22"/>
    </row>
    <row r="254" ht="15.75" customHeight="1">
      <c r="A254" s="19"/>
      <c r="B254" s="19"/>
      <c r="C254" s="22"/>
    </row>
    <row r="255" ht="15.75" customHeight="1">
      <c r="A255" s="19"/>
      <c r="B255" s="19"/>
      <c r="C255" s="22"/>
    </row>
    <row r="256" ht="15.75" customHeight="1">
      <c r="A256" s="19"/>
      <c r="B256" s="19"/>
      <c r="C256" s="22"/>
    </row>
    <row r="257" ht="15.75" customHeight="1">
      <c r="A257" s="19"/>
      <c r="B257" s="19"/>
      <c r="C257" s="22"/>
    </row>
    <row r="258" ht="15.75" customHeight="1">
      <c r="A258" s="19"/>
      <c r="B258" s="19"/>
      <c r="C258" s="22"/>
    </row>
    <row r="259" ht="15.75" customHeight="1">
      <c r="A259" s="19"/>
      <c r="B259" s="19"/>
      <c r="C259" s="22"/>
    </row>
    <row r="260" ht="15.75" customHeight="1">
      <c r="A260" s="19"/>
      <c r="B260" s="19"/>
      <c r="C260" s="22"/>
    </row>
    <row r="261" ht="15.75" customHeight="1">
      <c r="A261" s="19"/>
      <c r="B261" s="19"/>
      <c r="C261" s="22"/>
    </row>
    <row r="262" ht="15.75" customHeight="1">
      <c r="A262" s="19"/>
      <c r="B262" s="19"/>
      <c r="C262" s="22"/>
    </row>
    <row r="263" ht="15.75" customHeight="1">
      <c r="A263" s="19"/>
      <c r="B263" s="19"/>
      <c r="C263" s="22"/>
    </row>
    <row r="264" ht="15.75" customHeight="1">
      <c r="A264" s="19"/>
      <c r="B264" s="19"/>
      <c r="C264" s="22"/>
    </row>
    <row r="265" ht="15.75" customHeight="1">
      <c r="A265" s="19"/>
      <c r="B265" s="19"/>
      <c r="C265" s="22"/>
    </row>
    <row r="266" ht="15.75" customHeight="1">
      <c r="A266" s="19"/>
      <c r="B266" s="19"/>
      <c r="C266" s="22"/>
    </row>
    <row r="267" ht="15.75" customHeight="1">
      <c r="A267" s="19"/>
      <c r="B267" s="19"/>
      <c r="C267" s="22"/>
    </row>
    <row r="268" ht="15.75" customHeight="1">
      <c r="A268" s="19"/>
      <c r="B268" s="19"/>
      <c r="C268" s="22"/>
    </row>
    <row r="269" ht="15.75" customHeight="1">
      <c r="A269" s="19"/>
      <c r="B269" s="19"/>
      <c r="C269" s="22"/>
    </row>
    <row r="270" ht="15.75" customHeight="1">
      <c r="A270" s="19"/>
      <c r="B270" s="19"/>
      <c r="C270" s="22"/>
    </row>
    <row r="271" ht="15.75" customHeight="1">
      <c r="A271" s="19"/>
      <c r="B271" s="19"/>
      <c r="C271" s="22"/>
    </row>
    <row r="272" ht="15.75" customHeight="1">
      <c r="A272" s="19"/>
      <c r="B272" s="19"/>
      <c r="C272" s="22"/>
    </row>
    <row r="273" ht="15.75" customHeight="1">
      <c r="A273" s="19"/>
      <c r="B273" s="19"/>
      <c r="C273" s="22"/>
    </row>
    <row r="274" ht="15.75" customHeight="1">
      <c r="A274" s="19"/>
      <c r="B274" s="19"/>
      <c r="C274" s="22"/>
    </row>
    <row r="275" ht="15.75" customHeight="1">
      <c r="A275" s="19"/>
      <c r="B275" s="19"/>
      <c r="C275" s="22"/>
    </row>
    <row r="276" ht="15.75" customHeight="1">
      <c r="A276" s="19"/>
      <c r="B276" s="19"/>
      <c r="C276" s="22"/>
    </row>
    <row r="277" ht="15.75" customHeight="1">
      <c r="A277" s="19"/>
      <c r="B277" s="19"/>
      <c r="C277" s="22"/>
    </row>
    <row r="278" ht="15.75" customHeight="1">
      <c r="A278" s="19"/>
      <c r="B278" s="19"/>
      <c r="C278" s="22"/>
    </row>
    <row r="279" ht="15.75" customHeight="1">
      <c r="A279" s="19"/>
      <c r="B279" s="19"/>
      <c r="C279" s="22"/>
    </row>
    <row r="280" ht="15.75" customHeight="1">
      <c r="A280" s="19"/>
      <c r="B280" s="19"/>
      <c r="C280" s="22"/>
    </row>
    <row r="281" ht="15.75" customHeight="1">
      <c r="A281" s="19"/>
      <c r="B281" s="19"/>
      <c r="C281" s="22"/>
    </row>
    <row r="282" ht="15.75" customHeight="1">
      <c r="A282" s="19"/>
      <c r="B282" s="19"/>
      <c r="C282" s="22"/>
    </row>
    <row r="283" ht="15.75" customHeight="1">
      <c r="A283" s="19"/>
      <c r="B283" s="19"/>
      <c r="C283" s="22"/>
    </row>
    <row r="284" ht="15.75" customHeight="1">
      <c r="A284" s="19"/>
      <c r="B284" s="19"/>
      <c r="C284" s="22"/>
    </row>
    <row r="285" ht="15.75" customHeight="1">
      <c r="A285" s="19"/>
      <c r="B285" s="19"/>
      <c r="C285" s="22"/>
    </row>
    <row r="286" ht="15.75" customHeight="1">
      <c r="A286" s="19"/>
      <c r="B286" s="19"/>
      <c r="C286" s="22"/>
    </row>
    <row r="287" ht="15.75" customHeight="1">
      <c r="A287" s="19"/>
      <c r="B287" s="19"/>
      <c r="C287" s="22"/>
    </row>
    <row r="288" ht="15.75" customHeight="1">
      <c r="A288" s="19"/>
      <c r="B288" s="19"/>
      <c r="C288" s="22"/>
    </row>
    <row r="289" ht="15.75" customHeight="1">
      <c r="A289" s="19"/>
      <c r="B289" s="19"/>
      <c r="C289" s="22"/>
    </row>
    <row r="290" ht="15.75" customHeight="1">
      <c r="A290" s="19"/>
      <c r="B290" s="19"/>
      <c r="C290" s="22"/>
    </row>
    <row r="291" ht="15.75" customHeight="1">
      <c r="A291" s="19"/>
      <c r="B291" s="19"/>
      <c r="C291" s="22"/>
    </row>
    <row r="292" ht="15.75" customHeight="1">
      <c r="A292" s="19"/>
      <c r="B292" s="19"/>
      <c r="C292" s="22"/>
    </row>
    <row r="293" ht="15.75" customHeight="1">
      <c r="A293" s="19"/>
      <c r="B293" s="19"/>
      <c r="C293" s="22"/>
    </row>
    <row r="294" ht="15.75" customHeight="1">
      <c r="A294" s="19"/>
      <c r="B294" s="19"/>
      <c r="C294" s="22"/>
    </row>
    <row r="295" ht="15.75" customHeight="1">
      <c r="A295" s="19"/>
      <c r="B295" s="19"/>
      <c r="C295" s="22"/>
    </row>
    <row r="296" ht="15.75" customHeight="1">
      <c r="A296" s="19"/>
      <c r="B296" s="19"/>
      <c r="C296" s="22"/>
    </row>
    <row r="297" ht="15.75" customHeight="1">
      <c r="A297" s="19"/>
      <c r="B297" s="19"/>
      <c r="C297" s="22"/>
    </row>
    <row r="298" ht="15.75" customHeight="1">
      <c r="A298" s="19"/>
      <c r="B298" s="19"/>
      <c r="C298" s="22"/>
    </row>
    <row r="299" ht="15.75" customHeight="1">
      <c r="A299" s="19"/>
      <c r="B299" s="19"/>
      <c r="C299" s="22"/>
    </row>
    <row r="300" ht="15.75" customHeight="1">
      <c r="A300" s="19"/>
      <c r="B300" s="19"/>
      <c r="C300" s="22"/>
    </row>
    <row r="301" ht="15.75" customHeight="1">
      <c r="A301" s="19"/>
      <c r="B301" s="19"/>
      <c r="C301" s="22"/>
    </row>
    <row r="302" ht="15.75" customHeight="1">
      <c r="A302" s="19"/>
      <c r="B302" s="19"/>
      <c r="C302" s="22"/>
    </row>
    <row r="303" ht="15.75" customHeight="1">
      <c r="A303" s="19"/>
      <c r="B303" s="19"/>
      <c r="C303" s="22"/>
    </row>
    <row r="304" ht="15.75" customHeight="1">
      <c r="A304" s="19"/>
      <c r="B304" s="19"/>
      <c r="C304" s="22"/>
    </row>
    <row r="305" ht="15.75" customHeight="1">
      <c r="A305" s="19"/>
      <c r="B305" s="19"/>
      <c r="C305" s="22"/>
    </row>
    <row r="306" ht="15.75" customHeight="1">
      <c r="A306" s="19"/>
      <c r="B306" s="19"/>
      <c r="C306" s="22"/>
    </row>
    <row r="307" ht="15.75" customHeight="1">
      <c r="A307" s="19"/>
      <c r="B307" s="19"/>
      <c r="C307" s="22"/>
    </row>
    <row r="308" ht="15.75" customHeight="1">
      <c r="A308" s="19"/>
      <c r="B308" s="19"/>
      <c r="C308" s="22"/>
    </row>
    <row r="309" ht="15.75" customHeight="1">
      <c r="A309" s="19"/>
      <c r="B309" s="19"/>
      <c r="C309" s="22"/>
    </row>
    <row r="310" ht="15.75" customHeight="1">
      <c r="A310" s="19"/>
      <c r="B310" s="19"/>
      <c r="C310" s="22"/>
    </row>
    <row r="311" ht="15.75" customHeight="1">
      <c r="A311" s="19"/>
      <c r="B311" s="19"/>
      <c r="C311" s="22"/>
    </row>
    <row r="312" ht="15.75" customHeight="1">
      <c r="A312" s="19"/>
      <c r="B312" s="19"/>
      <c r="C312" s="22"/>
    </row>
    <row r="313" ht="15.75" customHeight="1">
      <c r="A313" s="19"/>
      <c r="B313" s="19"/>
      <c r="C313" s="22"/>
    </row>
    <row r="314" ht="15.75" customHeight="1">
      <c r="A314" s="19"/>
      <c r="B314" s="19"/>
      <c r="C314" s="22"/>
    </row>
    <row r="315" ht="15.75" customHeight="1">
      <c r="A315" s="19"/>
      <c r="B315" s="19"/>
      <c r="C315" s="22"/>
    </row>
    <row r="316" ht="15.75" customHeight="1">
      <c r="A316" s="19"/>
      <c r="B316" s="19"/>
      <c r="C316" s="22"/>
    </row>
    <row r="317" ht="15.75" customHeight="1">
      <c r="A317" s="19"/>
      <c r="B317" s="19"/>
      <c r="C317" s="22"/>
    </row>
    <row r="318" ht="15.75" customHeight="1">
      <c r="A318" s="19"/>
      <c r="B318" s="19"/>
      <c r="C318" s="22"/>
    </row>
    <row r="319" ht="15.75" customHeight="1">
      <c r="A319" s="19"/>
      <c r="B319" s="19"/>
      <c r="C319" s="22"/>
    </row>
    <row r="320" ht="15.75" customHeight="1">
      <c r="A320" s="19"/>
      <c r="B320" s="19"/>
      <c r="C320" s="22"/>
    </row>
    <row r="321" ht="15.75" customHeight="1">
      <c r="A321" s="19"/>
      <c r="B321" s="19"/>
      <c r="C321" s="22"/>
    </row>
    <row r="322" ht="15.75" customHeight="1">
      <c r="A322" s="19"/>
      <c r="B322" s="19"/>
      <c r="C322" s="22"/>
    </row>
    <row r="323" ht="15.75" customHeight="1">
      <c r="A323" s="19"/>
      <c r="B323" s="19"/>
      <c r="C323" s="22"/>
    </row>
    <row r="324" ht="15.75" customHeight="1">
      <c r="A324" s="19"/>
      <c r="B324" s="19"/>
      <c r="C324" s="22"/>
    </row>
    <row r="325" ht="15.75" customHeight="1">
      <c r="A325" s="19"/>
      <c r="B325" s="19"/>
      <c r="C325" s="22"/>
    </row>
    <row r="326" ht="15.75" customHeight="1">
      <c r="A326" s="19"/>
      <c r="B326" s="19"/>
      <c r="C326" s="22"/>
    </row>
    <row r="327" ht="15.75" customHeight="1">
      <c r="A327" s="19"/>
      <c r="B327" s="19"/>
      <c r="C327" s="22"/>
    </row>
    <row r="328" ht="15.75" customHeight="1">
      <c r="A328" s="19"/>
      <c r="B328" s="19"/>
      <c r="C328" s="22"/>
    </row>
    <row r="329" ht="15.75" customHeight="1">
      <c r="A329" s="19"/>
      <c r="B329" s="19"/>
      <c r="C329" s="22"/>
    </row>
    <row r="330" ht="15.75" customHeight="1">
      <c r="A330" s="19"/>
      <c r="B330" s="19"/>
      <c r="C330" s="22"/>
    </row>
    <row r="331" ht="15.75" customHeight="1">
      <c r="A331" s="19"/>
      <c r="B331" s="19"/>
      <c r="C331" s="22"/>
    </row>
    <row r="332" ht="15.75" customHeight="1">
      <c r="A332" s="19"/>
      <c r="B332" s="19"/>
      <c r="C332" s="22"/>
    </row>
    <row r="333" ht="15.75" customHeight="1">
      <c r="A333" s="19"/>
      <c r="B333" s="19"/>
      <c r="C333" s="22"/>
    </row>
    <row r="334" ht="15.75" customHeight="1">
      <c r="A334" s="19"/>
      <c r="B334" s="19"/>
      <c r="C334" s="22"/>
    </row>
    <row r="335" ht="15.75" customHeight="1">
      <c r="A335" s="19"/>
      <c r="B335" s="19"/>
      <c r="C335" s="22"/>
    </row>
    <row r="336" ht="15.75" customHeight="1">
      <c r="A336" s="19"/>
      <c r="B336" s="19"/>
      <c r="C336" s="22"/>
    </row>
    <row r="337" ht="15.75" customHeight="1">
      <c r="A337" s="19"/>
      <c r="B337" s="19"/>
      <c r="C337" s="22"/>
    </row>
    <row r="338" ht="15.75" customHeight="1">
      <c r="A338" s="19"/>
      <c r="B338" s="19"/>
      <c r="C338" s="22"/>
    </row>
    <row r="339" ht="15.75" customHeight="1">
      <c r="A339" s="19"/>
      <c r="B339" s="19"/>
      <c r="C339" s="22"/>
    </row>
    <row r="340" ht="15.75" customHeight="1">
      <c r="A340" s="19"/>
      <c r="B340" s="19"/>
      <c r="C340" s="22"/>
    </row>
    <row r="341" ht="15.75" customHeight="1">
      <c r="A341" s="19"/>
      <c r="B341" s="19"/>
      <c r="C341" s="22"/>
    </row>
    <row r="342" ht="15.75" customHeight="1">
      <c r="A342" s="19"/>
      <c r="B342" s="19"/>
      <c r="C342" s="22"/>
    </row>
    <row r="343" ht="15.75" customHeight="1">
      <c r="A343" s="19"/>
      <c r="B343" s="19"/>
      <c r="C343" s="22"/>
    </row>
    <row r="344" ht="15.75" customHeight="1">
      <c r="A344" s="19"/>
      <c r="B344" s="19"/>
      <c r="C344" s="22"/>
    </row>
    <row r="345" ht="15.75" customHeight="1">
      <c r="A345" s="19"/>
      <c r="B345" s="19"/>
      <c r="C345" s="22"/>
    </row>
    <row r="346" ht="15.75" customHeight="1">
      <c r="A346" s="19"/>
      <c r="B346" s="19"/>
      <c r="C346" s="22"/>
    </row>
    <row r="347" ht="15.75" customHeight="1">
      <c r="A347" s="19"/>
      <c r="B347" s="19"/>
      <c r="C347" s="22"/>
    </row>
    <row r="348" ht="15.75" customHeight="1">
      <c r="A348" s="19"/>
      <c r="B348" s="19"/>
      <c r="C348" s="22"/>
    </row>
    <row r="349" ht="15.75" customHeight="1">
      <c r="A349" s="19"/>
      <c r="B349" s="19"/>
      <c r="C349" s="22"/>
    </row>
    <row r="350" ht="15.75" customHeight="1">
      <c r="A350" s="19"/>
      <c r="B350" s="19"/>
      <c r="C350" s="22"/>
    </row>
    <row r="351" ht="15.75" customHeight="1">
      <c r="A351" s="19"/>
      <c r="B351" s="19"/>
      <c r="C351" s="22"/>
    </row>
    <row r="352" ht="15.75" customHeight="1">
      <c r="A352" s="19"/>
      <c r="B352" s="19"/>
      <c r="C352" s="22"/>
    </row>
    <row r="353" ht="15.75" customHeight="1">
      <c r="A353" s="19"/>
      <c r="B353" s="19"/>
      <c r="C353" s="22"/>
    </row>
    <row r="354" ht="15.75" customHeight="1">
      <c r="A354" s="19"/>
      <c r="B354" s="19"/>
      <c r="C354" s="22"/>
    </row>
    <row r="355" ht="15.75" customHeight="1">
      <c r="A355" s="19"/>
      <c r="B355" s="19"/>
      <c r="C355" s="22"/>
    </row>
    <row r="356" ht="15.75" customHeight="1">
      <c r="A356" s="19"/>
      <c r="B356" s="19"/>
      <c r="C356" s="22"/>
    </row>
    <row r="357" ht="15.75" customHeight="1">
      <c r="A357" s="19"/>
      <c r="B357" s="19"/>
      <c r="C357" s="22"/>
    </row>
    <row r="358" ht="15.75" customHeight="1">
      <c r="A358" s="19"/>
      <c r="B358" s="19"/>
      <c r="C358" s="22"/>
    </row>
    <row r="359" ht="15.75" customHeight="1">
      <c r="A359" s="19"/>
      <c r="B359" s="19"/>
      <c r="C359" s="22"/>
    </row>
    <row r="360" ht="15.75" customHeight="1">
      <c r="A360" s="19"/>
      <c r="B360" s="19"/>
      <c r="C360" s="22"/>
    </row>
    <row r="361" ht="15.75" customHeight="1">
      <c r="A361" s="19"/>
      <c r="B361" s="19"/>
      <c r="C361" s="22"/>
    </row>
    <row r="362" ht="15.75" customHeight="1">
      <c r="A362" s="19"/>
      <c r="B362" s="19"/>
      <c r="C362" s="22"/>
    </row>
    <row r="363" ht="15.75" customHeight="1">
      <c r="A363" s="19"/>
      <c r="B363" s="19"/>
      <c r="C363" s="22"/>
    </row>
    <row r="364" ht="15.75" customHeight="1">
      <c r="A364" s="19"/>
      <c r="B364" s="19"/>
      <c r="C364" s="22"/>
    </row>
    <row r="365" ht="15.75" customHeight="1">
      <c r="A365" s="19"/>
      <c r="B365" s="19"/>
      <c r="C365" s="22"/>
    </row>
    <row r="366" ht="15.75" customHeight="1">
      <c r="A366" s="19"/>
      <c r="B366" s="19"/>
      <c r="C366" s="22"/>
    </row>
    <row r="367" ht="15.75" customHeight="1">
      <c r="A367" s="19"/>
      <c r="B367" s="19"/>
      <c r="C367" s="22"/>
    </row>
    <row r="368" ht="15.75" customHeight="1">
      <c r="A368" s="19"/>
      <c r="B368" s="19"/>
      <c r="C368" s="22"/>
    </row>
    <row r="369" ht="15.75" customHeight="1">
      <c r="A369" s="19"/>
      <c r="B369" s="19"/>
      <c r="C369" s="22"/>
    </row>
    <row r="370" ht="15.75" customHeight="1">
      <c r="A370" s="19"/>
      <c r="B370" s="19"/>
      <c r="C370" s="22"/>
    </row>
    <row r="371" ht="15.75" customHeight="1">
      <c r="A371" s="19"/>
      <c r="B371" s="19"/>
      <c r="C371" s="22"/>
    </row>
    <row r="372" ht="15.75" customHeight="1">
      <c r="A372" s="19"/>
      <c r="B372" s="19"/>
      <c r="C372" s="22"/>
    </row>
    <row r="373" ht="15.75" customHeight="1">
      <c r="A373" s="19"/>
      <c r="B373" s="19"/>
      <c r="C373" s="22"/>
    </row>
    <row r="374" ht="15.75" customHeight="1">
      <c r="A374" s="19"/>
      <c r="B374" s="19"/>
      <c r="C374" s="22"/>
    </row>
    <row r="375" ht="15.75" customHeight="1">
      <c r="A375" s="19"/>
      <c r="B375" s="19"/>
      <c r="C375" s="22"/>
    </row>
    <row r="376" ht="15.75" customHeight="1">
      <c r="A376" s="19"/>
      <c r="B376" s="19"/>
      <c r="C376" s="22"/>
    </row>
    <row r="377" ht="15.75" customHeight="1">
      <c r="A377" s="19"/>
      <c r="B377" s="19"/>
      <c r="C377" s="22"/>
    </row>
    <row r="378" ht="15.75" customHeight="1">
      <c r="A378" s="19"/>
      <c r="B378" s="19"/>
      <c r="C378" s="22"/>
    </row>
    <row r="379" ht="15.75" customHeight="1">
      <c r="A379" s="19"/>
      <c r="B379" s="19"/>
      <c r="C379" s="22"/>
    </row>
    <row r="380" ht="15.75" customHeight="1">
      <c r="A380" s="19"/>
      <c r="B380" s="19"/>
      <c r="C380" s="22"/>
    </row>
    <row r="381" ht="15.75" customHeight="1">
      <c r="A381" s="19"/>
      <c r="B381" s="19"/>
      <c r="C381" s="22"/>
    </row>
    <row r="382" ht="15.75" customHeight="1">
      <c r="A382" s="19"/>
      <c r="B382" s="19"/>
      <c r="C382" s="22"/>
    </row>
    <row r="383" ht="15.75" customHeight="1">
      <c r="A383" s="19"/>
      <c r="B383" s="19"/>
      <c r="C383" s="22"/>
    </row>
    <row r="384" ht="15.75" customHeight="1">
      <c r="A384" s="19"/>
      <c r="B384" s="19"/>
      <c r="C384" s="22"/>
    </row>
    <row r="385" ht="15.75" customHeight="1">
      <c r="A385" s="19"/>
      <c r="B385" s="19"/>
      <c r="C385" s="22"/>
    </row>
    <row r="386" ht="15.75" customHeight="1">
      <c r="A386" s="19"/>
      <c r="B386" s="19"/>
      <c r="C386" s="22"/>
    </row>
    <row r="387" ht="15.75" customHeight="1">
      <c r="A387" s="19"/>
      <c r="B387" s="19"/>
      <c r="C387" s="22"/>
    </row>
    <row r="388" ht="15.75" customHeight="1">
      <c r="A388" s="19"/>
      <c r="B388" s="19"/>
      <c r="C388" s="22"/>
    </row>
    <row r="389" ht="15.75" customHeight="1">
      <c r="A389" s="19"/>
      <c r="B389" s="19"/>
      <c r="C389" s="22"/>
    </row>
    <row r="390" ht="15.75" customHeight="1">
      <c r="A390" s="19"/>
      <c r="B390" s="19"/>
      <c r="C390" s="22"/>
    </row>
    <row r="391" ht="15.75" customHeight="1">
      <c r="A391" s="19"/>
      <c r="B391" s="19"/>
      <c r="C391" s="22"/>
    </row>
    <row r="392" ht="15.75" customHeight="1">
      <c r="A392" s="19"/>
      <c r="B392" s="19"/>
      <c r="C392" s="22"/>
    </row>
    <row r="393" ht="15.75" customHeight="1">
      <c r="A393" s="19"/>
      <c r="B393" s="19"/>
      <c r="C393" s="22"/>
    </row>
    <row r="394" ht="15.75" customHeight="1">
      <c r="A394" s="19"/>
      <c r="B394" s="19"/>
      <c r="C394" s="22"/>
    </row>
    <row r="395" ht="15.75" customHeight="1">
      <c r="A395" s="19"/>
      <c r="B395" s="19"/>
      <c r="C395" s="22"/>
    </row>
    <row r="396" ht="15.75" customHeight="1">
      <c r="A396" s="19"/>
      <c r="B396" s="19"/>
      <c r="C396" s="22"/>
    </row>
    <row r="397" ht="15.75" customHeight="1">
      <c r="A397" s="19"/>
      <c r="B397" s="19"/>
      <c r="C397" s="22"/>
    </row>
    <row r="398" ht="15.75" customHeight="1">
      <c r="A398" s="19"/>
      <c r="B398" s="19"/>
      <c r="C398" s="22"/>
    </row>
    <row r="399" ht="15.75" customHeight="1">
      <c r="A399" s="19"/>
      <c r="B399" s="19"/>
      <c r="C399" s="22"/>
    </row>
    <row r="400" ht="15.75" customHeight="1">
      <c r="A400" s="19"/>
      <c r="B400" s="19"/>
      <c r="C400" s="22"/>
    </row>
    <row r="401" ht="15.75" customHeight="1">
      <c r="A401" s="19"/>
      <c r="B401" s="19"/>
      <c r="C401" s="22"/>
    </row>
    <row r="402" ht="15.75" customHeight="1">
      <c r="A402" s="19"/>
      <c r="B402" s="19"/>
      <c r="C402" s="22"/>
    </row>
    <row r="403" ht="15.75" customHeight="1">
      <c r="A403" s="19"/>
      <c r="B403" s="19"/>
      <c r="C403" s="22"/>
    </row>
    <row r="404" ht="15.75" customHeight="1">
      <c r="A404" s="19"/>
      <c r="B404" s="19"/>
      <c r="C404" s="22"/>
    </row>
    <row r="405" ht="15.75" customHeight="1">
      <c r="A405" s="19"/>
      <c r="B405" s="19"/>
      <c r="C405" s="22"/>
    </row>
    <row r="406" ht="15.75" customHeight="1">
      <c r="A406" s="19"/>
      <c r="B406" s="19"/>
      <c r="C406" s="22"/>
    </row>
    <row r="407" ht="15.75" customHeight="1">
      <c r="A407" s="19"/>
      <c r="B407" s="19"/>
      <c r="C407" s="22"/>
    </row>
    <row r="408" ht="15.75" customHeight="1">
      <c r="A408" s="19"/>
      <c r="B408" s="19"/>
      <c r="C408" s="22"/>
    </row>
    <row r="409" ht="15.75" customHeight="1">
      <c r="A409" s="19"/>
      <c r="B409" s="19"/>
      <c r="C409" s="22"/>
    </row>
    <row r="410" ht="15.75" customHeight="1">
      <c r="A410" s="19"/>
      <c r="B410" s="19"/>
      <c r="C410" s="22"/>
    </row>
    <row r="411" ht="15.75" customHeight="1">
      <c r="A411" s="19"/>
      <c r="B411" s="19"/>
      <c r="C411" s="22"/>
    </row>
    <row r="412" ht="15.75" customHeight="1">
      <c r="A412" s="19"/>
      <c r="B412" s="19"/>
      <c r="C412" s="22"/>
    </row>
    <row r="413" ht="15.75" customHeight="1">
      <c r="A413" s="19"/>
      <c r="B413" s="19"/>
      <c r="C413" s="22"/>
    </row>
    <row r="414" ht="15.75" customHeight="1">
      <c r="A414" s="19"/>
      <c r="B414" s="19"/>
      <c r="C414" s="22"/>
    </row>
    <row r="415" ht="15.75" customHeight="1">
      <c r="A415" s="19"/>
      <c r="B415" s="19"/>
      <c r="C415" s="22"/>
    </row>
    <row r="416" ht="15.75" customHeight="1">
      <c r="A416" s="19"/>
      <c r="B416" s="19"/>
      <c r="C416" s="22"/>
    </row>
    <row r="417" ht="15.75" customHeight="1">
      <c r="A417" s="19"/>
      <c r="B417" s="19"/>
      <c r="C417" s="22"/>
    </row>
    <row r="418" ht="15.75" customHeight="1">
      <c r="A418" s="19"/>
      <c r="B418" s="19"/>
      <c r="C418" s="22"/>
    </row>
    <row r="419" ht="15.75" customHeight="1">
      <c r="A419" s="19"/>
      <c r="B419" s="19"/>
      <c r="C419" s="22"/>
    </row>
    <row r="420" ht="15.75" customHeight="1">
      <c r="A420" s="19"/>
      <c r="B420" s="19"/>
      <c r="C420" s="22"/>
    </row>
    <row r="421" ht="15.75" customHeight="1">
      <c r="A421" s="19"/>
      <c r="B421" s="19"/>
      <c r="C421" s="22"/>
    </row>
    <row r="422" ht="15.75" customHeight="1">
      <c r="A422" s="19"/>
      <c r="B422" s="19"/>
      <c r="C422" s="22"/>
    </row>
    <row r="423" ht="15.75" customHeight="1">
      <c r="A423" s="19"/>
      <c r="B423" s="19"/>
      <c r="C423" s="22"/>
    </row>
    <row r="424" ht="15.75" customHeight="1">
      <c r="A424" s="19"/>
      <c r="B424" s="19"/>
      <c r="C424" s="22"/>
    </row>
    <row r="425" ht="15.75" customHeight="1">
      <c r="A425" s="19"/>
      <c r="B425" s="19"/>
      <c r="C425" s="22"/>
    </row>
    <row r="426" ht="15.75" customHeight="1">
      <c r="A426" s="19"/>
      <c r="B426" s="19"/>
      <c r="C426" s="22"/>
    </row>
    <row r="427" ht="15.75" customHeight="1">
      <c r="A427" s="19"/>
      <c r="B427" s="19"/>
      <c r="C427" s="22"/>
    </row>
    <row r="428" ht="15.75" customHeight="1">
      <c r="A428" s="19"/>
      <c r="B428" s="19"/>
      <c r="C428" s="22"/>
    </row>
    <row r="429" ht="15.75" customHeight="1">
      <c r="A429" s="19"/>
      <c r="B429" s="19"/>
      <c r="C429" s="22"/>
    </row>
    <row r="430" ht="15.75" customHeight="1">
      <c r="A430" s="19"/>
      <c r="B430" s="19"/>
      <c r="C430" s="22"/>
    </row>
    <row r="431" ht="15.75" customHeight="1">
      <c r="A431" s="19"/>
      <c r="B431" s="19"/>
      <c r="C431" s="22"/>
    </row>
    <row r="432" ht="15.75" customHeight="1">
      <c r="A432" s="19"/>
      <c r="B432" s="19"/>
      <c r="C432" s="22"/>
    </row>
    <row r="433" ht="15.75" customHeight="1">
      <c r="A433" s="19"/>
      <c r="B433" s="19"/>
      <c r="C433" s="22"/>
    </row>
    <row r="434" ht="15.75" customHeight="1">
      <c r="A434" s="19"/>
      <c r="B434" s="19"/>
      <c r="C434" s="22"/>
    </row>
    <row r="435" ht="15.75" customHeight="1">
      <c r="A435" s="19"/>
      <c r="B435" s="19"/>
      <c r="C435" s="22"/>
    </row>
    <row r="436" ht="15.75" customHeight="1">
      <c r="A436" s="19"/>
      <c r="B436" s="19"/>
      <c r="C436" s="22"/>
    </row>
    <row r="437" ht="15.75" customHeight="1">
      <c r="A437" s="19"/>
      <c r="B437" s="19"/>
      <c r="C437" s="22"/>
    </row>
    <row r="438" ht="15.75" customHeight="1">
      <c r="A438" s="19"/>
      <c r="B438" s="19"/>
      <c r="C438" s="22"/>
    </row>
    <row r="439" ht="15.75" customHeight="1">
      <c r="A439" s="19"/>
      <c r="B439" s="19"/>
      <c r="C439" s="22"/>
    </row>
    <row r="440" ht="15.75" customHeight="1">
      <c r="A440" s="19"/>
      <c r="B440" s="19"/>
      <c r="C440" s="22"/>
    </row>
    <row r="441" ht="15.75" customHeight="1">
      <c r="A441" s="19"/>
      <c r="B441" s="19"/>
      <c r="C441" s="22"/>
    </row>
    <row r="442" ht="15.75" customHeight="1">
      <c r="A442" s="19"/>
      <c r="B442" s="19"/>
      <c r="C442" s="22"/>
    </row>
    <row r="443" ht="15.75" customHeight="1">
      <c r="A443" s="19"/>
      <c r="B443" s="19"/>
      <c r="C443" s="22"/>
    </row>
    <row r="444" ht="15.75" customHeight="1">
      <c r="A444" s="19"/>
      <c r="B444" s="19"/>
      <c r="C444" s="22"/>
    </row>
    <row r="445" ht="15.75" customHeight="1">
      <c r="A445" s="19"/>
      <c r="B445" s="19"/>
      <c r="C445" s="22"/>
    </row>
    <row r="446" ht="15.75" customHeight="1">
      <c r="A446" s="19"/>
      <c r="B446" s="19"/>
      <c r="C446" s="22"/>
    </row>
    <row r="447" ht="15.75" customHeight="1">
      <c r="A447" s="19"/>
      <c r="B447" s="19"/>
      <c r="C447" s="22"/>
    </row>
    <row r="448" ht="15.75" customHeight="1">
      <c r="A448" s="19"/>
      <c r="B448" s="19"/>
      <c r="C448" s="22"/>
    </row>
    <row r="449" ht="15.75" customHeight="1">
      <c r="A449" s="19"/>
      <c r="B449" s="19"/>
      <c r="C449" s="22"/>
    </row>
    <row r="450" ht="15.75" customHeight="1">
      <c r="A450" s="19"/>
      <c r="B450" s="19"/>
      <c r="C450" s="22"/>
    </row>
    <row r="451" ht="15.75" customHeight="1">
      <c r="A451" s="19"/>
      <c r="B451" s="19"/>
      <c r="C451" s="22"/>
    </row>
    <row r="452" ht="15.75" customHeight="1">
      <c r="A452" s="19"/>
      <c r="B452" s="19"/>
      <c r="C452" s="22"/>
    </row>
    <row r="453" ht="15.75" customHeight="1">
      <c r="A453" s="19"/>
      <c r="B453" s="19"/>
      <c r="C453" s="22"/>
    </row>
    <row r="454" ht="15.75" customHeight="1">
      <c r="A454" s="19"/>
      <c r="B454" s="19"/>
      <c r="C454" s="22"/>
    </row>
    <row r="455" ht="15.75" customHeight="1">
      <c r="A455" s="19"/>
      <c r="B455" s="19"/>
      <c r="C455" s="22"/>
    </row>
    <row r="456" ht="15.75" customHeight="1">
      <c r="A456" s="19"/>
      <c r="B456" s="19"/>
      <c r="C456" s="22"/>
    </row>
    <row r="457" ht="15.75" customHeight="1">
      <c r="A457" s="19"/>
      <c r="B457" s="19"/>
      <c r="C457" s="22"/>
    </row>
    <row r="458" ht="15.75" customHeight="1">
      <c r="A458" s="19"/>
      <c r="B458" s="19"/>
      <c r="C458" s="22"/>
    </row>
    <row r="459" ht="15.75" customHeight="1">
      <c r="A459" s="19"/>
      <c r="B459" s="19"/>
      <c r="C459" s="22"/>
    </row>
    <row r="460" ht="15.75" customHeight="1">
      <c r="A460" s="19"/>
      <c r="B460" s="19"/>
      <c r="C460" s="22"/>
    </row>
    <row r="461" ht="15.75" customHeight="1">
      <c r="A461" s="19"/>
      <c r="B461" s="19"/>
      <c r="C461" s="22"/>
    </row>
    <row r="462" ht="15.75" customHeight="1">
      <c r="A462" s="19"/>
      <c r="B462" s="19"/>
      <c r="C462" s="22"/>
    </row>
    <row r="463" ht="15.75" customHeight="1">
      <c r="A463" s="19"/>
      <c r="B463" s="19"/>
      <c r="C463" s="22"/>
    </row>
    <row r="464" ht="15.75" customHeight="1">
      <c r="A464" s="19"/>
      <c r="B464" s="19"/>
      <c r="C464" s="22"/>
    </row>
    <row r="465" ht="15.75" customHeight="1">
      <c r="A465" s="19"/>
      <c r="B465" s="19"/>
      <c r="C465" s="22"/>
    </row>
    <row r="466" ht="15.75" customHeight="1">
      <c r="A466" s="19"/>
      <c r="B466" s="19"/>
      <c r="C466" s="22"/>
    </row>
    <row r="467" ht="15.75" customHeight="1">
      <c r="A467" s="19"/>
      <c r="B467" s="19"/>
      <c r="C467" s="22"/>
    </row>
    <row r="468" ht="15.75" customHeight="1">
      <c r="A468" s="19"/>
      <c r="B468" s="19"/>
      <c r="C468" s="22"/>
    </row>
    <row r="469" ht="15.75" customHeight="1">
      <c r="A469" s="19"/>
      <c r="B469" s="19"/>
      <c r="C469" s="22"/>
    </row>
    <row r="470" ht="15.75" customHeight="1">
      <c r="A470" s="19"/>
      <c r="B470" s="19"/>
      <c r="C470" s="22"/>
    </row>
    <row r="471" ht="15.75" customHeight="1">
      <c r="A471" s="19"/>
      <c r="B471" s="19"/>
      <c r="C471" s="22"/>
    </row>
    <row r="472" ht="15.75" customHeight="1">
      <c r="A472" s="19"/>
      <c r="B472" s="19"/>
      <c r="C472" s="22"/>
    </row>
    <row r="473" ht="15.75" customHeight="1">
      <c r="A473" s="19"/>
      <c r="B473" s="19"/>
      <c r="C473" s="22"/>
    </row>
    <row r="474" ht="15.75" customHeight="1">
      <c r="A474" s="19"/>
      <c r="B474" s="19"/>
      <c r="C474" s="22"/>
    </row>
    <row r="475" ht="15.75" customHeight="1">
      <c r="A475" s="19"/>
      <c r="B475" s="19"/>
      <c r="C475" s="22"/>
    </row>
    <row r="476" ht="15.75" customHeight="1">
      <c r="A476" s="19"/>
      <c r="B476" s="19"/>
      <c r="C476" s="22"/>
    </row>
    <row r="477" ht="15.75" customHeight="1">
      <c r="A477" s="19"/>
      <c r="B477" s="19"/>
      <c r="C477" s="22"/>
    </row>
    <row r="478" ht="15.75" customHeight="1">
      <c r="A478" s="19"/>
      <c r="B478" s="19"/>
      <c r="C478" s="22"/>
    </row>
    <row r="479" ht="15.75" customHeight="1">
      <c r="A479" s="19"/>
      <c r="B479" s="19"/>
      <c r="C479" s="22"/>
    </row>
    <row r="480" ht="15.75" customHeight="1">
      <c r="A480" s="19"/>
      <c r="B480" s="19"/>
      <c r="C480" s="22"/>
    </row>
    <row r="481" ht="15.75" customHeight="1">
      <c r="A481" s="19"/>
      <c r="B481" s="19"/>
      <c r="C481" s="22"/>
    </row>
    <row r="482" ht="15.75" customHeight="1">
      <c r="A482" s="19"/>
      <c r="B482" s="19"/>
      <c r="C482" s="22"/>
    </row>
    <row r="483" ht="15.75" customHeight="1">
      <c r="A483" s="19"/>
      <c r="B483" s="19"/>
      <c r="C483" s="22"/>
    </row>
    <row r="484" ht="15.75" customHeight="1">
      <c r="A484" s="19"/>
      <c r="B484" s="19"/>
      <c r="C484" s="22"/>
    </row>
    <row r="485" ht="15.75" customHeight="1">
      <c r="A485" s="19"/>
      <c r="B485" s="19"/>
      <c r="C485" s="22"/>
    </row>
    <row r="486" ht="15.75" customHeight="1">
      <c r="A486" s="19"/>
      <c r="B486" s="19"/>
      <c r="C486" s="22"/>
    </row>
    <row r="487" ht="15.75" customHeight="1">
      <c r="A487" s="19"/>
      <c r="B487" s="19"/>
      <c r="C487" s="22"/>
    </row>
    <row r="488" ht="15.75" customHeight="1">
      <c r="A488" s="19"/>
      <c r="B488" s="19"/>
      <c r="C488" s="22"/>
    </row>
    <row r="489" ht="15.75" customHeight="1">
      <c r="A489" s="19"/>
      <c r="B489" s="19"/>
      <c r="C489" s="22"/>
    </row>
    <row r="490" ht="15.75" customHeight="1">
      <c r="A490" s="19"/>
      <c r="B490" s="19"/>
      <c r="C490" s="22"/>
    </row>
    <row r="491" ht="15.75" customHeight="1">
      <c r="A491" s="19"/>
      <c r="B491" s="19"/>
      <c r="C491" s="22"/>
    </row>
    <row r="492" ht="15.75" customHeight="1">
      <c r="A492" s="19"/>
      <c r="B492" s="19"/>
      <c r="C492" s="22"/>
    </row>
    <row r="493" ht="15.75" customHeight="1">
      <c r="A493" s="19"/>
      <c r="B493" s="19"/>
      <c r="C493" s="22"/>
    </row>
    <row r="494" ht="15.75" customHeight="1">
      <c r="A494" s="19"/>
      <c r="B494" s="19"/>
      <c r="C494" s="22"/>
    </row>
    <row r="495" ht="15.75" customHeight="1">
      <c r="A495" s="19"/>
      <c r="B495" s="19"/>
      <c r="C495" s="22"/>
    </row>
    <row r="496" ht="15.75" customHeight="1">
      <c r="A496" s="19"/>
      <c r="B496" s="19"/>
      <c r="C496" s="22"/>
    </row>
    <row r="497" ht="15.75" customHeight="1">
      <c r="A497" s="19"/>
      <c r="B497" s="19"/>
      <c r="C497" s="22"/>
    </row>
    <row r="498" ht="15.75" customHeight="1">
      <c r="A498" s="19"/>
      <c r="B498" s="19"/>
      <c r="C498" s="22"/>
    </row>
    <row r="499" ht="15.75" customHeight="1">
      <c r="A499" s="19"/>
      <c r="B499" s="19"/>
      <c r="C499" s="22"/>
    </row>
    <row r="500" ht="15.75" customHeight="1">
      <c r="A500" s="19"/>
      <c r="B500" s="19"/>
      <c r="C500" s="22"/>
    </row>
    <row r="501" ht="15.75" customHeight="1">
      <c r="A501" s="19"/>
      <c r="B501" s="19"/>
      <c r="C501" s="22"/>
    </row>
    <row r="502" ht="15.75" customHeight="1">
      <c r="A502" s="19"/>
      <c r="B502" s="19"/>
      <c r="C502" s="22"/>
    </row>
    <row r="503" ht="15.75" customHeight="1">
      <c r="A503" s="19"/>
      <c r="B503" s="19"/>
      <c r="C503" s="22"/>
    </row>
    <row r="504" ht="15.75" customHeight="1">
      <c r="A504" s="19"/>
      <c r="B504" s="19"/>
      <c r="C504" s="22"/>
    </row>
    <row r="505" ht="15.75" customHeight="1">
      <c r="A505" s="19"/>
      <c r="B505" s="19"/>
      <c r="C505" s="22"/>
    </row>
    <row r="506" ht="15.75" customHeight="1">
      <c r="A506" s="19"/>
      <c r="B506" s="19"/>
      <c r="C506" s="22"/>
    </row>
    <row r="507" ht="15.75" customHeight="1">
      <c r="A507" s="19"/>
      <c r="B507" s="19"/>
      <c r="C507" s="22"/>
    </row>
    <row r="508" ht="15.75" customHeight="1">
      <c r="A508" s="19"/>
      <c r="B508" s="19"/>
      <c r="C508" s="22"/>
    </row>
    <row r="509" ht="15.75" customHeight="1">
      <c r="A509" s="19"/>
      <c r="B509" s="19"/>
      <c r="C509" s="22"/>
    </row>
    <row r="510" ht="15.75" customHeight="1">
      <c r="A510" s="19"/>
      <c r="B510" s="19"/>
      <c r="C510" s="22"/>
    </row>
    <row r="511" ht="15.75" customHeight="1">
      <c r="A511" s="19"/>
      <c r="B511" s="19"/>
      <c r="C511" s="22"/>
    </row>
    <row r="512" ht="15.75" customHeight="1">
      <c r="A512" s="19"/>
      <c r="B512" s="19"/>
      <c r="C512" s="22"/>
    </row>
    <row r="513" ht="15.75" customHeight="1">
      <c r="A513" s="19"/>
      <c r="B513" s="19"/>
      <c r="C513" s="22"/>
    </row>
    <row r="514" ht="15.75" customHeight="1">
      <c r="A514" s="19"/>
      <c r="B514" s="19"/>
      <c r="C514" s="22"/>
    </row>
    <row r="515" ht="15.75" customHeight="1">
      <c r="A515" s="19"/>
      <c r="B515" s="19"/>
      <c r="C515" s="22"/>
    </row>
    <row r="516" ht="15.75" customHeight="1">
      <c r="A516" s="19"/>
      <c r="B516" s="19"/>
      <c r="C516" s="22"/>
    </row>
    <row r="517" ht="15.75" customHeight="1">
      <c r="A517" s="19"/>
      <c r="B517" s="19"/>
      <c r="C517" s="22"/>
    </row>
    <row r="518" ht="15.75" customHeight="1">
      <c r="A518" s="19"/>
      <c r="B518" s="19"/>
      <c r="C518" s="22"/>
    </row>
    <row r="519" ht="15.75" customHeight="1">
      <c r="A519" s="19"/>
      <c r="B519" s="19"/>
      <c r="C519" s="22"/>
    </row>
    <row r="520" ht="15.75" customHeight="1">
      <c r="A520" s="19"/>
      <c r="B520" s="19"/>
      <c r="C520" s="22"/>
    </row>
    <row r="521" ht="15.75" customHeight="1">
      <c r="A521" s="19"/>
      <c r="B521" s="19"/>
      <c r="C521" s="22"/>
    </row>
    <row r="522" ht="15.75" customHeight="1">
      <c r="A522" s="19"/>
      <c r="B522" s="19"/>
      <c r="C522" s="22"/>
    </row>
    <row r="523" ht="15.75" customHeight="1">
      <c r="A523" s="19"/>
      <c r="B523" s="19"/>
      <c r="C523" s="22"/>
    </row>
    <row r="524" ht="15.75" customHeight="1">
      <c r="A524" s="19"/>
      <c r="B524" s="19"/>
      <c r="C524" s="22"/>
    </row>
    <row r="525" ht="15.75" customHeight="1">
      <c r="A525" s="19"/>
      <c r="B525" s="19"/>
      <c r="C525" s="22"/>
    </row>
    <row r="526" ht="15.75" customHeight="1">
      <c r="A526" s="19"/>
      <c r="B526" s="19"/>
      <c r="C526" s="22"/>
    </row>
    <row r="527" ht="15.75" customHeight="1">
      <c r="A527" s="19"/>
      <c r="B527" s="19"/>
      <c r="C527" s="22"/>
    </row>
    <row r="528" ht="15.75" customHeight="1">
      <c r="A528" s="19"/>
      <c r="B528" s="19"/>
      <c r="C528" s="22"/>
    </row>
    <row r="529" ht="15.75" customHeight="1">
      <c r="A529" s="19"/>
      <c r="B529" s="19"/>
      <c r="C529" s="22"/>
    </row>
    <row r="530" ht="15.75" customHeight="1">
      <c r="A530" s="19"/>
      <c r="B530" s="19"/>
      <c r="C530" s="22"/>
    </row>
    <row r="531" ht="15.75" customHeight="1">
      <c r="A531" s="19"/>
      <c r="B531" s="19"/>
      <c r="C531" s="22"/>
    </row>
    <row r="532" ht="15.75" customHeight="1">
      <c r="A532" s="19"/>
      <c r="B532" s="19"/>
      <c r="C532" s="22"/>
    </row>
    <row r="533" ht="15.75" customHeight="1">
      <c r="A533" s="19"/>
      <c r="B533" s="19"/>
      <c r="C533" s="22"/>
    </row>
    <row r="534" ht="15.75" customHeight="1">
      <c r="A534" s="19"/>
      <c r="B534" s="19"/>
      <c r="C534" s="22"/>
    </row>
    <row r="535" ht="15.75" customHeight="1">
      <c r="A535" s="19"/>
      <c r="B535" s="19"/>
      <c r="C535" s="22"/>
    </row>
    <row r="536" ht="15.75" customHeight="1">
      <c r="A536" s="19"/>
      <c r="B536" s="19"/>
      <c r="C536" s="22"/>
    </row>
    <row r="537" ht="15.75" customHeight="1">
      <c r="A537" s="19"/>
      <c r="B537" s="19"/>
      <c r="C537" s="22"/>
    </row>
    <row r="538" ht="15.75" customHeight="1">
      <c r="A538" s="19"/>
      <c r="B538" s="19"/>
      <c r="C538" s="22"/>
    </row>
    <row r="539" ht="15.75" customHeight="1">
      <c r="A539" s="19"/>
      <c r="B539" s="19"/>
      <c r="C539" s="22"/>
    </row>
    <row r="540" ht="15.75" customHeight="1">
      <c r="A540" s="19"/>
      <c r="B540" s="19"/>
      <c r="C540" s="22"/>
    </row>
    <row r="541" ht="15.75" customHeight="1">
      <c r="A541" s="19"/>
      <c r="B541" s="19"/>
      <c r="C541" s="22"/>
    </row>
    <row r="542" ht="15.75" customHeight="1">
      <c r="A542" s="19"/>
      <c r="B542" s="19"/>
      <c r="C542" s="22"/>
    </row>
    <row r="543" ht="15.75" customHeight="1">
      <c r="A543" s="19"/>
      <c r="B543" s="19"/>
      <c r="C543" s="22"/>
    </row>
    <row r="544" ht="15.75" customHeight="1">
      <c r="A544" s="19"/>
      <c r="B544" s="19"/>
      <c r="C544" s="22"/>
    </row>
    <row r="545" ht="15.75" customHeight="1">
      <c r="A545" s="19"/>
      <c r="B545" s="19"/>
      <c r="C545" s="22"/>
    </row>
    <row r="546" ht="15.75" customHeight="1">
      <c r="A546" s="19"/>
      <c r="B546" s="19"/>
      <c r="C546" s="22"/>
    </row>
    <row r="547" ht="15.75" customHeight="1">
      <c r="A547" s="19"/>
      <c r="B547" s="19"/>
      <c r="C547" s="22"/>
    </row>
    <row r="548" ht="15.75" customHeight="1">
      <c r="A548" s="19"/>
      <c r="B548" s="19"/>
      <c r="C548" s="22"/>
    </row>
    <row r="549" ht="15.75" customHeight="1">
      <c r="A549" s="19"/>
      <c r="B549" s="19"/>
      <c r="C549" s="22"/>
    </row>
    <row r="550" ht="15.75" customHeight="1">
      <c r="A550" s="19"/>
      <c r="B550" s="19"/>
      <c r="C550" s="22"/>
    </row>
    <row r="551" ht="15.75" customHeight="1">
      <c r="A551" s="19"/>
      <c r="B551" s="19"/>
      <c r="C551" s="22"/>
    </row>
    <row r="552" ht="15.75" customHeight="1">
      <c r="A552" s="19"/>
      <c r="B552" s="19"/>
      <c r="C552" s="22"/>
    </row>
    <row r="553" ht="15.75" customHeight="1">
      <c r="A553" s="19"/>
      <c r="B553" s="19"/>
      <c r="C553" s="22"/>
    </row>
    <row r="554" ht="15.75" customHeight="1">
      <c r="A554" s="19"/>
      <c r="B554" s="19"/>
      <c r="C554" s="22"/>
    </row>
    <row r="555" ht="15.75" customHeight="1">
      <c r="A555" s="19"/>
      <c r="B555" s="19"/>
      <c r="C555" s="22"/>
    </row>
    <row r="556" ht="15.75" customHeight="1">
      <c r="A556" s="19"/>
      <c r="B556" s="19"/>
      <c r="C556" s="22"/>
    </row>
    <row r="557" ht="15.75" customHeight="1">
      <c r="A557" s="19"/>
      <c r="B557" s="19"/>
      <c r="C557" s="22"/>
    </row>
    <row r="558" ht="15.75" customHeight="1">
      <c r="A558" s="19"/>
      <c r="B558" s="19"/>
      <c r="C558" s="22"/>
    </row>
    <row r="559" ht="15.75" customHeight="1">
      <c r="A559" s="19"/>
      <c r="B559" s="19"/>
      <c r="C559" s="22"/>
    </row>
    <row r="560" ht="15.75" customHeight="1">
      <c r="A560" s="19"/>
      <c r="B560" s="19"/>
      <c r="C560" s="22"/>
    </row>
    <row r="561" ht="15.75" customHeight="1">
      <c r="A561" s="19"/>
      <c r="B561" s="19"/>
      <c r="C561" s="22"/>
    </row>
    <row r="562" ht="15.75" customHeight="1">
      <c r="A562" s="19"/>
      <c r="B562" s="19"/>
      <c r="C562" s="22"/>
    </row>
    <row r="563" ht="15.75" customHeight="1">
      <c r="A563" s="19"/>
      <c r="B563" s="19"/>
      <c r="C563" s="22"/>
    </row>
    <row r="564" ht="15.75" customHeight="1">
      <c r="A564" s="19"/>
      <c r="B564" s="19"/>
      <c r="C564" s="22"/>
    </row>
    <row r="565" ht="15.75" customHeight="1">
      <c r="A565" s="19"/>
      <c r="B565" s="19"/>
      <c r="C565" s="22"/>
    </row>
    <row r="566" ht="15.75" customHeight="1">
      <c r="A566" s="19"/>
      <c r="B566" s="19"/>
      <c r="C566" s="22"/>
    </row>
    <row r="567" ht="15.75" customHeight="1">
      <c r="A567" s="19"/>
      <c r="B567" s="19"/>
      <c r="C567" s="22"/>
    </row>
    <row r="568" ht="15.75" customHeight="1">
      <c r="A568" s="19"/>
      <c r="B568" s="19"/>
      <c r="C568" s="22"/>
    </row>
    <row r="569" ht="15.75" customHeight="1">
      <c r="A569" s="19"/>
      <c r="B569" s="19"/>
      <c r="C569" s="22"/>
    </row>
    <row r="570" ht="15.75" customHeight="1">
      <c r="A570" s="19"/>
      <c r="B570" s="19"/>
      <c r="C570" s="22"/>
    </row>
    <row r="571" ht="15.75" customHeight="1">
      <c r="A571" s="19"/>
      <c r="B571" s="19"/>
      <c r="C571" s="22"/>
    </row>
    <row r="572" ht="15.75" customHeight="1">
      <c r="A572" s="19"/>
      <c r="B572" s="19"/>
      <c r="C572" s="22"/>
    </row>
    <row r="573" ht="15.75" customHeight="1">
      <c r="A573" s="19"/>
      <c r="B573" s="19"/>
      <c r="C573" s="22"/>
    </row>
    <row r="574" ht="15.75" customHeight="1">
      <c r="A574" s="19"/>
      <c r="B574" s="19"/>
      <c r="C574" s="22"/>
    </row>
    <row r="575" ht="15.75" customHeight="1">
      <c r="A575" s="19"/>
      <c r="B575" s="19"/>
      <c r="C575" s="22"/>
    </row>
    <row r="576" ht="15.75" customHeight="1">
      <c r="A576" s="19"/>
      <c r="B576" s="19"/>
      <c r="C576" s="22"/>
    </row>
    <row r="577" ht="15.75" customHeight="1">
      <c r="A577" s="19"/>
      <c r="B577" s="19"/>
      <c r="C577" s="22"/>
    </row>
    <row r="578" ht="15.75" customHeight="1">
      <c r="A578" s="19"/>
      <c r="B578" s="19"/>
      <c r="C578" s="22"/>
    </row>
    <row r="579" ht="15.75" customHeight="1">
      <c r="A579" s="19"/>
      <c r="B579" s="19"/>
      <c r="C579" s="22"/>
    </row>
    <row r="580" ht="15.75" customHeight="1">
      <c r="A580" s="19"/>
      <c r="B580" s="19"/>
      <c r="C580" s="22"/>
    </row>
    <row r="581" ht="15.75" customHeight="1">
      <c r="A581" s="19"/>
      <c r="B581" s="19"/>
      <c r="C581" s="22"/>
    </row>
    <row r="582" ht="15.75" customHeight="1">
      <c r="A582" s="19"/>
      <c r="B582" s="19"/>
      <c r="C582" s="22"/>
    </row>
    <row r="583" ht="15.75" customHeight="1">
      <c r="A583" s="19"/>
      <c r="B583" s="19"/>
      <c r="C583" s="22"/>
    </row>
    <row r="584" ht="15.75" customHeight="1">
      <c r="A584" s="19"/>
      <c r="B584" s="19"/>
      <c r="C584" s="22"/>
    </row>
    <row r="585" ht="15.75" customHeight="1">
      <c r="A585" s="19"/>
      <c r="B585" s="19"/>
      <c r="C585" s="22"/>
    </row>
    <row r="586" ht="15.75" customHeight="1">
      <c r="A586" s="19"/>
      <c r="B586" s="19"/>
      <c r="C586" s="22"/>
    </row>
    <row r="587" ht="15.75" customHeight="1">
      <c r="A587" s="19"/>
      <c r="B587" s="19"/>
      <c r="C587" s="22"/>
    </row>
    <row r="588" ht="15.75" customHeight="1">
      <c r="A588" s="19"/>
      <c r="B588" s="19"/>
      <c r="C588" s="22"/>
    </row>
    <row r="589" ht="15.75" customHeight="1">
      <c r="A589" s="19"/>
      <c r="B589" s="19"/>
      <c r="C589" s="22"/>
    </row>
    <row r="590" ht="15.75" customHeight="1">
      <c r="A590" s="19"/>
      <c r="B590" s="19"/>
      <c r="C590" s="22"/>
    </row>
    <row r="591" ht="15.75" customHeight="1">
      <c r="A591" s="19"/>
      <c r="B591" s="19"/>
      <c r="C591" s="22"/>
    </row>
    <row r="592" ht="15.75" customHeight="1">
      <c r="A592" s="19"/>
      <c r="B592" s="19"/>
      <c r="C592" s="22"/>
    </row>
    <row r="593" ht="15.75" customHeight="1">
      <c r="A593" s="19"/>
      <c r="B593" s="19"/>
      <c r="C593" s="22"/>
    </row>
    <row r="594" ht="15.75" customHeight="1">
      <c r="A594" s="19"/>
      <c r="B594" s="19"/>
      <c r="C594" s="22"/>
    </row>
    <row r="595" ht="15.75" customHeight="1">
      <c r="A595" s="19"/>
      <c r="B595" s="19"/>
      <c r="C595" s="22"/>
    </row>
    <row r="596" ht="15.75" customHeight="1">
      <c r="A596" s="19"/>
      <c r="B596" s="19"/>
      <c r="C596" s="22"/>
    </row>
    <row r="597" ht="15.75" customHeight="1">
      <c r="A597" s="19"/>
      <c r="B597" s="19"/>
      <c r="C597" s="22"/>
    </row>
    <row r="598" ht="15.75" customHeight="1">
      <c r="A598" s="19"/>
      <c r="B598" s="19"/>
      <c r="C598" s="22"/>
    </row>
    <row r="599" ht="15.75" customHeight="1">
      <c r="A599" s="19"/>
      <c r="B599" s="19"/>
      <c r="C599" s="22"/>
    </row>
    <row r="600" ht="15.75" customHeight="1">
      <c r="A600" s="19"/>
      <c r="B600" s="19"/>
      <c r="C600" s="22"/>
    </row>
    <row r="601" ht="15.75" customHeight="1">
      <c r="A601" s="19"/>
      <c r="B601" s="19"/>
      <c r="C601" s="22"/>
    </row>
    <row r="602" ht="15.75" customHeight="1">
      <c r="A602" s="19"/>
      <c r="B602" s="19"/>
      <c r="C602" s="22"/>
    </row>
    <row r="603" ht="15.75" customHeight="1">
      <c r="A603" s="19"/>
      <c r="B603" s="19"/>
      <c r="C603" s="22"/>
    </row>
    <row r="604" ht="15.75" customHeight="1">
      <c r="A604" s="19"/>
      <c r="B604" s="19"/>
      <c r="C604" s="22"/>
    </row>
    <row r="605" ht="15.75" customHeight="1">
      <c r="A605" s="19"/>
      <c r="B605" s="19"/>
      <c r="C605" s="22"/>
    </row>
    <row r="606" ht="15.75" customHeight="1">
      <c r="A606" s="19"/>
      <c r="B606" s="19"/>
      <c r="C606" s="22"/>
    </row>
    <row r="607" ht="15.75" customHeight="1">
      <c r="A607" s="19"/>
      <c r="B607" s="19"/>
      <c r="C607" s="22"/>
    </row>
    <row r="608" ht="15.75" customHeight="1">
      <c r="A608" s="19"/>
      <c r="B608" s="19"/>
      <c r="C608" s="22"/>
    </row>
    <row r="609" ht="15.75" customHeight="1">
      <c r="A609" s="19"/>
      <c r="B609" s="19"/>
      <c r="C609" s="22"/>
    </row>
    <row r="610" ht="15.75" customHeight="1">
      <c r="A610" s="19"/>
      <c r="B610" s="19"/>
      <c r="C610" s="22"/>
    </row>
    <row r="611" ht="15.75" customHeight="1">
      <c r="A611" s="19"/>
      <c r="B611" s="19"/>
      <c r="C611" s="22"/>
    </row>
    <row r="612" ht="15.75" customHeight="1">
      <c r="A612" s="19"/>
      <c r="B612" s="19"/>
      <c r="C612" s="22"/>
    </row>
    <row r="613" ht="15.75" customHeight="1">
      <c r="A613" s="19"/>
      <c r="B613" s="19"/>
      <c r="C613" s="22"/>
    </row>
    <row r="614" ht="15.75" customHeight="1">
      <c r="A614" s="19"/>
      <c r="B614" s="19"/>
      <c r="C614" s="22"/>
    </row>
    <row r="615" ht="15.75" customHeight="1">
      <c r="A615" s="19"/>
      <c r="B615" s="19"/>
      <c r="C615" s="22"/>
    </row>
    <row r="616" ht="15.75" customHeight="1">
      <c r="A616" s="19"/>
      <c r="B616" s="19"/>
      <c r="C616" s="22"/>
    </row>
    <row r="617" ht="15.75" customHeight="1">
      <c r="A617" s="19"/>
      <c r="B617" s="19"/>
      <c r="C617" s="22"/>
    </row>
    <row r="618" ht="15.75" customHeight="1">
      <c r="A618" s="19"/>
      <c r="B618" s="19"/>
      <c r="C618" s="22"/>
    </row>
    <row r="619" ht="15.75" customHeight="1">
      <c r="A619" s="19"/>
      <c r="B619" s="19"/>
      <c r="C619" s="22"/>
    </row>
    <row r="620" ht="15.75" customHeight="1">
      <c r="A620" s="19"/>
      <c r="B620" s="19"/>
      <c r="C620" s="22"/>
    </row>
    <row r="621" ht="15.75" customHeight="1">
      <c r="A621" s="19"/>
      <c r="B621" s="19"/>
      <c r="C621" s="22"/>
    </row>
    <row r="622" ht="15.75" customHeight="1">
      <c r="A622" s="19"/>
      <c r="B622" s="19"/>
      <c r="C622" s="22"/>
    </row>
    <row r="623" ht="15.75" customHeight="1">
      <c r="A623" s="19"/>
      <c r="B623" s="19"/>
      <c r="C623" s="22"/>
    </row>
    <row r="624" ht="15.75" customHeight="1">
      <c r="A624" s="19"/>
      <c r="B624" s="19"/>
      <c r="C624" s="22"/>
    </row>
    <row r="625" ht="15.75" customHeight="1">
      <c r="A625" s="19"/>
      <c r="B625" s="19"/>
      <c r="C625" s="22"/>
    </row>
    <row r="626" ht="15.75" customHeight="1">
      <c r="A626" s="19"/>
      <c r="B626" s="19"/>
      <c r="C626" s="22"/>
    </row>
    <row r="627" ht="15.75" customHeight="1">
      <c r="A627" s="19"/>
      <c r="B627" s="19"/>
      <c r="C627" s="22"/>
    </row>
    <row r="628" ht="15.75" customHeight="1">
      <c r="A628" s="19"/>
      <c r="B628" s="19"/>
      <c r="C628" s="22"/>
    </row>
    <row r="629" ht="15.75" customHeight="1">
      <c r="A629" s="19"/>
      <c r="B629" s="19"/>
      <c r="C629" s="22"/>
    </row>
    <row r="630" ht="15.75" customHeight="1">
      <c r="A630" s="19"/>
      <c r="B630" s="19"/>
      <c r="C630" s="22"/>
    </row>
    <row r="631" ht="15.75" customHeight="1">
      <c r="A631" s="19"/>
      <c r="B631" s="19"/>
      <c r="C631" s="22"/>
    </row>
    <row r="632" ht="15.75" customHeight="1">
      <c r="A632" s="19"/>
      <c r="B632" s="19"/>
      <c r="C632" s="22"/>
    </row>
    <row r="633" ht="15.75" customHeight="1">
      <c r="A633" s="19"/>
      <c r="B633" s="19"/>
      <c r="C633" s="22"/>
    </row>
    <row r="634" ht="15.75" customHeight="1">
      <c r="A634" s="19"/>
      <c r="B634" s="19"/>
      <c r="C634" s="22"/>
    </row>
    <row r="635" ht="15.75" customHeight="1">
      <c r="A635" s="19"/>
      <c r="B635" s="19"/>
      <c r="C635" s="22"/>
    </row>
    <row r="636" ht="15.75" customHeight="1">
      <c r="A636" s="19"/>
      <c r="B636" s="19"/>
      <c r="C636" s="22"/>
    </row>
    <row r="637" ht="15.75" customHeight="1">
      <c r="A637" s="19"/>
      <c r="B637" s="19"/>
      <c r="C637" s="22"/>
    </row>
    <row r="638" ht="15.75" customHeight="1">
      <c r="A638" s="19"/>
      <c r="B638" s="19"/>
      <c r="C638" s="22"/>
    </row>
    <row r="639" ht="15.75" customHeight="1">
      <c r="A639" s="19"/>
      <c r="B639" s="19"/>
      <c r="C639" s="22"/>
    </row>
    <row r="640" ht="15.75" customHeight="1">
      <c r="A640" s="19"/>
      <c r="B640" s="19"/>
      <c r="C640" s="22"/>
    </row>
    <row r="641" ht="15.75" customHeight="1">
      <c r="A641" s="19"/>
      <c r="B641" s="19"/>
      <c r="C641" s="22"/>
    </row>
    <row r="642" ht="15.75" customHeight="1">
      <c r="A642" s="19"/>
      <c r="B642" s="19"/>
      <c r="C642" s="22"/>
    </row>
    <row r="643" ht="15.75" customHeight="1">
      <c r="A643" s="19"/>
      <c r="B643" s="19"/>
      <c r="C643" s="22"/>
    </row>
    <row r="644" ht="15.75" customHeight="1">
      <c r="A644" s="19"/>
      <c r="B644" s="19"/>
      <c r="C644" s="22"/>
    </row>
    <row r="645" ht="15.75" customHeight="1">
      <c r="A645" s="19"/>
      <c r="B645" s="19"/>
      <c r="C645" s="22"/>
    </row>
    <row r="646" ht="15.75" customHeight="1">
      <c r="A646" s="19"/>
      <c r="B646" s="19"/>
      <c r="C646" s="22"/>
    </row>
    <row r="647" ht="15.75" customHeight="1">
      <c r="A647" s="19"/>
      <c r="B647" s="19"/>
      <c r="C647" s="22"/>
    </row>
    <row r="648" ht="15.75" customHeight="1">
      <c r="A648" s="19"/>
      <c r="B648" s="19"/>
      <c r="C648" s="22"/>
    </row>
    <row r="649" ht="15.75" customHeight="1">
      <c r="A649" s="19"/>
      <c r="B649" s="19"/>
      <c r="C649" s="22"/>
    </row>
    <row r="650" ht="15.75" customHeight="1">
      <c r="A650" s="19"/>
      <c r="B650" s="19"/>
      <c r="C650" s="22"/>
    </row>
    <row r="651" ht="15.75" customHeight="1">
      <c r="A651" s="19"/>
      <c r="B651" s="19"/>
      <c r="C651" s="22"/>
    </row>
    <row r="652" ht="15.75" customHeight="1">
      <c r="A652" s="19"/>
      <c r="B652" s="19"/>
      <c r="C652" s="22"/>
    </row>
    <row r="653" ht="15.75" customHeight="1">
      <c r="A653" s="19"/>
      <c r="B653" s="19"/>
      <c r="C653" s="22"/>
    </row>
    <row r="654" ht="15.75" customHeight="1">
      <c r="A654" s="19"/>
      <c r="B654" s="19"/>
      <c r="C654" s="22"/>
    </row>
    <row r="655" ht="15.75" customHeight="1">
      <c r="A655" s="19"/>
      <c r="B655" s="19"/>
      <c r="C655" s="22"/>
    </row>
    <row r="656" ht="15.75" customHeight="1">
      <c r="A656" s="19"/>
      <c r="B656" s="19"/>
      <c r="C656" s="22"/>
    </row>
    <row r="657" ht="15.75" customHeight="1">
      <c r="A657" s="19"/>
      <c r="B657" s="19"/>
      <c r="C657" s="22"/>
    </row>
    <row r="658" ht="15.75" customHeight="1">
      <c r="A658" s="19"/>
      <c r="B658" s="19"/>
      <c r="C658" s="22"/>
    </row>
    <row r="659" ht="15.75" customHeight="1">
      <c r="A659" s="19"/>
      <c r="B659" s="19"/>
      <c r="C659" s="22"/>
    </row>
    <row r="660" ht="15.75" customHeight="1">
      <c r="A660" s="19"/>
      <c r="B660" s="19"/>
      <c r="C660" s="22"/>
    </row>
    <row r="661" ht="15.75" customHeight="1">
      <c r="A661" s="19"/>
      <c r="B661" s="19"/>
      <c r="C661" s="22"/>
    </row>
    <row r="662" ht="15.75" customHeight="1">
      <c r="A662" s="19"/>
      <c r="B662" s="19"/>
      <c r="C662" s="22"/>
    </row>
    <row r="663" ht="15.75" customHeight="1">
      <c r="A663" s="19"/>
      <c r="B663" s="19"/>
      <c r="C663" s="22"/>
    </row>
    <row r="664" ht="15.75" customHeight="1">
      <c r="A664" s="19"/>
      <c r="B664" s="19"/>
      <c r="C664" s="22"/>
    </row>
    <row r="665" ht="15.75" customHeight="1">
      <c r="A665" s="19"/>
      <c r="B665" s="19"/>
      <c r="C665" s="22"/>
    </row>
    <row r="666" ht="15.75" customHeight="1">
      <c r="A666" s="19"/>
      <c r="B666" s="19"/>
      <c r="C666" s="22"/>
    </row>
    <row r="667" ht="15.75" customHeight="1">
      <c r="A667" s="19"/>
      <c r="B667" s="19"/>
      <c r="C667" s="22"/>
    </row>
    <row r="668" ht="15.75" customHeight="1">
      <c r="A668" s="19"/>
      <c r="B668" s="19"/>
      <c r="C668" s="22"/>
    </row>
    <row r="669" ht="15.75" customHeight="1">
      <c r="A669" s="19"/>
      <c r="B669" s="19"/>
      <c r="C669" s="22"/>
    </row>
    <row r="670" ht="15.75" customHeight="1">
      <c r="A670" s="19"/>
      <c r="B670" s="19"/>
      <c r="C670" s="22"/>
    </row>
    <row r="671" ht="15.75" customHeight="1">
      <c r="A671" s="19"/>
      <c r="B671" s="19"/>
      <c r="C671" s="22"/>
    </row>
    <row r="672" ht="15.75" customHeight="1">
      <c r="A672" s="19"/>
      <c r="B672" s="19"/>
      <c r="C672" s="22"/>
    </row>
    <row r="673" ht="15.75" customHeight="1">
      <c r="A673" s="19"/>
      <c r="B673" s="19"/>
      <c r="C673" s="22"/>
    </row>
    <row r="674" ht="15.75" customHeight="1">
      <c r="A674" s="19"/>
      <c r="B674" s="19"/>
      <c r="C674" s="22"/>
    </row>
    <row r="675" ht="15.75" customHeight="1">
      <c r="A675" s="19"/>
      <c r="B675" s="19"/>
      <c r="C675" s="22"/>
    </row>
    <row r="676" ht="15.75" customHeight="1">
      <c r="A676" s="19"/>
      <c r="B676" s="19"/>
      <c r="C676" s="22"/>
    </row>
    <row r="677" ht="15.75" customHeight="1">
      <c r="A677" s="19"/>
      <c r="B677" s="19"/>
      <c r="C677" s="22"/>
    </row>
    <row r="678" ht="15.75" customHeight="1">
      <c r="A678" s="19"/>
      <c r="B678" s="19"/>
      <c r="C678" s="22"/>
    </row>
    <row r="679" ht="15.75" customHeight="1">
      <c r="A679" s="19"/>
      <c r="B679" s="19"/>
      <c r="C679" s="22"/>
    </row>
    <row r="680" ht="15.75" customHeight="1">
      <c r="A680" s="19"/>
      <c r="B680" s="19"/>
      <c r="C680" s="22"/>
    </row>
    <row r="681" ht="15.75" customHeight="1">
      <c r="A681" s="19"/>
      <c r="B681" s="19"/>
      <c r="C681" s="22"/>
    </row>
    <row r="682" ht="15.75" customHeight="1">
      <c r="A682" s="19"/>
      <c r="B682" s="19"/>
      <c r="C682" s="22"/>
    </row>
    <row r="683" ht="15.75" customHeight="1">
      <c r="A683" s="19"/>
      <c r="B683" s="19"/>
      <c r="C683" s="22"/>
    </row>
    <row r="684" ht="15.75" customHeight="1">
      <c r="A684" s="19"/>
      <c r="B684" s="19"/>
      <c r="C684" s="22"/>
    </row>
    <row r="685" ht="15.75" customHeight="1">
      <c r="A685" s="19"/>
      <c r="B685" s="19"/>
      <c r="C685" s="22"/>
    </row>
    <row r="686" ht="15.75" customHeight="1">
      <c r="A686" s="19"/>
      <c r="B686" s="19"/>
      <c r="C686" s="22"/>
    </row>
    <row r="687" ht="15.75" customHeight="1">
      <c r="A687" s="19"/>
      <c r="B687" s="19"/>
      <c r="C687" s="22"/>
    </row>
    <row r="688" ht="15.75" customHeight="1">
      <c r="A688" s="19"/>
      <c r="B688" s="19"/>
      <c r="C688" s="22"/>
    </row>
    <row r="689" ht="15.75" customHeight="1">
      <c r="A689" s="19"/>
      <c r="B689" s="19"/>
      <c r="C689" s="22"/>
    </row>
    <row r="690" ht="15.75" customHeight="1">
      <c r="A690" s="19"/>
      <c r="B690" s="19"/>
      <c r="C690" s="22"/>
    </row>
    <row r="691" ht="15.75" customHeight="1">
      <c r="A691" s="19"/>
      <c r="B691" s="19"/>
      <c r="C691" s="22"/>
    </row>
    <row r="692" ht="15.75" customHeight="1">
      <c r="A692" s="19"/>
      <c r="B692" s="19"/>
      <c r="C692" s="22"/>
    </row>
    <row r="693" ht="15.75" customHeight="1">
      <c r="A693" s="19"/>
      <c r="B693" s="19"/>
      <c r="C693" s="22"/>
    </row>
    <row r="694" ht="15.75" customHeight="1">
      <c r="A694" s="19"/>
      <c r="B694" s="19"/>
      <c r="C694" s="22"/>
    </row>
    <row r="695" ht="15.75" customHeight="1">
      <c r="A695" s="19"/>
      <c r="B695" s="19"/>
      <c r="C695" s="22"/>
    </row>
    <row r="696" ht="15.75" customHeight="1">
      <c r="A696" s="19"/>
      <c r="B696" s="19"/>
      <c r="C696" s="22"/>
    </row>
    <row r="697" ht="15.75" customHeight="1">
      <c r="A697" s="19"/>
      <c r="B697" s="19"/>
      <c r="C697" s="22"/>
    </row>
    <row r="698" ht="15.75" customHeight="1">
      <c r="A698" s="19"/>
      <c r="B698" s="19"/>
      <c r="C698" s="22"/>
    </row>
    <row r="699" ht="15.75" customHeight="1">
      <c r="A699" s="19"/>
      <c r="B699" s="19"/>
      <c r="C699" s="22"/>
    </row>
    <row r="700" ht="15.75" customHeight="1">
      <c r="A700" s="19"/>
      <c r="B700" s="19"/>
      <c r="C700" s="22"/>
    </row>
    <row r="701" ht="15.75" customHeight="1">
      <c r="A701" s="19"/>
      <c r="B701" s="19"/>
      <c r="C701" s="22"/>
    </row>
    <row r="702" ht="15.75" customHeight="1">
      <c r="A702" s="19"/>
      <c r="B702" s="19"/>
      <c r="C702" s="22"/>
    </row>
    <row r="703" ht="15.75" customHeight="1">
      <c r="A703" s="19"/>
      <c r="B703" s="19"/>
      <c r="C703" s="22"/>
    </row>
    <row r="704" ht="15.75" customHeight="1">
      <c r="A704" s="19"/>
      <c r="B704" s="19"/>
      <c r="C704" s="22"/>
    </row>
    <row r="705" ht="15.75" customHeight="1">
      <c r="A705" s="19"/>
      <c r="B705" s="19"/>
      <c r="C705" s="22"/>
    </row>
    <row r="706" ht="15.75" customHeight="1">
      <c r="A706" s="19"/>
      <c r="B706" s="19"/>
      <c r="C706" s="22"/>
    </row>
    <row r="707" ht="15.75" customHeight="1">
      <c r="A707" s="19"/>
      <c r="B707" s="19"/>
      <c r="C707" s="22"/>
    </row>
    <row r="708" ht="15.75" customHeight="1">
      <c r="A708" s="19"/>
      <c r="B708" s="19"/>
      <c r="C708" s="22"/>
    </row>
    <row r="709" ht="15.75" customHeight="1">
      <c r="A709" s="19"/>
      <c r="B709" s="19"/>
      <c r="C709" s="22"/>
    </row>
    <row r="710" ht="15.75" customHeight="1">
      <c r="A710" s="19"/>
      <c r="B710" s="19"/>
      <c r="C710" s="22"/>
    </row>
    <row r="711" ht="15.75" customHeight="1">
      <c r="A711" s="19"/>
      <c r="B711" s="19"/>
      <c r="C711" s="22"/>
    </row>
    <row r="712" ht="15.75" customHeight="1">
      <c r="A712" s="19"/>
      <c r="B712" s="19"/>
      <c r="C712" s="22"/>
    </row>
    <row r="713" ht="15.75" customHeight="1">
      <c r="A713" s="19"/>
      <c r="B713" s="19"/>
      <c r="C713" s="22"/>
    </row>
    <row r="714" ht="15.75" customHeight="1">
      <c r="A714" s="19"/>
      <c r="B714" s="19"/>
      <c r="C714" s="22"/>
    </row>
    <row r="715" ht="15.75" customHeight="1">
      <c r="A715" s="19"/>
      <c r="B715" s="19"/>
      <c r="C715" s="22"/>
    </row>
    <row r="716" ht="15.75" customHeight="1">
      <c r="A716" s="19"/>
      <c r="B716" s="19"/>
      <c r="C716" s="22"/>
    </row>
    <row r="717" ht="15.75" customHeight="1">
      <c r="A717" s="19"/>
      <c r="B717" s="19"/>
      <c r="C717" s="22"/>
    </row>
    <row r="718" ht="15.75" customHeight="1">
      <c r="A718" s="19"/>
      <c r="B718" s="19"/>
      <c r="C718" s="22"/>
    </row>
    <row r="719" ht="15.75" customHeight="1">
      <c r="A719" s="19"/>
      <c r="B719" s="19"/>
      <c r="C719" s="22"/>
    </row>
    <row r="720" ht="15.75" customHeight="1">
      <c r="A720" s="19"/>
      <c r="B720" s="19"/>
      <c r="C720" s="22"/>
    </row>
    <row r="721" ht="15.75" customHeight="1">
      <c r="A721" s="19"/>
      <c r="B721" s="19"/>
      <c r="C721" s="22"/>
    </row>
    <row r="722" ht="15.75" customHeight="1">
      <c r="A722" s="19"/>
      <c r="B722" s="19"/>
      <c r="C722" s="22"/>
    </row>
    <row r="723" ht="15.75" customHeight="1">
      <c r="A723" s="19"/>
      <c r="B723" s="19"/>
      <c r="C723" s="22"/>
    </row>
    <row r="724" ht="15.75" customHeight="1">
      <c r="A724" s="19"/>
      <c r="B724" s="19"/>
      <c r="C724" s="22"/>
    </row>
    <row r="725" ht="15.75" customHeight="1">
      <c r="A725" s="19"/>
      <c r="B725" s="19"/>
      <c r="C725" s="22"/>
    </row>
    <row r="726" ht="15.75" customHeight="1">
      <c r="A726" s="19"/>
      <c r="B726" s="19"/>
      <c r="C726" s="22"/>
    </row>
    <row r="727" ht="15.75" customHeight="1">
      <c r="A727" s="19"/>
      <c r="B727" s="19"/>
      <c r="C727" s="22"/>
    </row>
    <row r="728" ht="15.75" customHeight="1">
      <c r="A728" s="19"/>
      <c r="B728" s="19"/>
      <c r="C728" s="22"/>
    </row>
    <row r="729" ht="15.75" customHeight="1">
      <c r="A729" s="19"/>
      <c r="B729" s="19"/>
      <c r="C729" s="22"/>
    </row>
    <row r="730" ht="15.75" customHeight="1">
      <c r="A730" s="19"/>
      <c r="B730" s="19"/>
      <c r="C730" s="22"/>
    </row>
    <row r="731" ht="15.75" customHeight="1">
      <c r="A731" s="19"/>
      <c r="B731" s="19"/>
      <c r="C731" s="22"/>
    </row>
    <row r="732" ht="15.75" customHeight="1">
      <c r="A732" s="19"/>
      <c r="B732" s="19"/>
      <c r="C732" s="22"/>
    </row>
    <row r="733" ht="15.75" customHeight="1">
      <c r="A733" s="19"/>
      <c r="B733" s="19"/>
      <c r="C733" s="22"/>
    </row>
    <row r="734" ht="15.75" customHeight="1">
      <c r="A734" s="19"/>
      <c r="B734" s="19"/>
      <c r="C734" s="22"/>
    </row>
    <row r="735" ht="15.75" customHeight="1">
      <c r="A735" s="19"/>
      <c r="B735" s="19"/>
      <c r="C735" s="22"/>
    </row>
    <row r="736" ht="15.75" customHeight="1">
      <c r="A736" s="19"/>
      <c r="B736" s="19"/>
      <c r="C736" s="22"/>
    </row>
    <row r="737" ht="15.75" customHeight="1">
      <c r="A737" s="19"/>
      <c r="B737" s="19"/>
      <c r="C737" s="22"/>
    </row>
    <row r="738" ht="15.75" customHeight="1">
      <c r="A738" s="19"/>
      <c r="B738" s="19"/>
      <c r="C738" s="22"/>
    </row>
    <row r="739" ht="15.75" customHeight="1">
      <c r="A739" s="19"/>
      <c r="B739" s="19"/>
      <c r="C739" s="22"/>
    </row>
    <row r="740" ht="15.75" customHeight="1">
      <c r="A740" s="19"/>
      <c r="B740" s="19"/>
      <c r="C740" s="22"/>
    </row>
    <row r="741" ht="15.75" customHeight="1">
      <c r="A741" s="19"/>
      <c r="B741" s="19"/>
      <c r="C741" s="22"/>
    </row>
    <row r="742" ht="15.75" customHeight="1">
      <c r="A742" s="19"/>
      <c r="B742" s="19"/>
      <c r="C742" s="22"/>
    </row>
    <row r="743" ht="15.75" customHeight="1">
      <c r="A743" s="19"/>
      <c r="B743" s="19"/>
      <c r="C743" s="22"/>
    </row>
    <row r="744" ht="15.75" customHeight="1">
      <c r="A744" s="19"/>
      <c r="B744" s="19"/>
      <c r="C744" s="22"/>
    </row>
    <row r="745" ht="15.75" customHeight="1">
      <c r="A745" s="19"/>
      <c r="B745" s="19"/>
      <c r="C745" s="22"/>
    </row>
    <row r="746" ht="15.75" customHeight="1">
      <c r="A746" s="19"/>
      <c r="B746" s="19"/>
      <c r="C746" s="22"/>
    </row>
    <row r="747" ht="15.75" customHeight="1">
      <c r="A747" s="19"/>
      <c r="B747" s="19"/>
      <c r="C747" s="22"/>
    </row>
    <row r="748" ht="15.75" customHeight="1">
      <c r="A748" s="19"/>
      <c r="B748" s="19"/>
      <c r="C748" s="22"/>
    </row>
    <row r="749" ht="15.75" customHeight="1">
      <c r="A749" s="19"/>
      <c r="B749" s="19"/>
      <c r="C749" s="22"/>
    </row>
    <row r="750" ht="15.75" customHeight="1">
      <c r="A750" s="19"/>
      <c r="B750" s="19"/>
      <c r="C750" s="22"/>
    </row>
    <row r="751" ht="15.75" customHeight="1">
      <c r="A751" s="19"/>
      <c r="B751" s="19"/>
      <c r="C751" s="22"/>
    </row>
    <row r="752" ht="15.75" customHeight="1">
      <c r="A752" s="19"/>
      <c r="B752" s="19"/>
      <c r="C752" s="22"/>
    </row>
    <row r="753" ht="15.75" customHeight="1">
      <c r="A753" s="19"/>
      <c r="B753" s="19"/>
      <c r="C753" s="22"/>
    </row>
    <row r="754" ht="15.75" customHeight="1">
      <c r="A754" s="19"/>
      <c r="B754" s="19"/>
      <c r="C754" s="22"/>
    </row>
    <row r="755" ht="15.75" customHeight="1">
      <c r="A755" s="19"/>
      <c r="B755" s="19"/>
      <c r="C755" s="22"/>
    </row>
    <row r="756" ht="15.75" customHeight="1">
      <c r="A756" s="19"/>
      <c r="B756" s="19"/>
      <c r="C756" s="22"/>
    </row>
    <row r="757" ht="15.75" customHeight="1">
      <c r="A757" s="19"/>
      <c r="B757" s="19"/>
      <c r="C757" s="22"/>
    </row>
    <row r="758" ht="15.75" customHeight="1">
      <c r="A758" s="19"/>
      <c r="B758" s="19"/>
      <c r="C758" s="22"/>
    </row>
    <row r="759" ht="15.75" customHeight="1">
      <c r="A759" s="19"/>
      <c r="B759" s="19"/>
      <c r="C759" s="22"/>
    </row>
    <row r="760" ht="15.75" customHeight="1">
      <c r="A760" s="19"/>
      <c r="B760" s="19"/>
      <c r="C760" s="22"/>
    </row>
    <row r="761" ht="15.75" customHeight="1">
      <c r="A761" s="19"/>
      <c r="B761" s="19"/>
      <c r="C761" s="22"/>
    </row>
    <row r="762" ht="15.75" customHeight="1">
      <c r="A762" s="19"/>
      <c r="B762" s="19"/>
      <c r="C762" s="22"/>
    </row>
    <row r="763" ht="15.75" customHeight="1">
      <c r="A763" s="19"/>
      <c r="B763" s="19"/>
      <c r="C763" s="22"/>
    </row>
    <row r="764" ht="15.75" customHeight="1">
      <c r="A764" s="19"/>
      <c r="B764" s="19"/>
      <c r="C764" s="22"/>
    </row>
    <row r="765" ht="15.75" customHeight="1">
      <c r="A765" s="19"/>
      <c r="B765" s="19"/>
      <c r="C765" s="22"/>
    </row>
    <row r="766" ht="15.75" customHeight="1">
      <c r="A766" s="19"/>
      <c r="B766" s="19"/>
      <c r="C766" s="22"/>
    </row>
    <row r="767" ht="15.75" customHeight="1">
      <c r="A767" s="19"/>
      <c r="B767" s="19"/>
      <c r="C767" s="22"/>
    </row>
    <row r="768" ht="15.75" customHeight="1">
      <c r="A768" s="19"/>
      <c r="B768" s="19"/>
      <c r="C768" s="22"/>
    </row>
    <row r="769" ht="15.75" customHeight="1">
      <c r="A769" s="19"/>
      <c r="B769" s="19"/>
      <c r="C769" s="22"/>
    </row>
    <row r="770" ht="15.75" customHeight="1">
      <c r="A770" s="19"/>
      <c r="B770" s="19"/>
      <c r="C770" s="22"/>
    </row>
    <row r="771" ht="15.75" customHeight="1">
      <c r="A771" s="19"/>
      <c r="B771" s="19"/>
      <c r="C771" s="22"/>
    </row>
    <row r="772" ht="15.75" customHeight="1">
      <c r="A772" s="19"/>
      <c r="B772" s="19"/>
      <c r="C772" s="22"/>
    </row>
    <row r="773" ht="15.75" customHeight="1">
      <c r="A773" s="19"/>
      <c r="B773" s="19"/>
      <c r="C773" s="22"/>
    </row>
    <row r="774" ht="15.75" customHeight="1">
      <c r="A774" s="19"/>
      <c r="B774" s="19"/>
      <c r="C774" s="22"/>
    </row>
    <row r="775" ht="15.75" customHeight="1">
      <c r="A775" s="19"/>
      <c r="B775" s="19"/>
      <c r="C775" s="22"/>
    </row>
    <row r="776" ht="15.75" customHeight="1">
      <c r="A776" s="19"/>
      <c r="B776" s="19"/>
      <c r="C776" s="22"/>
    </row>
    <row r="777" ht="15.75" customHeight="1">
      <c r="A777" s="19"/>
      <c r="B777" s="19"/>
      <c r="C777" s="22"/>
    </row>
    <row r="778" ht="15.75" customHeight="1">
      <c r="A778" s="19"/>
      <c r="B778" s="19"/>
      <c r="C778" s="22"/>
    </row>
    <row r="779" ht="15.75" customHeight="1">
      <c r="A779" s="19"/>
      <c r="B779" s="19"/>
      <c r="C779" s="22"/>
    </row>
    <row r="780" ht="15.75" customHeight="1">
      <c r="A780" s="19"/>
      <c r="B780" s="19"/>
      <c r="C780" s="22"/>
    </row>
    <row r="781" ht="15.75" customHeight="1">
      <c r="A781" s="19"/>
      <c r="B781" s="19"/>
      <c r="C781" s="22"/>
    </row>
    <row r="782" ht="15.75" customHeight="1">
      <c r="A782" s="19"/>
      <c r="B782" s="19"/>
      <c r="C782" s="22"/>
    </row>
    <row r="783" ht="15.75" customHeight="1">
      <c r="A783" s="19"/>
      <c r="B783" s="19"/>
      <c r="C783" s="22"/>
    </row>
    <row r="784" ht="15.75" customHeight="1">
      <c r="A784" s="19"/>
      <c r="B784" s="19"/>
      <c r="C784" s="22"/>
    </row>
    <row r="785" ht="15.75" customHeight="1">
      <c r="A785" s="19"/>
      <c r="B785" s="19"/>
      <c r="C785" s="22"/>
    </row>
    <row r="786" ht="15.75" customHeight="1">
      <c r="A786" s="19"/>
      <c r="B786" s="19"/>
      <c r="C786" s="22"/>
    </row>
    <row r="787" ht="15.75" customHeight="1">
      <c r="A787" s="19"/>
      <c r="B787" s="19"/>
      <c r="C787" s="22"/>
    </row>
    <row r="788" ht="15.75" customHeight="1">
      <c r="A788" s="19"/>
      <c r="B788" s="19"/>
      <c r="C788" s="22"/>
    </row>
    <row r="789" ht="15.75" customHeight="1">
      <c r="A789" s="19"/>
      <c r="B789" s="19"/>
      <c r="C789" s="22"/>
    </row>
    <row r="790" ht="15.75" customHeight="1">
      <c r="A790" s="19"/>
      <c r="B790" s="19"/>
      <c r="C790" s="22"/>
    </row>
    <row r="791" ht="15.75" customHeight="1">
      <c r="A791" s="19"/>
      <c r="B791" s="19"/>
      <c r="C791" s="22"/>
    </row>
    <row r="792" ht="15.75" customHeight="1">
      <c r="A792" s="19"/>
      <c r="B792" s="19"/>
      <c r="C792" s="22"/>
    </row>
    <row r="793" ht="15.75" customHeight="1">
      <c r="A793" s="19"/>
      <c r="B793" s="19"/>
      <c r="C793" s="22"/>
    </row>
    <row r="794" ht="15.75" customHeight="1">
      <c r="A794" s="19"/>
      <c r="B794" s="19"/>
      <c r="C794" s="22"/>
    </row>
    <row r="795" ht="15.75" customHeight="1">
      <c r="A795" s="19"/>
      <c r="B795" s="19"/>
      <c r="C795" s="22"/>
    </row>
    <row r="796" ht="15.75" customHeight="1">
      <c r="A796" s="19"/>
      <c r="B796" s="19"/>
      <c r="C796" s="22"/>
    </row>
    <row r="797" ht="15.75" customHeight="1">
      <c r="A797" s="19"/>
      <c r="B797" s="19"/>
      <c r="C797" s="22"/>
    </row>
    <row r="798" ht="15.75" customHeight="1">
      <c r="A798" s="19"/>
      <c r="B798" s="19"/>
      <c r="C798" s="22"/>
    </row>
    <row r="799" ht="15.75" customHeight="1">
      <c r="A799" s="19"/>
      <c r="B799" s="19"/>
      <c r="C799" s="22"/>
    </row>
    <row r="800" ht="15.75" customHeight="1">
      <c r="A800" s="19"/>
      <c r="B800" s="19"/>
      <c r="C800" s="22"/>
    </row>
    <row r="801" ht="15.75" customHeight="1">
      <c r="A801" s="19"/>
      <c r="B801" s="19"/>
      <c r="C801" s="22"/>
    </row>
    <row r="802" ht="15.75" customHeight="1">
      <c r="A802" s="19"/>
      <c r="B802" s="19"/>
      <c r="C802" s="22"/>
    </row>
    <row r="803" ht="15.75" customHeight="1">
      <c r="A803" s="19"/>
      <c r="B803" s="19"/>
      <c r="C803" s="22"/>
    </row>
    <row r="804" ht="15.75" customHeight="1">
      <c r="A804" s="19"/>
      <c r="B804" s="19"/>
      <c r="C804" s="22"/>
    </row>
    <row r="805" ht="15.75" customHeight="1">
      <c r="A805" s="19"/>
      <c r="B805" s="19"/>
      <c r="C805" s="22"/>
    </row>
    <row r="806" ht="15.75" customHeight="1">
      <c r="A806" s="19"/>
      <c r="B806" s="19"/>
      <c r="C806" s="22"/>
    </row>
    <row r="807" ht="15.75" customHeight="1">
      <c r="A807" s="19"/>
      <c r="B807" s="19"/>
      <c r="C807" s="22"/>
    </row>
    <row r="808" ht="15.75" customHeight="1">
      <c r="A808" s="19"/>
      <c r="B808" s="19"/>
      <c r="C808" s="22"/>
    </row>
    <row r="809" ht="15.75" customHeight="1">
      <c r="A809" s="19"/>
      <c r="B809" s="19"/>
      <c r="C809" s="22"/>
    </row>
    <row r="810" ht="15.75" customHeight="1">
      <c r="A810" s="19"/>
      <c r="B810" s="19"/>
      <c r="C810" s="22"/>
    </row>
    <row r="811" ht="15.75" customHeight="1">
      <c r="A811" s="19"/>
      <c r="B811" s="19"/>
      <c r="C811" s="22"/>
    </row>
    <row r="812" ht="15.75" customHeight="1">
      <c r="A812" s="19"/>
      <c r="B812" s="19"/>
      <c r="C812" s="22"/>
    </row>
    <row r="813" ht="15.75" customHeight="1">
      <c r="A813" s="19"/>
      <c r="B813" s="19"/>
      <c r="C813" s="22"/>
    </row>
    <row r="814" ht="15.75" customHeight="1">
      <c r="A814" s="19"/>
      <c r="B814" s="19"/>
      <c r="C814" s="22"/>
    </row>
    <row r="815" ht="15.75" customHeight="1">
      <c r="A815" s="19"/>
      <c r="B815" s="19"/>
      <c r="C815" s="22"/>
    </row>
    <row r="816" ht="15.75" customHeight="1">
      <c r="A816" s="19"/>
      <c r="B816" s="19"/>
      <c r="C816" s="22"/>
    </row>
    <row r="817" ht="15.75" customHeight="1">
      <c r="A817" s="19"/>
      <c r="B817" s="19"/>
      <c r="C817" s="22"/>
    </row>
    <row r="818" ht="15.75" customHeight="1">
      <c r="A818" s="19"/>
      <c r="B818" s="19"/>
      <c r="C818" s="22"/>
    </row>
    <row r="819" ht="15.75" customHeight="1">
      <c r="A819" s="19"/>
      <c r="B819" s="19"/>
      <c r="C819" s="22"/>
    </row>
    <row r="820" ht="15.75" customHeight="1">
      <c r="A820" s="19"/>
      <c r="B820" s="19"/>
      <c r="C820" s="22"/>
    </row>
    <row r="821" ht="15.75" customHeight="1">
      <c r="A821" s="19"/>
      <c r="B821" s="19"/>
      <c r="C821" s="22"/>
    </row>
    <row r="822" ht="15.75" customHeight="1">
      <c r="A822" s="19"/>
      <c r="B822" s="19"/>
      <c r="C822" s="22"/>
    </row>
    <row r="823" ht="15.75" customHeight="1">
      <c r="A823" s="19"/>
      <c r="B823" s="19"/>
      <c r="C823" s="22"/>
    </row>
    <row r="824" ht="15.75" customHeight="1">
      <c r="A824" s="19"/>
      <c r="B824" s="19"/>
      <c r="C824" s="22"/>
    </row>
    <row r="825" ht="15.75" customHeight="1">
      <c r="A825" s="19"/>
      <c r="B825" s="19"/>
      <c r="C825" s="22"/>
    </row>
    <row r="826" ht="15.75" customHeight="1">
      <c r="A826" s="19"/>
      <c r="B826" s="19"/>
      <c r="C826" s="22"/>
    </row>
    <row r="827" ht="15.75" customHeight="1">
      <c r="A827" s="19"/>
      <c r="B827" s="19"/>
      <c r="C827" s="22"/>
    </row>
    <row r="828" ht="15.75" customHeight="1">
      <c r="A828" s="19"/>
      <c r="B828" s="19"/>
      <c r="C828" s="22"/>
    </row>
    <row r="829" ht="15.75" customHeight="1">
      <c r="A829" s="19"/>
      <c r="B829" s="19"/>
      <c r="C829" s="22"/>
    </row>
    <row r="830" ht="15.75" customHeight="1">
      <c r="A830" s="19"/>
      <c r="B830" s="19"/>
      <c r="C830" s="22"/>
    </row>
    <row r="831" ht="15.75" customHeight="1">
      <c r="A831" s="19"/>
      <c r="B831" s="19"/>
      <c r="C831" s="22"/>
    </row>
    <row r="832" ht="15.75" customHeight="1">
      <c r="A832" s="19"/>
      <c r="B832" s="19"/>
      <c r="C832" s="22"/>
    </row>
    <row r="833" ht="15.75" customHeight="1">
      <c r="A833" s="19"/>
      <c r="B833" s="19"/>
      <c r="C833" s="22"/>
    </row>
    <row r="834" ht="15.75" customHeight="1">
      <c r="A834" s="19"/>
      <c r="B834" s="19"/>
      <c r="C834" s="22"/>
    </row>
    <row r="835" ht="15.75" customHeight="1">
      <c r="A835" s="19"/>
      <c r="B835" s="19"/>
      <c r="C835" s="22"/>
    </row>
    <row r="836" ht="15.75" customHeight="1">
      <c r="A836" s="19"/>
      <c r="B836" s="19"/>
      <c r="C836" s="22"/>
    </row>
    <row r="837" ht="15.75" customHeight="1">
      <c r="A837" s="19"/>
      <c r="B837" s="19"/>
      <c r="C837" s="22"/>
    </row>
    <row r="838" ht="15.75" customHeight="1">
      <c r="A838" s="19"/>
      <c r="B838" s="19"/>
      <c r="C838" s="22"/>
    </row>
    <row r="839" ht="15.75" customHeight="1">
      <c r="A839" s="19"/>
      <c r="B839" s="19"/>
      <c r="C839" s="22"/>
    </row>
    <row r="840" ht="15.75" customHeight="1">
      <c r="A840" s="19"/>
      <c r="B840" s="19"/>
      <c r="C840" s="22"/>
    </row>
    <row r="841" ht="15.75" customHeight="1">
      <c r="A841" s="19"/>
      <c r="B841" s="19"/>
      <c r="C841" s="22"/>
    </row>
    <row r="842" ht="15.75" customHeight="1">
      <c r="A842" s="19"/>
      <c r="B842" s="19"/>
      <c r="C842" s="22"/>
    </row>
    <row r="843" ht="15.75" customHeight="1">
      <c r="A843" s="19"/>
      <c r="B843" s="19"/>
      <c r="C843" s="22"/>
    </row>
    <row r="844" ht="15.75" customHeight="1">
      <c r="A844" s="19"/>
      <c r="B844" s="19"/>
      <c r="C844" s="22"/>
    </row>
    <row r="845" ht="15.75" customHeight="1">
      <c r="A845" s="19"/>
      <c r="B845" s="19"/>
      <c r="C845" s="22"/>
    </row>
    <row r="846" ht="15.75" customHeight="1">
      <c r="A846" s="19"/>
      <c r="B846" s="19"/>
      <c r="C846" s="22"/>
    </row>
    <row r="847" ht="15.75" customHeight="1">
      <c r="A847" s="19"/>
      <c r="B847" s="19"/>
      <c r="C847" s="22"/>
    </row>
    <row r="848" ht="15.75" customHeight="1">
      <c r="A848" s="19"/>
      <c r="B848" s="19"/>
      <c r="C848" s="22"/>
    </row>
    <row r="849" ht="15.75" customHeight="1">
      <c r="A849" s="19"/>
      <c r="B849" s="19"/>
      <c r="C849" s="22"/>
    </row>
    <row r="850" ht="15.75" customHeight="1">
      <c r="A850" s="19"/>
      <c r="B850" s="19"/>
      <c r="C850" s="22"/>
    </row>
    <row r="851" ht="15.75" customHeight="1">
      <c r="A851" s="19"/>
      <c r="B851" s="19"/>
      <c r="C851" s="22"/>
    </row>
    <row r="852" ht="15.75" customHeight="1">
      <c r="A852" s="19"/>
      <c r="B852" s="19"/>
      <c r="C852" s="22"/>
    </row>
    <row r="853" ht="15.75" customHeight="1">
      <c r="A853" s="19"/>
      <c r="B853" s="19"/>
      <c r="C853" s="22"/>
    </row>
    <row r="854" ht="15.75" customHeight="1">
      <c r="A854" s="19"/>
      <c r="B854" s="19"/>
      <c r="C854" s="22"/>
    </row>
    <row r="855" ht="15.75" customHeight="1">
      <c r="A855" s="19"/>
      <c r="B855" s="19"/>
      <c r="C855" s="22"/>
    </row>
    <row r="856" ht="15.75" customHeight="1">
      <c r="A856" s="19"/>
      <c r="B856" s="19"/>
      <c r="C856" s="22"/>
    </row>
    <row r="857" ht="15.75" customHeight="1">
      <c r="A857" s="19"/>
      <c r="B857" s="19"/>
      <c r="C857" s="22"/>
    </row>
    <row r="858" ht="15.75" customHeight="1">
      <c r="A858" s="19"/>
      <c r="B858" s="19"/>
      <c r="C858" s="22"/>
    </row>
    <row r="859" ht="15.75" customHeight="1">
      <c r="A859" s="19"/>
      <c r="B859" s="19"/>
      <c r="C859" s="22"/>
    </row>
    <row r="860" ht="15.75" customHeight="1">
      <c r="A860" s="19"/>
      <c r="B860" s="19"/>
      <c r="C860" s="22"/>
    </row>
    <row r="861" ht="15.75" customHeight="1">
      <c r="A861" s="19"/>
      <c r="B861" s="19"/>
      <c r="C861" s="22"/>
    </row>
    <row r="862" ht="15.75" customHeight="1">
      <c r="A862" s="19"/>
      <c r="B862" s="19"/>
      <c r="C862" s="22"/>
    </row>
    <row r="863" ht="15.75" customHeight="1">
      <c r="A863" s="19"/>
      <c r="B863" s="19"/>
      <c r="C863" s="22"/>
    </row>
    <row r="864" ht="15.75" customHeight="1">
      <c r="A864" s="19"/>
      <c r="B864" s="19"/>
      <c r="C864" s="22"/>
    </row>
    <row r="865" ht="15.75" customHeight="1">
      <c r="A865" s="19"/>
      <c r="B865" s="19"/>
      <c r="C865" s="22"/>
    </row>
    <row r="866" ht="15.75" customHeight="1">
      <c r="A866" s="19"/>
      <c r="B866" s="19"/>
      <c r="C866" s="22"/>
    </row>
    <row r="867" ht="15.75" customHeight="1">
      <c r="A867" s="19"/>
      <c r="B867" s="19"/>
      <c r="C867" s="22"/>
    </row>
    <row r="868" ht="15.75" customHeight="1">
      <c r="A868" s="19"/>
      <c r="B868" s="19"/>
      <c r="C868" s="22"/>
    </row>
    <row r="869" ht="15.75" customHeight="1">
      <c r="A869" s="19"/>
      <c r="B869" s="19"/>
      <c r="C869" s="22"/>
    </row>
    <row r="870" ht="15.75" customHeight="1">
      <c r="A870" s="19"/>
      <c r="B870" s="19"/>
      <c r="C870" s="22"/>
    </row>
    <row r="871" ht="15.75" customHeight="1">
      <c r="A871" s="19"/>
      <c r="B871" s="19"/>
      <c r="C871" s="22"/>
    </row>
    <row r="872" ht="15.75" customHeight="1">
      <c r="A872" s="19"/>
      <c r="B872" s="19"/>
      <c r="C872" s="22"/>
    </row>
    <row r="873" ht="15.75" customHeight="1">
      <c r="A873" s="19"/>
      <c r="B873" s="19"/>
      <c r="C873" s="22"/>
    </row>
    <row r="874" ht="15.75" customHeight="1">
      <c r="A874" s="19"/>
      <c r="B874" s="19"/>
      <c r="C874" s="22"/>
    </row>
    <row r="875" ht="15.75" customHeight="1">
      <c r="A875" s="19"/>
      <c r="B875" s="19"/>
      <c r="C875" s="22"/>
    </row>
    <row r="876" ht="15.75" customHeight="1">
      <c r="A876" s="19"/>
      <c r="B876" s="19"/>
      <c r="C876" s="22"/>
    </row>
    <row r="877" ht="15.75" customHeight="1">
      <c r="A877" s="19"/>
      <c r="B877" s="19"/>
      <c r="C877" s="22"/>
    </row>
    <row r="878" ht="15.75" customHeight="1">
      <c r="A878" s="19"/>
      <c r="B878" s="19"/>
      <c r="C878" s="22"/>
    </row>
    <row r="879" ht="15.75" customHeight="1">
      <c r="A879" s="19"/>
      <c r="B879" s="19"/>
      <c r="C879" s="22"/>
    </row>
    <row r="880" ht="15.75" customHeight="1">
      <c r="A880" s="19"/>
      <c r="B880" s="19"/>
      <c r="C880" s="22"/>
    </row>
    <row r="881" ht="15.75" customHeight="1">
      <c r="A881" s="19"/>
      <c r="B881" s="19"/>
      <c r="C881" s="22"/>
    </row>
    <row r="882" ht="15.75" customHeight="1">
      <c r="A882" s="19"/>
      <c r="B882" s="19"/>
      <c r="C882" s="22"/>
    </row>
    <row r="883" ht="15.75" customHeight="1">
      <c r="A883" s="19"/>
      <c r="B883" s="19"/>
      <c r="C883" s="22"/>
    </row>
    <row r="884" ht="15.75" customHeight="1">
      <c r="A884" s="19"/>
      <c r="B884" s="19"/>
      <c r="C884" s="22"/>
    </row>
    <row r="885" ht="15.75" customHeight="1">
      <c r="A885" s="19"/>
      <c r="B885" s="19"/>
      <c r="C885" s="22"/>
    </row>
    <row r="886" ht="15.75" customHeight="1">
      <c r="A886" s="19"/>
      <c r="B886" s="19"/>
      <c r="C886" s="22"/>
    </row>
    <row r="887" ht="15.75" customHeight="1">
      <c r="A887" s="19"/>
      <c r="B887" s="19"/>
      <c r="C887" s="22"/>
    </row>
    <row r="888" ht="15.75" customHeight="1">
      <c r="A888" s="19"/>
      <c r="B888" s="19"/>
      <c r="C888" s="22"/>
    </row>
    <row r="889" ht="15.75" customHeight="1">
      <c r="A889" s="19"/>
      <c r="B889" s="19"/>
      <c r="C889" s="22"/>
    </row>
    <row r="890" ht="15.75" customHeight="1">
      <c r="A890" s="19"/>
      <c r="B890" s="19"/>
      <c r="C890" s="22"/>
    </row>
    <row r="891" ht="15.75" customHeight="1">
      <c r="A891" s="19"/>
      <c r="B891" s="19"/>
      <c r="C891" s="22"/>
    </row>
    <row r="892" ht="15.75" customHeight="1">
      <c r="A892" s="19"/>
      <c r="B892" s="19"/>
      <c r="C892" s="22"/>
    </row>
    <row r="893" ht="15.75" customHeight="1">
      <c r="A893" s="19"/>
      <c r="B893" s="19"/>
      <c r="C893" s="22"/>
    </row>
    <row r="894" ht="15.75" customHeight="1">
      <c r="A894" s="19"/>
      <c r="B894" s="19"/>
      <c r="C894" s="22"/>
    </row>
    <row r="895" ht="15.75" customHeight="1">
      <c r="A895" s="19"/>
      <c r="B895" s="19"/>
      <c r="C895" s="22"/>
    </row>
    <row r="896" ht="15.75" customHeight="1">
      <c r="A896" s="19"/>
      <c r="B896" s="19"/>
      <c r="C896" s="22"/>
    </row>
    <row r="897" ht="15.75" customHeight="1">
      <c r="A897" s="19"/>
      <c r="B897" s="19"/>
      <c r="C897" s="22"/>
    </row>
    <row r="898" ht="15.75" customHeight="1">
      <c r="A898" s="19"/>
      <c r="B898" s="19"/>
      <c r="C898" s="22"/>
    </row>
    <row r="899" ht="15.75" customHeight="1">
      <c r="A899" s="19"/>
      <c r="B899" s="19"/>
      <c r="C899" s="22"/>
    </row>
    <row r="900" ht="15.75" customHeight="1">
      <c r="A900" s="19"/>
      <c r="B900" s="19"/>
      <c r="C900" s="22"/>
    </row>
    <row r="901" ht="15.75" customHeight="1">
      <c r="A901" s="19"/>
      <c r="B901" s="19"/>
      <c r="C901" s="22"/>
    </row>
    <row r="902" ht="15.75" customHeight="1">
      <c r="A902" s="19"/>
      <c r="B902" s="19"/>
      <c r="C902" s="22"/>
    </row>
    <row r="903" ht="15.75" customHeight="1">
      <c r="A903" s="19"/>
      <c r="B903" s="19"/>
      <c r="C903" s="22"/>
    </row>
    <row r="904" ht="15.75" customHeight="1">
      <c r="A904" s="19"/>
      <c r="B904" s="19"/>
      <c r="C904" s="22"/>
    </row>
    <row r="905" ht="15.75" customHeight="1">
      <c r="A905" s="19"/>
      <c r="B905" s="19"/>
      <c r="C905" s="22"/>
    </row>
    <row r="906" ht="15.75" customHeight="1">
      <c r="A906" s="19"/>
      <c r="B906" s="19"/>
      <c r="C906" s="22"/>
    </row>
    <row r="907" ht="15.75" customHeight="1">
      <c r="A907" s="19"/>
      <c r="B907" s="19"/>
      <c r="C907" s="22"/>
    </row>
    <row r="908" ht="15.75" customHeight="1">
      <c r="A908" s="19"/>
      <c r="B908" s="19"/>
      <c r="C908" s="22"/>
    </row>
    <row r="909" ht="15.75" customHeight="1">
      <c r="A909" s="19"/>
      <c r="B909" s="19"/>
      <c r="C909" s="22"/>
    </row>
    <row r="910" ht="15.75" customHeight="1">
      <c r="A910" s="19"/>
      <c r="B910" s="19"/>
      <c r="C910" s="22"/>
    </row>
    <row r="911" ht="15.75" customHeight="1">
      <c r="A911" s="19"/>
      <c r="B911" s="19"/>
      <c r="C911" s="22"/>
    </row>
    <row r="912" ht="15.75" customHeight="1">
      <c r="A912" s="19"/>
      <c r="B912" s="19"/>
      <c r="C912" s="22"/>
    </row>
    <row r="913" ht="15.75" customHeight="1">
      <c r="A913" s="19"/>
      <c r="B913" s="19"/>
      <c r="C913" s="22"/>
    </row>
    <row r="914" ht="15.75" customHeight="1">
      <c r="A914" s="19"/>
      <c r="B914" s="19"/>
      <c r="C914" s="22"/>
    </row>
    <row r="915" ht="15.75" customHeight="1">
      <c r="A915" s="19"/>
      <c r="B915" s="19"/>
      <c r="C915" s="22"/>
    </row>
    <row r="916" ht="15.75" customHeight="1">
      <c r="A916" s="19"/>
      <c r="B916" s="19"/>
      <c r="C916" s="22"/>
    </row>
    <row r="917" ht="15.75" customHeight="1">
      <c r="A917" s="19"/>
      <c r="B917" s="19"/>
      <c r="C917" s="22"/>
    </row>
    <row r="918" ht="15.75" customHeight="1">
      <c r="A918" s="19"/>
      <c r="B918" s="19"/>
      <c r="C918" s="22"/>
    </row>
    <row r="919" ht="15.75" customHeight="1">
      <c r="A919" s="19"/>
      <c r="B919" s="19"/>
      <c r="C919" s="22"/>
    </row>
    <row r="920" ht="15.75" customHeight="1">
      <c r="A920" s="19"/>
      <c r="B920" s="19"/>
      <c r="C920" s="22"/>
    </row>
    <row r="921" ht="15.75" customHeight="1">
      <c r="A921" s="19"/>
      <c r="B921" s="19"/>
      <c r="C921" s="22"/>
    </row>
    <row r="922" ht="15.75" customHeight="1">
      <c r="A922" s="19"/>
      <c r="B922" s="19"/>
      <c r="C922" s="22"/>
    </row>
    <row r="923" ht="15.75" customHeight="1">
      <c r="A923" s="19"/>
      <c r="B923" s="19"/>
      <c r="C923" s="22"/>
    </row>
    <row r="924" ht="15.75" customHeight="1">
      <c r="A924" s="19"/>
      <c r="B924" s="19"/>
      <c r="C924" s="22"/>
    </row>
    <row r="925" ht="15.75" customHeight="1">
      <c r="A925" s="19"/>
      <c r="B925" s="19"/>
      <c r="C925" s="22"/>
    </row>
    <row r="926" ht="15.75" customHeight="1">
      <c r="A926" s="19"/>
      <c r="B926" s="19"/>
      <c r="C926" s="22"/>
    </row>
    <row r="927" ht="15.75" customHeight="1">
      <c r="A927" s="19"/>
      <c r="B927" s="19"/>
      <c r="C927" s="22"/>
    </row>
    <row r="928" ht="15.75" customHeight="1">
      <c r="A928" s="19"/>
      <c r="B928" s="19"/>
      <c r="C928" s="22"/>
    </row>
    <row r="929" ht="15.75" customHeight="1">
      <c r="A929" s="19"/>
      <c r="B929" s="19"/>
      <c r="C929" s="22"/>
    </row>
    <row r="930" ht="15.75" customHeight="1">
      <c r="A930" s="19"/>
      <c r="B930" s="19"/>
      <c r="C930" s="22"/>
    </row>
    <row r="931" ht="15.75" customHeight="1">
      <c r="A931" s="19"/>
      <c r="B931" s="19"/>
      <c r="C931" s="22"/>
    </row>
    <row r="932" ht="15.75" customHeight="1">
      <c r="A932" s="19"/>
      <c r="B932" s="19"/>
      <c r="C932" s="22"/>
    </row>
    <row r="933" ht="15.75" customHeight="1">
      <c r="A933" s="19"/>
      <c r="B933" s="19"/>
      <c r="C933" s="22"/>
    </row>
    <row r="934" ht="15.75" customHeight="1">
      <c r="A934" s="19"/>
      <c r="B934" s="19"/>
      <c r="C934" s="22"/>
    </row>
    <row r="935" ht="15.75" customHeight="1">
      <c r="A935" s="19"/>
      <c r="B935" s="19"/>
      <c r="C935" s="22"/>
    </row>
    <row r="936" ht="15.75" customHeight="1">
      <c r="A936" s="19"/>
      <c r="B936" s="19"/>
      <c r="C936" s="22"/>
    </row>
    <row r="937" ht="15.75" customHeight="1">
      <c r="A937" s="19"/>
      <c r="B937" s="19"/>
      <c r="C937" s="22"/>
    </row>
    <row r="938" ht="15.75" customHeight="1">
      <c r="A938" s="19"/>
      <c r="B938" s="19"/>
      <c r="C938" s="22"/>
    </row>
    <row r="939" ht="15.75" customHeight="1">
      <c r="A939" s="19"/>
      <c r="B939" s="19"/>
      <c r="C939" s="22"/>
    </row>
    <row r="940" ht="15.75" customHeight="1">
      <c r="A940" s="19"/>
      <c r="B940" s="19"/>
      <c r="C940" s="22"/>
    </row>
    <row r="941" ht="15.75" customHeight="1">
      <c r="A941" s="19"/>
      <c r="B941" s="19"/>
      <c r="C941" s="22"/>
    </row>
    <row r="942" ht="15.75" customHeight="1">
      <c r="A942" s="19"/>
      <c r="B942" s="19"/>
      <c r="C942" s="22"/>
    </row>
    <row r="943" ht="15.75" customHeight="1">
      <c r="A943" s="19"/>
      <c r="B943" s="19"/>
      <c r="C943" s="22"/>
    </row>
    <row r="944" ht="15.75" customHeight="1">
      <c r="A944" s="19"/>
      <c r="B944" s="19"/>
      <c r="C944" s="22"/>
    </row>
    <row r="945" ht="15.75" customHeight="1">
      <c r="A945" s="19"/>
      <c r="B945" s="19"/>
      <c r="C945" s="22"/>
    </row>
    <row r="946" ht="15.75" customHeight="1">
      <c r="A946" s="19"/>
      <c r="B946" s="19"/>
      <c r="C946" s="22"/>
    </row>
    <row r="947" ht="15.75" customHeight="1">
      <c r="A947" s="19"/>
      <c r="B947" s="19"/>
      <c r="C947" s="22"/>
    </row>
    <row r="948" ht="15.75" customHeight="1">
      <c r="A948" s="19"/>
      <c r="B948" s="19"/>
      <c r="C948" s="22"/>
    </row>
    <row r="949" ht="15.75" customHeight="1">
      <c r="A949" s="19"/>
      <c r="B949" s="19"/>
      <c r="C949" s="22"/>
    </row>
    <row r="950" ht="15.75" customHeight="1">
      <c r="A950" s="19"/>
      <c r="B950" s="19"/>
      <c r="C950" s="22"/>
    </row>
    <row r="951" ht="15.75" customHeight="1">
      <c r="A951" s="19"/>
      <c r="B951" s="19"/>
      <c r="C951" s="22"/>
    </row>
    <row r="952" ht="15.75" customHeight="1">
      <c r="A952" s="19"/>
      <c r="B952" s="19"/>
      <c r="C952" s="22"/>
    </row>
    <row r="953" ht="15.75" customHeight="1">
      <c r="A953" s="19"/>
      <c r="B953" s="19"/>
      <c r="C953" s="22"/>
    </row>
    <row r="954" ht="15.75" customHeight="1">
      <c r="A954" s="19"/>
      <c r="B954" s="19"/>
      <c r="C954" s="22"/>
    </row>
    <row r="955" ht="15.75" customHeight="1">
      <c r="A955" s="19"/>
      <c r="B955" s="19"/>
      <c r="C955" s="22"/>
    </row>
    <row r="956" ht="15.75" customHeight="1">
      <c r="A956" s="19"/>
      <c r="B956" s="19"/>
      <c r="C956" s="22"/>
    </row>
    <row r="957" ht="15.75" customHeight="1">
      <c r="A957" s="19"/>
      <c r="B957" s="19"/>
      <c r="C957" s="22"/>
    </row>
    <row r="958" ht="15.75" customHeight="1">
      <c r="A958" s="19"/>
      <c r="B958" s="19"/>
      <c r="C958" s="22"/>
    </row>
    <row r="959" ht="15.75" customHeight="1">
      <c r="A959" s="19"/>
      <c r="B959" s="19"/>
      <c r="C959" s="22"/>
    </row>
    <row r="960" ht="15.75" customHeight="1">
      <c r="A960" s="19"/>
      <c r="B960" s="19"/>
      <c r="C960" s="22"/>
    </row>
    <row r="961" ht="15.75" customHeight="1">
      <c r="A961" s="19"/>
      <c r="B961" s="19"/>
      <c r="C961" s="22"/>
    </row>
    <row r="962" ht="15.75" customHeight="1">
      <c r="A962" s="19"/>
      <c r="B962" s="19"/>
      <c r="C962" s="22"/>
    </row>
    <row r="963" ht="15.75" customHeight="1">
      <c r="A963" s="19"/>
      <c r="B963" s="19"/>
      <c r="C963" s="22"/>
    </row>
    <row r="964" ht="15.75" customHeight="1">
      <c r="A964" s="19"/>
      <c r="B964" s="19"/>
      <c r="C964" s="22"/>
    </row>
    <row r="965" ht="15.75" customHeight="1">
      <c r="A965" s="19"/>
      <c r="B965" s="19"/>
      <c r="C965" s="22"/>
    </row>
    <row r="966" ht="15.75" customHeight="1">
      <c r="A966" s="19"/>
      <c r="B966" s="19"/>
      <c r="C966" s="22"/>
    </row>
    <row r="967" ht="15.75" customHeight="1">
      <c r="A967" s="19"/>
      <c r="B967" s="19"/>
      <c r="C967" s="22"/>
    </row>
    <row r="968" ht="15.75" customHeight="1">
      <c r="A968" s="19"/>
      <c r="B968" s="19"/>
      <c r="C968" s="22"/>
    </row>
    <row r="969" ht="15.75" customHeight="1">
      <c r="A969" s="19"/>
      <c r="B969" s="19"/>
      <c r="C969" s="22"/>
    </row>
    <row r="970" ht="15.75" customHeight="1">
      <c r="A970" s="19"/>
      <c r="B970" s="19"/>
      <c r="C970" s="22"/>
    </row>
    <row r="971" ht="15.75" customHeight="1">
      <c r="A971" s="19"/>
      <c r="B971" s="19"/>
      <c r="C971" s="22"/>
    </row>
    <row r="972" ht="15.75" customHeight="1">
      <c r="A972" s="19"/>
      <c r="B972" s="19"/>
      <c r="C972" s="22"/>
    </row>
    <row r="973" ht="15.75" customHeight="1">
      <c r="A973" s="19"/>
      <c r="B973" s="19"/>
      <c r="C973" s="22"/>
    </row>
    <row r="974" ht="15.75" customHeight="1">
      <c r="A974" s="19"/>
      <c r="B974" s="19"/>
      <c r="C974" s="22"/>
    </row>
    <row r="975" ht="15.75" customHeight="1">
      <c r="A975" s="19"/>
      <c r="B975" s="19"/>
      <c r="C975" s="22"/>
    </row>
    <row r="976" ht="15.75" customHeight="1">
      <c r="A976" s="19"/>
      <c r="B976" s="19"/>
      <c r="C976" s="22"/>
    </row>
    <row r="977" ht="15.75" customHeight="1">
      <c r="A977" s="19"/>
      <c r="B977" s="19"/>
      <c r="C977" s="22"/>
    </row>
    <row r="978" ht="15.75" customHeight="1">
      <c r="A978" s="19"/>
      <c r="B978" s="19"/>
      <c r="C978" s="22"/>
    </row>
    <row r="979" ht="15.75" customHeight="1">
      <c r="A979" s="19"/>
      <c r="B979" s="19"/>
      <c r="C979" s="22"/>
    </row>
    <row r="980" ht="15.75" customHeight="1">
      <c r="A980" s="19"/>
      <c r="B980" s="19"/>
      <c r="C980" s="22"/>
    </row>
    <row r="981" ht="15.75" customHeight="1">
      <c r="A981" s="19"/>
      <c r="B981" s="19"/>
      <c r="C981" s="22"/>
    </row>
    <row r="982" ht="15.75" customHeight="1">
      <c r="A982" s="19"/>
      <c r="B982" s="19"/>
      <c r="C982" s="22"/>
    </row>
    <row r="983" ht="15.75" customHeight="1">
      <c r="A983" s="19"/>
      <c r="B983" s="19"/>
      <c r="C983" s="22"/>
    </row>
    <row r="984" ht="15.75" customHeight="1">
      <c r="A984" s="19"/>
      <c r="B984" s="19"/>
      <c r="C984" s="22"/>
    </row>
    <row r="985" ht="15.75" customHeight="1">
      <c r="A985" s="19"/>
      <c r="B985" s="19"/>
      <c r="C985" s="22"/>
    </row>
    <row r="986" ht="15.75" customHeight="1">
      <c r="A986" s="19"/>
      <c r="B986" s="19"/>
      <c r="C986" s="22"/>
    </row>
    <row r="987" ht="15.75" customHeight="1">
      <c r="A987" s="19"/>
      <c r="B987" s="19"/>
      <c r="C987" s="22"/>
    </row>
    <row r="988" ht="15.75" customHeight="1">
      <c r="A988" s="19"/>
      <c r="B988" s="19"/>
      <c r="C988" s="22"/>
    </row>
    <row r="989" ht="15.75" customHeight="1">
      <c r="A989" s="19"/>
      <c r="B989" s="19"/>
      <c r="C989" s="22"/>
    </row>
    <row r="990" ht="15.75" customHeight="1">
      <c r="A990" s="19"/>
      <c r="B990" s="19"/>
      <c r="C990" s="22"/>
    </row>
    <row r="991" ht="15.75" customHeight="1">
      <c r="A991" s="19"/>
      <c r="B991" s="19"/>
      <c r="C991" s="22"/>
    </row>
    <row r="992" ht="15.75" customHeight="1">
      <c r="A992" s="19"/>
      <c r="B992" s="19"/>
      <c r="C992" s="22"/>
    </row>
    <row r="993" ht="15.75" customHeight="1">
      <c r="A993" s="19"/>
      <c r="B993" s="19"/>
      <c r="C993" s="22"/>
    </row>
    <row r="994" ht="15.75" customHeight="1">
      <c r="A994" s="19"/>
      <c r="B994" s="19"/>
      <c r="C994" s="22"/>
    </row>
    <row r="995" ht="15.75" customHeight="1">
      <c r="A995" s="19"/>
      <c r="B995" s="19"/>
      <c r="C995" s="22"/>
    </row>
    <row r="996" ht="15.75" customHeight="1">
      <c r="A996" s="19"/>
      <c r="B996" s="19"/>
      <c r="C996" s="22"/>
    </row>
    <row r="997" ht="15.75" customHeight="1">
      <c r="A997" s="19"/>
      <c r="B997" s="19"/>
      <c r="C997" s="22"/>
    </row>
    <row r="998" ht="15.75" customHeight="1">
      <c r="A998" s="19"/>
      <c r="B998" s="19"/>
      <c r="C998" s="22"/>
    </row>
    <row r="999" ht="15.75" customHeight="1">
      <c r="A999" s="19"/>
      <c r="B999" s="19"/>
      <c r="C999" s="22"/>
    </row>
    <row r="1000" ht="15.75" customHeight="1">
      <c r="A1000" s="19"/>
      <c r="B1000" s="19"/>
      <c r="C1000" s="22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6.11"/>
    <col customWidth="1" min="4" max="4" width="6.0"/>
    <col customWidth="1" min="5" max="5" width="5.89"/>
    <col customWidth="1" min="6" max="6" width="4.78"/>
    <col customWidth="1" min="7" max="7" width="5.56"/>
    <col customWidth="1" min="8" max="8" width="5.89"/>
    <col customWidth="1" min="9" max="9" width="6.56"/>
    <col customWidth="1" min="10" max="10" width="6.33"/>
    <col customWidth="1" min="11" max="12" width="6.67"/>
    <col customWidth="1" min="13" max="13" width="7.11"/>
    <col customWidth="1" min="14" max="14" width="8.22"/>
    <col customWidth="1" min="15" max="15" width="7.56"/>
    <col customWidth="1" min="16" max="16" width="4.56"/>
    <col customWidth="1" min="17" max="17" width="3.89"/>
    <col customWidth="1" min="18" max="18" width="6.11"/>
    <col customWidth="1" min="19" max="19" width="8.33"/>
    <col customWidth="1" min="20" max="20" width="9.33"/>
  </cols>
  <sheetData>
    <row r="1">
      <c r="A1" s="40" t="s">
        <v>0</v>
      </c>
      <c r="B1" s="40" t="s">
        <v>1</v>
      </c>
      <c r="C1" s="44" t="s">
        <v>108</v>
      </c>
      <c r="D1" s="44" t="s">
        <v>109</v>
      </c>
      <c r="E1" s="44" t="s">
        <v>110</v>
      </c>
      <c r="F1" s="45" t="s">
        <v>111</v>
      </c>
      <c r="G1" s="44" t="s">
        <v>112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117</v>
      </c>
      <c r="M1" s="44"/>
      <c r="N1" s="44" t="s">
        <v>118</v>
      </c>
      <c r="O1" s="44" t="s">
        <v>119</v>
      </c>
      <c r="P1" s="44" t="s">
        <v>15</v>
      </c>
      <c r="Q1" s="46"/>
      <c r="R1" s="44" t="s">
        <v>120</v>
      </c>
      <c r="S1" s="44" t="s">
        <v>121</v>
      </c>
      <c r="T1" s="44" t="s">
        <v>122</v>
      </c>
      <c r="U1" s="44"/>
      <c r="V1" s="44" t="s">
        <v>123</v>
      </c>
    </row>
    <row r="2">
      <c r="A2" s="47">
        <v>1.05102502E8</v>
      </c>
      <c r="B2" s="47" t="s">
        <v>20</v>
      </c>
      <c r="C2" s="46"/>
      <c r="D2" s="46"/>
      <c r="E2" s="46"/>
      <c r="F2" s="48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>
      <c r="A3" s="47">
        <v>1.05202007E8</v>
      </c>
      <c r="B3" s="47" t="s">
        <v>22</v>
      </c>
      <c r="C3" s="49">
        <v>0.0</v>
      </c>
      <c r="D3" s="20">
        <v>5.0</v>
      </c>
      <c r="E3" s="49">
        <v>-16.0</v>
      </c>
      <c r="F3" s="20">
        <v>4.0</v>
      </c>
      <c r="G3" s="49">
        <v>0.0</v>
      </c>
      <c r="H3" s="49">
        <v>0.0</v>
      </c>
      <c r="I3" s="49">
        <v>0.0</v>
      </c>
      <c r="J3" s="20">
        <v>3.0</v>
      </c>
      <c r="K3" s="20">
        <v>1.0</v>
      </c>
      <c r="L3" s="49">
        <v>0.0</v>
      </c>
      <c r="M3" s="46"/>
      <c r="N3" s="50">
        <f t="shared" ref="N3:N57" si="1">countif(C3:L3,"&gt;0")*10</f>
        <v>40</v>
      </c>
      <c r="O3" s="50">
        <f t="shared" ref="O3:O57" si="2">COUNTIF(C3:K3, "&gt;0")*10+10</f>
        <v>50</v>
      </c>
      <c r="P3" s="20">
        <f t="shared" ref="P3:P57" si="3">COUNTIF(L3, "&gt;0")*5</f>
        <v>0</v>
      </c>
      <c r="Q3" s="46"/>
      <c r="R3" s="50">
        <f t="shared" ref="R3:R57" si="4">COUNTIF(C3:K3, "&gt;0")</f>
        <v>4</v>
      </c>
      <c r="S3" s="50">
        <f t="shared" ref="S3:S57" si="5">if(R3&lt;=3, R3*15, if(R3&lt;=6, 45+(R3-3)*10, 75+(R3-6)*5))+10</f>
        <v>65</v>
      </c>
      <c r="T3" s="44">
        <f t="shared" ref="T3:T57" si="6">if(R3&lt;=3, R3*20, if(R3&lt;=6, 60+(R3-3)*10, 90+(R3-6)*5))+10</f>
        <v>80</v>
      </c>
      <c r="U3" s="44"/>
      <c r="V3" s="44" t="s">
        <v>124</v>
      </c>
    </row>
    <row r="4">
      <c r="A4" s="47">
        <v>1.06103503E8</v>
      </c>
      <c r="B4" s="47" t="s">
        <v>23</v>
      </c>
      <c r="C4" s="49">
        <v>-8.0</v>
      </c>
      <c r="D4" s="20">
        <v>1.0</v>
      </c>
      <c r="E4" s="20">
        <v>1.0</v>
      </c>
      <c r="F4" s="49">
        <v>-2.0</v>
      </c>
      <c r="G4" s="49">
        <v>0.0</v>
      </c>
      <c r="H4" s="49">
        <v>-1.0</v>
      </c>
      <c r="I4" s="49">
        <v>-3.0</v>
      </c>
      <c r="J4" s="49">
        <v>-3.0</v>
      </c>
      <c r="K4" s="49">
        <v>-7.0</v>
      </c>
      <c r="L4" s="49">
        <v>-3.0</v>
      </c>
      <c r="M4" s="46"/>
      <c r="N4" s="50">
        <f t="shared" si="1"/>
        <v>20</v>
      </c>
      <c r="O4" s="50">
        <f t="shared" si="2"/>
        <v>30</v>
      </c>
      <c r="P4" s="20">
        <f t="shared" si="3"/>
        <v>0</v>
      </c>
      <c r="Q4" s="46"/>
      <c r="R4" s="50">
        <f t="shared" si="4"/>
        <v>2</v>
      </c>
      <c r="S4" s="50">
        <f t="shared" si="5"/>
        <v>40</v>
      </c>
      <c r="T4" s="44">
        <f t="shared" si="6"/>
        <v>50</v>
      </c>
      <c r="U4" s="44"/>
      <c r="V4" s="44" t="s">
        <v>125</v>
      </c>
    </row>
    <row r="5">
      <c r="A5" s="47">
        <v>1.06103511E8</v>
      </c>
      <c r="B5" s="47" t="s">
        <v>24</v>
      </c>
      <c r="C5" s="49">
        <v>0.0</v>
      </c>
      <c r="D5" s="49">
        <v>0.0</v>
      </c>
      <c r="E5" s="49">
        <v>-1.0</v>
      </c>
      <c r="F5" s="49">
        <v>0.0</v>
      </c>
      <c r="G5" s="49">
        <v>0.0</v>
      </c>
      <c r="H5" s="49">
        <v>0.0</v>
      </c>
      <c r="I5" s="49">
        <v>0.0</v>
      </c>
      <c r="J5" s="49">
        <v>0.0</v>
      </c>
      <c r="K5" s="49">
        <v>0.0</v>
      </c>
      <c r="L5" s="49">
        <v>0.0</v>
      </c>
      <c r="M5" s="46"/>
      <c r="N5" s="50">
        <f t="shared" si="1"/>
        <v>0</v>
      </c>
      <c r="O5" s="50">
        <f t="shared" si="2"/>
        <v>10</v>
      </c>
      <c r="P5" s="20">
        <f t="shared" si="3"/>
        <v>0</v>
      </c>
      <c r="Q5" s="46"/>
      <c r="R5" s="50">
        <f t="shared" si="4"/>
        <v>0</v>
      </c>
      <c r="S5" s="50">
        <f t="shared" si="5"/>
        <v>10</v>
      </c>
      <c r="T5" s="44">
        <f t="shared" si="6"/>
        <v>10</v>
      </c>
      <c r="U5" s="44"/>
      <c r="V5" s="44" t="s">
        <v>126</v>
      </c>
    </row>
    <row r="6">
      <c r="A6" s="47">
        <v>1.06206008E8</v>
      </c>
      <c r="B6" s="47" t="s">
        <v>25</v>
      </c>
      <c r="C6" s="20">
        <v>3.0</v>
      </c>
      <c r="D6" s="20">
        <v>2.0</v>
      </c>
      <c r="E6" s="20">
        <v>1.0</v>
      </c>
      <c r="F6" s="20">
        <v>2.0</v>
      </c>
      <c r="G6" s="20">
        <v>2.0</v>
      </c>
      <c r="H6" s="20">
        <v>5.0</v>
      </c>
      <c r="I6" s="20">
        <v>7.0</v>
      </c>
      <c r="J6" s="20">
        <v>6.0</v>
      </c>
      <c r="K6" s="20">
        <v>3.0</v>
      </c>
      <c r="L6" s="20">
        <v>8.0</v>
      </c>
      <c r="M6" s="46"/>
      <c r="N6" s="50">
        <f t="shared" si="1"/>
        <v>100</v>
      </c>
      <c r="O6" s="50">
        <f t="shared" si="2"/>
        <v>100</v>
      </c>
      <c r="P6" s="20">
        <f t="shared" si="3"/>
        <v>5</v>
      </c>
      <c r="Q6" s="46"/>
      <c r="R6" s="50">
        <f t="shared" si="4"/>
        <v>9</v>
      </c>
      <c r="S6" s="50">
        <f t="shared" si="5"/>
        <v>100</v>
      </c>
      <c r="T6" s="44">
        <f t="shared" si="6"/>
        <v>115</v>
      </c>
      <c r="U6" s="46"/>
      <c r="V6" s="46"/>
    </row>
    <row r="7">
      <c r="A7" s="47">
        <v>1.0620601E8</v>
      </c>
      <c r="B7" s="47" t="s">
        <v>26</v>
      </c>
      <c r="C7" s="49">
        <v>0.0</v>
      </c>
      <c r="D7" s="20">
        <v>1.0</v>
      </c>
      <c r="E7" s="20">
        <v>1.0</v>
      </c>
      <c r="F7" s="49">
        <v>-2.0</v>
      </c>
      <c r="G7" s="49">
        <v>0.0</v>
      </c>
      <c r="H7" s="49">
        <v>-2.0</v>
      </c>
      <c r="I7" s="49">
        <v>-6.0</v>
      </c>
      <c r="J7" s="49">
        <v>-7.0</v>
      </c>
      <c r="K7" s="49">
        <v>-10.0</v>
      </c>
      <c r="L7" s="49">
        <v>-1.0</v>
      </c>
      <c r="M7" s="46"/>
      <c r="N7" s="50">
        <f t="shared" si="1"/>
        <v>20</v>
      </c>
      <c r="O7" s="50">
        <f t="shared" si="2"/>
        <v>30</v>
      </c>
      <c r="P7" s="20">
        <f t="shared" si="3"/>
        <v>0</v>
      </c>
      <c r="Q7" s="46"/>
      <c r="R7" s="50">
        <f t="shared" si="4"/>
        <v>2</v>
      </c>
      <c r="S7" s="50">
        <f t="shared" si="5"/>
        <v>40</v>
      </c>
      <c r="T7" s="44">
        <f t="shared" si="6"/>
        <v>50</v>
      </c>
      <c r="U7" s="46"/>
      <c r="V7" s="46"/>
    </row>
    <row r="8">
      <c r="A8" s="47">
        <v>1.06401041E8</v>
      </c>
      <c r="B8" s="47" t="s">
        <v>27</v>
      </c>
      <c r="C8" s="20">
        <v>11.0</v>
      </c>
      <c r="D8" s="20">
        <v>3.0</v>
      </c>
      <c r="E8" s="20">
        <v>9.0</v>
      </c>
      <c r="F8" s="20">
        <v>4.0</v>
      </c>
      <c r="G8" s="49">
        <v>-2.0</v>
      </c>
      <c r="H8" s="20">
        <v>1.0</v>
      </c>
      <c r="I8" s="20">
        <v>1.0</v>
      </c>
      <c r="J8" s="20">
        <v>5.0</v>
      </c>
      <c r="K8" s="20">
        <v>15.0</v>
      </c>
      <c r="L8" s="20">
        <v>2.0</v>
      </c>
      <c r="M8" s="46"/>
      <c r="N8" s="50">
        <f t="shared" si="1"/>
        <v>90</v>
      </c>
      <c r="O8" s="50">
        <f t="shared" si="2"/>
        <v>90</v>
      </c>
      <c r="P8" s="20">
        <f t="shared" si="3"/>
        <v>5</v>
      </c>
      <c r="Q8" s="46"/>
      <c r="R8" s="50">
        <f t="shared" si="4"/>
        <v>8</v>
      </c>
      <c r="S8" s="50">
        <f t="shared" si="5"/>
        <v>95</v>
      </c>
      <c r="T8" s="44">
        <f t="shared" si="6"/>
        <v>110</v>
      </c>
      <c r="U8" s="46"/>
      <c r="V8" s="46"/>
    </row>
    <row r="9">
      <c r="A9" s="47">
        <v>1.06401048E8</v>
      </c>
      <c r="B9" s="47" t="s">
        <v>28</v>
      </c>
      <c r="C9" s="49">
        <v>0.0</v>
      </c>
      <c r="D9" s="20">
        <v>2.0</v>
      </c>
      <c r="E9" s="20">
        <v>3.0</v>
      </c>
      <c r="F9" s="20">
        <v>1.0</v>
      </c>
      <c r="G9" s="49">
        <v>0.0</v>
      </c>
      <c r="H9" s="49">
        <v>0.0</v>
      </c>
      <c r="I9" s="49">
        <v>-6.0</v>
      </c>
      <c r="J9" s="20">
        <v>1.0</v>
      </c>
      <c r="K9" s="20">
        <v>1.0</v>
      </c>
      <c r="L9" s="20">
        <v>5.0</v>
      </c>
      <c r="M9" s="46"/>
      <c r="N9" s="50">
        <f t="shared" si="1"/>
        <v>60</v>
      </c>
      <c r="O9" s="50">
        <f t="shared" si="2"/>
        <v>60</v>
      </c>
      <c r="P9" s="20">
        <f t="shared" si="3"/>
        <v>5</v>
      </c>
      <c r="Q9" s="46"/>
      <c r="R9" s="50">
        <f t="shared" si="4"/>
        <v>5</v>
      </c>
      <c r="S9" s="50">
        <f t="shared" si="5"/>
        <v>75</v>
      </c>
      <c r="T9" s="44">
        <f t="shared" si="6"/>
        <v>90</v>
      </c>
      <c r="U9" s="46"/>
      <c r="V9" s="46"/>
    </row>
    <row r="10">
      <c r="A10" s="47">
        <v>1.06401055E8</v>
      </c>
      <c r="B10" s="47" t="s">
        <v>29</v>
      </c>
      <c r="C10" s="49">
        <v>-2.0</v>
      </c>
      <c r="D10" s="20">
        <v>2.0</v>
      </c>
      <c r="E10" s="20">
        <v>1.0</v>
      </c>
      <c r="F10" s="20">
        <v>1.0</v>
      </c>
      <c r="G10" s="20">
        <v>1.0</v>
      </c>
      <c r="H10" s="49">
        <v>-2.0</v>
      </c>
      <c r="I10" s="20">
        <v>4.0</v>
      </c>
      <c r="J10" s="20">
        <v>3.0</v>
      </c>
      <c r="K10" s="20">
        <v>17.0</v>
      </c>
      <c r="L10" s="49">
        <v>0.0</v>
      </c>
      <c r="M10" s="46"/>
      <c r="N10" s="50">
        <f t="shared" si="1"/>
        <v>70</v>
      </c>
      <c r="O10" s="50">
        <f t="shared" si="2"/>
        <v>80</v>
      </c>
      <c r="P10" s="20">
        <f t="shared" si="3"/>
        <v>0</v>
      </c>
      <c r="Q10" s="46"/>
      <c r="R10" s="50">
        <f t="shared" si="4"/>
        <v>7</v>
      </c>
      <c r="S10" s="50">
        <f t="shared" si="5"/>
        <v>90</v>
      </c>
      <c r="T10" s="44">
        <f t="shared" si="6"/>
        <v>105</v>
      </c>
      <c r="U10" s="46"/>
      <c r="V10" s="46"/>
    </row>
    <row r="11">
      <c r="A11" s="47">
        <v>1.06401525E8</v>
      </c>
      <c r="B11" s="47" t="s">
        <v>30</v>
      </c>
      <c r="C11" s="49">
        <v>0.0</v>
      </c>
      <c r="D11" s="20">
        <v>1.0</v>
      </c>
      <c r="E11" s="20">
        <v>1.0</v>
      </c>
      <c r="F11" s="20">
        <v>1.0</v>
      </c>
      <c r="G11" s="49">
        <v>0.0</v>
      </c>
      <c r="H11" s="49">
        <v>-10.0</v>
      </c>
      <c r="I11" s="49">
        <v>-18.0</v>
      </c>
      <c r="J11" s="49">
        <v>0.0</v>
      </c>
      <c r="K11" s="20">
        <v>2.0</v>
      </c>
      <c r="L11" s="49">
        <v>-1.0</v>
      </c>
      <c r="M11" s="46"/>
      <c r="N11" s="50">
        <f t="shared" si="1"/>
        <v>40</v>
      </c>
      <c r="O11" s="50">
        <f t="shared" si="2"/>
        <v>50</v>
      </c>
      <c r="P11" s="20">
        <f t="shared" si="3"/>
        <v>0</v>
      </c>
      <c r="Q11" s="46"/>
      <c r="R11" s="50">
        <f t="shared" si="4"/>
        <v>4</v>
      </c>
      <c r="S11" s="50">
        <f t="shared" si="5"/>
        <v>65</v>
      </c>
      <c r="T11" s="44">
        <f t="shared" si="6"/>
        <v>80</v>
      </c>
      <c r="U11" s="46"/>
      <c r="V11" s="46"/>
    </row>
    <row r="12">
      <c r="A12" s="47">
        <v>1.06401528E8</v>
      </c>
      <c r="B12" s="47" t="s">
        <v>31</v>
      </c>
      <c r="C12" s="49">
        <v>0.0</v>
      </c>
      <c r="D12" s="20">
        <v>1.0</v>
      </c>
      <c r="E12" s="20">
        <v>1.0</v>
      </c>
      <c r="F12" s="49">
        <v>-8.0</v>
      </c>
      <c r="G12" s="49">
        <v>-4.0</v>
      </c>
      <c r="H12" s="49">
        <v>0.0</v>
      </c>
      <c r="I12" s="49">
        <v>0.0</v>
      </c>
      <c r="J12" s="49">
        <v>0.0</v>
      </c>
      <c r="K12" s="20">
        <v>1.0</v>
      </c>
      <c r="L12" s="49">
        <v>0.0</v>
      </c>
      <c r="M12" s="46"/>
      <c r="N12" s="50">
        <f t="shared" si="1"/>
        <v>30</v>
      </c>
      <c r="O12" s="50">
        <f t="shared" si="2"/>
        <v>40</v>
      </c>
      <c r="P12" s="20">
        <f t="shared" si="3"/>
        <v>0</v>
      </c>
      <c r="Q12" s="46"/>
      <c r="R12" s="50">
        <f t="shared" si="4"/>
        <v>3</v>
      </c>
      <c r="S12" s="50">
        <f t="shared" si="5"/>
        <v>55</v>
      </c>
      <c r="T12" s="44">
        <f t="shared" si="6"/>
        <v>70</v>
      </c>
      <c r="U12" s="46"/>
      <c r="V12" s="46"/>
    </row>
    <row r="13">
      <c r="A13" s="47">
        <v>1.06408003E8</v>
      </c>
      <c r="B13" s="47" t="s">
        <v>32</v>
      </c>
      <c r="C13" s="49">
        <v>0.0</v>
      </c>
      <c r="D13" s="20">
        <v>3.0</v>
      </c>
      <c r="E13" s="20">
        <v>5.0</v>
      </c>
      <c r="F13" s="49">
        <v>-17.0</v>
      </c>
      <c r="G13" s="49">
        <v>0.0</v>
      </c>
      <c r="H13" s="49">
        <v>0.0</v>
      </c>
      <c r="I13" s="49">
        <v>-17.0</v>
      </c>
      <c r="J13" s="49">
        <v>-2.0</v>
      </c>
      <c r="K13" s="49">
        <v>-1.0</v>
      </c>
      <c r="L13" s="49">
        <v>0.0</v>
      </c>
      <c r="M13" s="46"/>
      <c r="N13" s="50">
        <f t="shared" si="1"/>
        <v>20</v>
      </c>
      <c r="O13" s="50">
        <f t="shared" si="2"/>
        <v>30</v>
      </c>
      <c r="P13" s="20">
        <f t="shared" si="3"/>
        <v>0</v>
      </c>
      <c r="Q13" s="46"/>
      <c r="R13" s="50">
        <f t="shared" si="4"/>
        <v>2</v>
      </c>
      <c r="S13" s="50">
        <f t="shared" si="5"/>
        <v>40</v>
      </c>
      <c r="T13" s="44">
        <f t="shared" si="6"/>
        <v>50</v>
      </c>
      <c r="U13" s="46"/>
      <c r="V13" s="46"/>
    </row>
    <row r="14">
      <c r="A14" s="47">
        <v>1.06408005E8</v>
      </c>
      <c r="B14" s="47" t="s">
        <v>33</v>
      </c>
      <c r="C14" s="49">
        <v>0.0</v>
      </c>
      <c r="D14" s="49">
        <v>0.0</v>
      </c>
      <c r="E14" s="20">
        <v>1.0</v>
      </c>
      <c r="F14" s="20">
        <v>4.0</v>
      </c>
      <c r="G14" s="49">
        <v>-1.0</v>
      </c>
      <c r="H14" s="49">
        <v>-1.0</v>
      </c>
      <c r="I14" s="49">
        <v>0.0</v>
      </c>
      <c r="J14" s="49">
        <v>0.0</v>
      </c>
      <c r="K14" s="49">
        <v>0.0</v>
      </c>
      <c r="L14" s="49">
        <v>0.0</v>
      </c>
      <c r="M14" s="46"/>
      <c r="N14" s="50">
        <f t="shared" si="1"/>
        <v>20</v>
      </c>
      <c r="O14" s="50">
        <f t="shared" si="2"/>
        <v>30</v>
      </c>
      <c r="P14" s="20">
        <f t="shared" si="3"/>
        <v>0</v>
      </c>
      <c r="Q14" s="46"/>
      <c r="R14" s="50">
        <f t="shared" si="4"/>
        <v>2</v>
      </c>
      <c r="S14" s="50">
        <f t="shared" si="5"/>
        <v>40</v>
      </c>
      <c r="T14" s="44">
        <f t="shared" si="6"/>
        <v>50</v>
      </c>
      <c r="U14" s="46"/>
      <c r="V14" s="46"/>
    </row>
    <row r="15">
      <c r="A15" s="47">
        <v>1.06409022E8</v>
      </c>
      <c r="B15" s="47" t="s">
        <v>34</v>
      </c>
      <c r="C15" s="49">
        <v>0.0</v>
      </c>
      <c r="D15" s="49">
        <v>-3.0</v>
      </c>
      <c r="E15" s="20">
        <v>6.0</v>
      </c>
      <c r="F15" s="49">
        <v>-2.0</v>
      </c>
      <c r="G15" s="49">
        <v>0.0</v>
      </c>
      <c r="H15" s="49">
        <v>0.0</v>
      </c>
      <c r="I15" s="49">
        <v>0.0</v>
      </c>
      <c r="J15" s="49">
        <v>0.0</v>
      </c>
      <c r="K15" s="49">
        <v>0.0</v>
      </c>
      <c r="L15" s="49">
        <v>0.0</v>
      </c>
      <c r="M15" s="46"/>
      <c r="N15" s="50">
        <f t="shared" si="1"/>
        <v>10</v>
      </c>
      <c r="O15" s="50">
        <f t="shared" si="2"/>
        <v>20</v>
      </c>
      <c r="P15" s="20">
        <f t="shared" si="3"/>
        <v>0</v>
      </c>
      <c r="Q15" s="46"/>
      <c r="R15" s="50">
        <f t="shared" si="4"/>
        <v>1</v>
      </c>
      <c r="S15" s="50">
        <f t="shared" si="5"/>
        <v>25</v>
      </c>
      <c r="T15" s="44">
        <f t="shared" si="6"/>
        <v>30</v>
      </c>
      <c r="U15" s="46"/>
      <c r="V15" s="46"/>
    </row>
    <row r="16">
      <c r="A16" s="47">
        <v>1.06409023E8</v>
      </c>
      <c r="B16" s="47" t="s">
        <v>35</v>
      </c>
      <c r="C16" s="49">
        <v>-22.0</v>
      </c>
      <c r="D16" s="49">
        <v>0.0</v>
      </c>
      <c r="E16" s="20">
        <v>30.0</v>
      </c>
      <c r="F16" s="49">
        <v>-18.0</v>
      </c>
      <c r="G16" s="49">
        <v>0.0</v>
      </c>
      <c r="H16" s="20">
        <v>6.0</v>
      </c>
      <c r="I16" s="49">
        <v>0.0</v>
      </c>
      <c r="J16" s="49">
        <v>-1.0</v>
      </c>
      <c r="K16" s="49">
        <v>0.0</v>
      </c>
      <c r="L16" s="49">
        <v>0.0</v>
      </c>
      <c r="M16" s="46"/>
      <c r="N16" s="50">
        <f t="shared" si="1"/>
        <v>20</v>
      </c>
      <c r="O16" s="50">
        <f t="shared" si="2"/>
        <v>30</v>
      </c>
      <c r="P16" s="20">
        <f t="shared" si="3"/>
        <v>0</v>
      </c>
      <c r="Q16" s="46"/>
      <c r="R16" s="50">
        <f t="shared" si="4"/>
        <v>2</v>
      </c>
      <c r="S16" s="50">
        <f t="shared" si="5"/>
        <v>40</v>
      </c>
      <c r="T16" s="44">
        <f t="shared" si="6"/>
        <v>50</v>
      </c>
      <c r="U16" s="46"/>
      <c r="V16" s="46"/>
    </row>
    <row r="17">
      <c r="A17" s="47">
        <v>1.0640953E8</v>
      </c>
      <c r="B17" s="47" t="s">
        <v>36</v>
      </c>
      <c r="C17" s="49">
        <v>0.0</v>
      </c>
      <c r="D17" s="20">
        <v>1.0</v>
      </c>
      <c r="E17" s="49">
        <v>0.0</v>
      </c>
      <c r="F17" s="20">
        <v>7.0</v>
      </c>
      <c r="G17" s="49">
        <v>0.0</v>
      </c>
      <c r="H17" s="49">
        <v>-3.0</v>
      </c>
      <c r="I17" s="49">
        <v>0.0</v>
      </c>
      <c r="J17" s="20">
        <v>2.0</v>
      </c>
      <c r="K17" s="20">
        <v>4.0</v>
      </c>
      <c r="L17" s="49">
        <v>-3.0</v>
      </c>
      <c r="M17" s="46"/>
      <c r="N17" s="50">
        <f t="shared" si="1"/>
        <v>40</v>
      </c>
      <c r="O17" s="50">
        <f t="shared" si="2"/>
        <v>50</v>
      </c>
      <c r="P17" s="20">
        <f t="shared" si="3"/>
        <v>0</v>
      </c>
      <c r="Q17" s="46"/>
      <c r="R17" s="50">
        <f t="shared" si="4"/>
        <v>4</v>
      </c>
      <c r="S17" s="50">
        <f t="shared" si="5"/>
        <v>65</v>
      </c>
      <c r="T17" s="44">
        <f t="shared" si="6"/>
        <v>80</v>
      </c>
      <c r="U17" s="46"/>
      <c r="V17" s="46"/>
    </row>
    <row r="18">
      <c r="A18" s="47">
        <v>1.06409533E8</v>
      </c>
      <c r="B18" s="47" t="s">
        <v>37</v>
      </c>
      <c r="C18" s="49">
        <v>0.0</v>
      </c>
      <c r="D18" s="20">
        <v>6.0</v>
      </c>
      <c r="E18" s="20">
        <v>5.0</v>
      </c>
      <c r="F18" s="20">
        <v>3.0</v>
      </c>
      <c r="G18" s="49">
        <v>0.0</v>
      </c>
      <c r="H18" s="49">
        <v>-16.0</v>
      </c>
      <c r="I18" s="49">
        <v>0.0</v>
      </c>
      <c r="J18" s="49">
        <v>-28.0</v>
      </c>
      <c r="K18" s="49">
        <v>0.0</v>
      </c>
      <c r="L18" s="49">
        <v>0.0</v>
      </c>
      <c r="M18" s="46"/>
      <c r="N18" s="50">
        <f t="shared" si="1"/>
        <v>30</v>
      </c>
      <c r="O18" s="50">
        <f t="shared" si="2"/>
        <v>40</v>
      </c>
      <c r="P18" s="20">
        <f t="shared" si="3"/>
        <v>0</v>
      </c>
      <c r="Q18" s="46"/>
      <c r="R18" s="50">
        <f t="shared" si="4"/>
        <v>3</v>
      </c>
      <c r="S18" s="50">
        <f t="shared" si="5"/>
        <v>55</v>
      </c>
      <c r="T18" s="44">
        <f t="shared" si="6"/>
        <v>70</v>
      </c>
      <c r="U18" s="46"/>
      <c r="V18" s="46"/>
    </row>
    <row r="19">
      <c r="A19" s="47">
        <v>1.06501002E8</v>
      </c>
      <c r="B19" s="47" t="s">
        <v>38</v>
      </c>
      <c r="C19" s="49">
        <v>-10.0</v>
      </c>
      <c r="D19" s="20">
        <v>3.0</v>
      </c>
      <c r="E19" s="20">
        <v>7.0</v>
      </c>
      <c r="F19" s="20">
        <v>1.0</v>
      </c>
      <c r="G19" s="49">
        <v>0.0</v>
      </c>
      <c r="H19" s="49">
        <v>-4.0</v>
      </c>
      <c r="I19" s="20">
        <v>9.0</v>
      </c>
      <c r="J19" s="20">
        <v>3.0</v>
      </c>
      <c r="K19" s="20">
        <v>3.0</v>
      </c>
      <c r="L19" s="49">
        <v>-3.0</v>
      </c>
      <c r="M19" s="46"/>
      <c r="N19" s="50">
        <f t="shared" si="1"/>
        <v>60</v>
      </c>
      <c r="O19" s="50">
        <f t="shared" si="2"/>
        <v>70</v>
      </c>
      <c r="P19" s="20">
        <f t="shared" si="3"/>
        <v>0</v>
      </c>
      <c r="Q19" s="46"/>
      <c r="R19" s="50">
        <f t="shared" si="4"/>
        <v>6</v>
      </c>
      <c r="S19" s="50">
        <f t="shared" si="5"/>
        <v>85</v>
      </c>
      <c r="T19" s="44">
        <f t="shared" si="6"/>
        <v>100</v>
      </c>
      <c r="U19" s="46"/>
      <c r="V19" s="46"/>
    </row>
    <row r="20">
      <c r="A20" s="47">
        <v>1.06601523E8</v>
      </c>
      <c r="B20" s="47" t="s">
        <v>39</v>
      </c>
      <c r="C20" s="20">
        <v>1.0</v>
      </c>
      <c r="D20" s="20">
        <v>1.0</v>
      </c>
      <c r="E20" s="20">
        <v>1.0</v>
      </c>
      <c r="F20" s="20">
        <v>1.0</v>
      </c>
      <c r="G20" s="20">
        <v>1.0</v>
      </c>
      <c r="H20" s="49">
        <v>-8.0</v>
      </c>
      <c r="I20" s="20">
        <v>1.0</v>
      </c>
      <c r="J20" s="20">
        <v>2.0</v>
      </c>
      <c r="K20" s="20">
        <v>1.0</v>
      </c>
      <c r="L20" s="49">
        <v>-2.0</v>
      </c>
      <c r="M20" s="46"/>
      <c r="N20" s="50">
        <f t="shared" si="1"/>
        <v>80</v>
      </c>
      <c r="O20" s="50">
        <f t="shared" si="2"/>
        <v>90</v>
      </c>
      <c r="P20" s="20">
        <f t="shared" si="3"/>
        <v>0</v>
      </c>
      <c r="Q20" s="46"/>
      <c r="R20" s="50">
        <f t="shared" si="4"/>
        <v>8</v>
      </c>
      <c r="S20" s="50">
        <f t="shared" si="5"/>
        <v>95</v>
      </c>
      <c r="T20" s="44">
        <f t="shared" si="6"/>
        <v>110</v>
      </c>
      <c r="U20" s="46"/>
      <c r="V20" s="46"/>
    </row>
    <row r="21">
      <c r="A21" s="47">
        <v>1.07401002E8</v>
      </c>
      <c r="B21" s="47" t="s">
        <v>40</v>
      </c>
      <c r="C21" s="20">
        <v>3.0</v>
      </c>
      <c r="D21" s="20">
        <v>3.0</v>
      </c>
      <c r="E21" s="20">
        <v>4.0</v>
      </c>
      <c r="F21" s="49">
        <v>-5.0</v>
      </c>
      <c r="G21" s="49">
        <v>-2.0</v>
      </c>
      <c r="H21" s="49">
        <v>0.0</v>
      </c>
      <c r="I21" s="49">
        <v>-1.0</v>
      </c>
      <c r="J21" s="49">
        <v>0.0</v>
      </c>
      <c r="K21" s="20">
        <v>1.0</v>
      </c>
      <c r="L21" s="49">
        <v>-1.0</v>
      </c>
      <c r="M21" s="46"/>
      <c r="N21" s="50">
        <f t="shared" si="1"/>
        <v>40</v>
      </c>
      <c r="O21" s="50">
        <f t="shared" si="2"/>
        <v>50</v>
      </c>
      <c r="P21" s="20">
        <f t="shared" si="3"/>
        <v>0</v>
      </c>
      <c r="Q21" s="46"/>
      <c r="R21" s="50">
        <f t="shared" si="4"/>
        <v>4</v>
      </c>
      <c r="S21" s="50">
        <f t="shared" si="5"/>
        <v>65</v>
      </c>
      <c r="T21" s="44">
        <f t="shared" si="6"/>
        <v>80</v>
      </c>
      <c r="U21" s="46"/>
      <c r="V21" s="46"/>
    </row>
    <row r="22">
      <c r="A22" s="47">
        <v>1.07401018E8</v>
      </c>
      <c r="B22" s="47" t="s">
        <v>41</v>
      </c>
      <c r="C22" s="49">
        <v>0.0</v>
      </c>
      <c r="D22" s="20">
        <v>1.0</v>
      </c>
      <c r="E22" s="20">
        <v>1.0</v>
      </c>
      <c r="F22" s="49">
        <v>-27.0</v>
      </c>
      <c r="G22" s="49">
        <v>0.0</v>
      </c>
      <c r="H22" s="49">
        <v>-6.0</v>
      </c>
      <c r="I22" s="20">
        <v>1.0</v>
      </c>
      <c r="J22" s="20">
        <v>2.0</v>
      </c>
      <c r="K22" s="20">
        <v>1.0</v>
      </c>
      <c r="L22" s="20">
        <v>2.0</v>
      </c>
      <c r="M22" s="46"/>
      <c r="N22" s="50">
        <f t="shared" si="1"/>
        <v>60</v>
      </c>
      <c r="O22" s="50">
        <f t="shared" si="2"/>
        <v>60</v>
      </c>
      <c r="P22" s="20">
        <f t="shared" si="3"/>
        <v>5</v>
      </c>
      <c r="Q22" s="46"/>
      <c r="R22" s="50">
        <f t="shared" si="4"/>
        <v>5</v>
      </c>
      <c r="S22" s="50">
        <f t="shared" si="5"/>
        <v>75</v>
      </c>
      <c r="T22" s="44">
        <f t="shared" si="6"/>
        <v>90</v>
      </c>
      <c r="U22" s="46"/>
      <c r="V22" s="46"/>
    </row>
    <row r="23">
      <c r="A23" s="47">
        <v>1.07401058E8</v>
      </c>
      <c r="B23" s="47" t="s">
        <v>42</v>
      </c>
      <c r="C23" s="49">
        <v>0.0</v>
      </c>
      <c r="D23" s="49">
        <v>-2.0</v>
      </c>
      <c r="E23" s="20">
        <v>5.0</v>
      </c>
      <c r="F23" s="20">
        <v>1.0</v>
      </c>
      <c r="G23" s="49">
        <v>0.0</v>
      </c>
      <c r="H23" s="49">
        <v>0.0</v>
      </c>
      <c r="I23" s="49">
        <v>0.0</v>
      </c>
      <c r="J23" s="20">
        <v>2.0</v>
      </c>
      <c r="K23" s="49">
        <v>0.0</v>
      </c>
      <c r="L23" s="49">
        <v>0.0</v>
      </c>
      <c r="M23" s="46"/>
      <c r="N23" s="50">
        <f t="shared" si="1"/>
        <v>30</v>
      </c>
      <c r="O23" s="50">
        <f t="shared" si="2"/>
        <v>40</v>
      </c>
      <c r="P23" s="20">
        <f t="shared" si="3"/>
        <v>0</v>
      </c>
      <c r="Q23" s="46"/>
      <c r="R23" s="50">
        <f t="shared" si="4"/>
        <v>3</v>
      </c>
      <c r="S23" s="50">
        <f t="shared" si="5"/>
        <v>55</v>
      </c>
      <c r="T23" s="44">
        <f t="shared" si="6"/>
        <v>70</v>
      </c>
      <c r="U23" s="46"/>
      <c r="V23" s="46"/>
    </row>
    <row r="24">
      <c r="A24" s="47">
        <v>1.07401525E8</v>
      </c>
      <c r="B24" s="47" t="s">
        <v>43</v>
      </c>
      <c r="C24" s="49">
        <v>0.0</v>
      </c>
      <c r="D24" s="20">
        <v>8.0</v>
      </c>
      <c r="E24" s="20">
        <v>1.0</v>
      </c>
      <c r="F24" s="49">
        <v>-10.0</v>
      </c>
      <c r="G24" s="49">
        <v>0.0</v>
      </c>
      <c r="H24" s="49">
        <v>0.0</v>
      </c>
      <c r="I24" s="49">
        <v>-1.0</v>
      </c>
      <c r="J24" s="49">
        <v>0.0</v>
      </c>
      <c r="K24" s="20">
        <v>1.0</v>
      </c>
      <c r="L24" s="49">
        <v>0.0</v>
      </c>
      <c r="M24" s="46"/>
      <c r="N24" s="50">
        <f t="shared" si="1"/>
        <v>30</v>
      </c>
      <c r="O24" s="50">
        <f t="shared" si="2"/>
        <v>40</v>
      </c>
      <c r="P24" s="20">
        <f t="shared" si="3"/>
        <v>0</v>
      </c>
      <c r="Q24" s="46"/>
      <c r="R24" s="50">
        <f t="shared" si="4"/>
        <v>3</v>
      </c>
      <c r="S24" s="50">
        <f t="shared" si="5"/>
        <v>55</v>
      </c>
      <c r="T24" s="44">
        <f t="shared" si="6"/>
        <v>70</v>
      </c>
      <c r="U24" s="46"/>
      <c r="V24" s="46"/>
    </row>
    <row r="25">
      <c r="A25" s="47">
        <v>1.07403002E8</v>
      </c>
      <c r="B25" s="47" t="s">
        <v>44</v>
      </c>
      <c r="C25" s="20">
        <v>2.0</v>
      </c>
      <c r="D25" s="20">
        <v>1.0</v>
      </c>
      <c r="E25" s="20">
        <v>2.0</v>
      </c>
      <c r="F25" s="20">
        <v>1.0</v>
      </c>
      <c r="G25" s="20">
        <v>1.0</v>
      </c>
      <c r="H25" s="49">
        <v>0.0</v>
      </c>
      <c r="I25" s="20">
        <v>1.0</v>
      </c>
      <c r="J25" s="20">
        <v>5.0</v>
      </c>
      <c r="K25" s="20">
        <v>1.0</v>
      </c>
      <c r="L25" s="20">
        <v>9.0</v>
      </c>
      <c r="M25" s="46"/>
      <c r="N25" s="50">
        <f t="shared" si="1"/>
        <v>90</v>
      </c>
      <c r="O25" s="50">
        <f t="shared" si="2"/>
        <v>90</v>
      </c>
      <c r="P25" s="20">
        <f t="shared" si="3"/>
        <v>5</v>
      </c>
      <c r="Q25" s="46"/>
      <c r="R25" s="50">
        <f t="shared" si="4"/>
        <v>8</v>
      </c>
      <c r="S25" s="50">
        <f t="shared" si="5"/>
        <v>95</v>
      </c>
      <c r="T25" s="44">
        <f t="shared" si="6"/>
        <v>110</v>
      </c>
      <c r="U25" s="46"/>
      <c r="V25" s="46"/>
    </row>
    <row r="26">
      <c r="A26" s="47">
        <v>1.0740353E8</v>
      </c>
      <c r="B26" s="47" t="s">
        <v>45</v>
      </c>
      <c r="C26" s="20">
        <v>1.0</v>
      </c>
      <c r="D26" s="20">
        <v>2.0</v>
      </c>
      <c r="E26" s="20">
        <v>1.0</v>
      </c>
      <c r="F26" s="20">
        <v>1.0</v>
      </c>
      <c r="G26" s="20">
        <v>2.0</v>
      </c>
      <c r="H26" s="20">
        <v>1.0</v>
      </c>
      <c r="I26" s="20">
        <v>1.0</v>
      </c>
      <c r="J26" s="20">
        <v>1.0</v>
      </c>
      <c r="K26" s="20">
        <v>2.0</v>
      </c>
      <c r="L26" s="49">
        <v>-1.0</v>
      </c>
      <c r="M26" s="46"/>
      <c r="N26" s="50">
        <f t="shared" si="1"/>
        <v>90</v>
      </c>
      <c r="O26" s="50">
        <f t="shared" si="2"/>
        <v>100</v>
      </c>
      <c r="P26" s="20">
        <f t="shared" si="3"/>
        <v>0</v>
      </c>
      <c r="Q26" s="46"/>
      <c r="R26" s="50">
        <f t="shared" si="4"/>
        <v>9</v>
      </c>
      <c r="S26" s="50">
        <f t="shared" si="5"/>
        <v>100</v>
      </c>
      <c r="T26" s="44">
        <f t="shared" si="6"/>
        <v>115</v>
      </c>
      <c r="U26" s="46"/>
      <c r="V26" s="46"/>
    </row>
    <row r="27">
      <c r="A27" s="47">
        <v>1.07403533E8</v>
      </c>
      <c r="B27" s="47" t="s">
        <v>46</v>
      </c>
      <c r="C27" s="49">
        <v>-4.0</v>
      </c>
      <c r="D27" s="49">
        <v>-4.0</v>
      </c>
      <c r="E27" s="20">
        <v>6.0</v>
      </c>
      <c r="F27" s="20">
        <v>3.0</v>
      </c>
      <c r="G27" s="49">
        <v>-1.0</v>
      </c>
      <c r="H27" s="49">
        <v>-7.0</v>
      </c>
      <c r="I27" s="49">
        <v>-8.0</v>
      </c>
      <c r="J27" s="20">
        <v>1.0</v>
      </c>
      <c r="K27" s="20">
        <v>2.0</v>
      </c>
      <c r="L27" s="49">
        <v>-2.0</v>
      </c>
      <c r="M27" s="46"/>
      <c r="N27" s="50">
        <f t="shared" si="1"/>
        <v>40</v>
      </c>
      <c r="O27" s="50">
        <f t="shared" si="2"/>
        <v>50</v>
      </c>
      <c r="P27" s="20">
        <f t="shared" si="3"/>
        <v>0</v>
      </c>
      <c r="Q27" s="46"/>
      <c r="R27" s="50">
        <f t="shared" si="4"/>
        <v>4</v>
      </c>
      <c r="S27" s="50">
        <f t="shared" si="5"/>
        <v>65</v>
      </c>
      <c r="T27" s="44">
        <f t="shared" si="6"/>
        <v>80</v>
      </c>
      <c r="U27" s="46"/>
      <c r="V27" s="46"/>
    </row>
    <row r="28">
      <c r="A28" s="47">
        <v>1.07403534E8</v>
      </c>
      <c r="B28" s="47" t="s">
        <v>47</v>
      </c>
      <c r="C28" s="20">
        <v>5.0</v>
      </c>
      <c r="D28" s="20">
        <v>1.0</v>
      </c>
      <c r="E28" s="20">
        <v>1.0</v>
      </c>
      <c r="F28" s="20">
        <v>1.0</v>
      </c>
      <c r="G28" s="49">
        <v>0.0</v>
      </c>
      <c r="H28" s="49">
        <v>0.0</v>
      </c>
      <c r="I28" s="20">
        <v>1.0</v>
      </c>
      <c r="J28" s="20">
        <v>2.0</v>
      </c>
      <c r="K28" s="20">
        <v>1.0</v>
      </c>
      <c r="L28" s="49">
        <v>-1.0</v>
      </c>
      <c r="M28" s="46"/>
      <c r="N28" s="50">
        <f t="shared" si="1"/>
        <v>70</v>
      </c>
      <c r="O28" s="50">
        <f t="shared" si="2"/>
        <v>80</v>
      </c>
      <c r="P28" s="20">
        <f t="shared" si="3"/>
        <v>0</v>
      </c>
      <c r="Q28" s="46"/>
      <c r="R28" s="50">
        <f t="shared" si="4"/>
        <v>7</v>
      </c>
      <c r="S28" s="50">
        <f t="shared" si="5"/>
        <v>90</v>
      </c>
      <c r="T28" s="44">
        <f t="shared" si="6"/>
        <v>105</v>
      </c>
      <c r="U28" s="46"/>
      <c r="V28" s="46"/>
    </row>
    <row r="29">
      <c r="A29" s="47">
        <v>1.07409007E8</v>
      </c>
      <c r="B29" s="47" t="s">
        <v>48</v>
      </c>
      <c r="C29" s="49">
        <v>-3.0</v>
      </c>
      <c r="D29" s="20">
        <v>2.0</v>
      </c>
      <c r="E29" s="20">
        <v>2.0</v>
      </c>
      <c r="F29" s="49">
        <v>-8.0</v>
      </c>
      <c r="G29" s="49">
        <v>0.0</v>
      </c>
      <c r="H29" s="20">
        <v>4.0</v>
      </c>
      <c r="I29" s="20">
        <v>6.0</v>
      </c>
      <c r="J29" s="20">
        <v>3.0</v>
      </c>
      <c r="K29" s="49">
        <v>-1.0</v>
      </c>
      <c r="L29" s="49">
        <v>0.0</v>
      </c>
      <c r="M29" s="46"/>
      <c r="N29" s="50">
        <f t="shared" si="1"/>
        <v>50</v>
      </c>
      <c r="O29" s="50">
        <f t="shared" si="2"/>
        <v>60</v>
      </c>
      <c r="P29" s="20">
        <f t="shared" si="3"/>
        <v>0</v>
      </c>
      <c r="Q29" s="46"/>
      <c r="R29" s="50">
        <f t="shared" si="4"/>
        <v>5</v>
      </c>
      <c r="S29" s="50">
        <f t="shared" si="5"/>
        <v>75</v>
      </c>
      <c r="T29" s="44">
        <f t="shared" si="6"/>
        <v>90</v>
      </c>
      <c r="U29" s="46"/>
      <c r="V29" s="46"/>
    </row>
    <row r="30">
      <c r="A30" s="47">
        <v>1.07409023E8</v>
      </c>
      <c r="B30" s="47" t="s">
        <v>49</v>
      </c>
      <c r="C30" s="49">
        <v>-1.0</v>
      </c>
      <c r="D30" s="20">
        <v>1.0</v>
      </c>
      <c r="E30" s="20">
        <v>3.0</v>
      </c>
      <c r="F30" s="20">
        <v>1.0</v>
      </c>
      <c r="G30" s="49">
        <v>0.0</v>
      </c>
      <c r="H30" s="49">
        <v>0.0</v>
      </c>
      <c r="I30" s="49">
        <v>-28.0</v>
      </c>
      <c r="J30" s="49">
        <v>0.0</v>
      </c>
      <c r="K30" s="20">
        <v>2.0</v>
      </c>
      <c r="L30" s="49">
        <v>-7.0</v>
      </c>
      <c r="M30" s="46"/>
      <c r="N30" s="50">
        <f t="shared" si="1"/>
        <v>40</v>
      </c>
      <c r="O30" s="50">
        <f t="shared" si="2"/>
        <v>50</v>
      </c>
      <c r="P30" s="20">
        <f t="shared" si="3"/>
        <v>0</v>
      </c>
      <c r="Q30" s="46"/>
      <c r="R30" s="50">
        <f t="shared" si="4"/>
        <v>4</v>
      </c>
      <c r="S30" s="50">
        <f t="shared" si="5"/>
        <v>65</v>
      </c>
      <c r="T30" s="44">
        <f t="shared" si="6"/>
        <v>80</v>
      </c>
      <c r="U30" s="46"/>
      <c r="V30" s="46"/>
    </row>
    <row r="31">
      <c r="A31" s="47">
        <v>1.07409508E8</v>
      </c>
      <c r="B31" s="47" t="s">
        <v>50</v>
      </c>
      <c r="C31" s="49">
        <v>0.0</v>
      </c>
      <c r="D31" s="20">
        <v>3.0</v>
      </c>
      <c r="E31" s="49">
        <v>0.0</v>
      </c>
      <c r="F31" s="49">
        <v>0.0</v>
      </c>
      <c r="G31" s="49">
        <v>0.0</v>
      </c>
      <c r="H31" s="49">
        <v>0.0</v>
      </c>
      <c r="I31" s="49">
        <v>0.0</v>
      </c>
      <c r="J31" s="49">
        <v>0.0</v>
      </c>
      <c r="K31" s="49">
        <v>-2.0</v>
      </c>
      <c r="L31" s="49">
        <v>-1.0</v>
      </c>
      <c r="M31" s="46"/>
      <c r="N31" s="50">
        <f t="shared" si="1"/>
        <v>10</v>
      </c>
      <c r="O31" s="50">
        <f t="shared" si="2"/>
        <v>20</v>
      </c>
      <c r="P31" s="20">
        <f t="shared" si="3"/>
        <v>0</v>
      </c>
      <c r="Q31" s="46"/>
      <c r="R31" s="50">
        <f t="shared" si="4"/>
        <v>1</v>
      </c>
      <c r="S31" s="50">
        <f t="shared" si="5"/>
        <v>25</v>
      </c>
      <c r="T31" s="44">
        <f t="shared" si="6"/>
        <v>30</v>
      </c>
      <c r="U31" s="46"/>
      <c r="V31" s="46"/>
    </row>
    <row r="32">
      <c r="A32" s="47">
        <v>1.07409527E8</v>
      </c>
      <c r="B32" s="47" t="s">
        <v>51</v>
      </c>
      <c r="C32" s="20">
        <v>1.0</v>
      </c>
      <c r="D32" s="20">
        <v>1.0</v>
      </c>
      <c r="E32" s="20">
        <v>3.0</v>
      </c>
      <c r="F32" s="20">
        <v>10.0</v>
      </c>
      <c r="G32" s="49">
        <v>0.0</v>
      </c>
      <c r="H32" s="20">
        <v>8.0</v>
      </c>
      <c r="I32" s="20">
        <v>11.0</v>
      </c>
      <c r="J32" s="20">
        <v>10.0</v>
      </c>
      <c r="K32" s="20">
        <v>1.0</v>
      </c>
      <c r="L32" s="20">
        <v>1.0</v>
      </c>
      <c r="M32" s="46"/>
      <c r="N32" s="50">
        <f t="shared" si="1"/>
        <v>90</v>
      </c>
      <c r="O32" s="50">
        <f t="shared" si="2"/>
        <v>90</v>
      </c>
      <c r="P32" s="20">
        <f t="shared" si="3"/>
        <v>5</v>
      </c>
      <c r="Q32" s="46"/>
      <c r="R32" s="50">
        <f t="shared" si="4"/>
        <v>8</v>
      </c>
      <c r="S32" s="50">
        <f t="shared" si="5"/>
        <v>95</v>
      </c>
      <c r="T32" s="44">
        <f t="shared" si="6"/>
        <v>110</v>
      </c>
      <c r="U32" s="46"/>
      <c r="V32" s="46"/>
    </row>
    <row r="33">
      <c r="A33" s="47">
        <v>1.07409535E8</v>
      </c>
      <c r="B33" s="47" t="s">
        <v>52</v>
      </c>
      <c r="C33" s="49">
        <v>0.0</v>
      </c>
      <c r="D33" s="49">
        <v>-20.0</v>
      </c>
      <c r="E33" s="49">
        <v>-34.0</v>
      </c>
      <c r="F33" s="49">
        <v>-12.0</v>
      </c>
      <c r="G33" s="49">
        <v>0.0</v>
      </c>
      <c r="H33" s="49">
        <v>0.0</v>
      </c>
      <c r="I33" s="49">
        <v>0.0</v>
      </c>
      <c r="J33" s="49">
        <v>0.0</v>
      </c>
      <c r="K33" s="49">
        <v>0.0</v>
      </c>
      <c r="L33" s="49">
        <v>0.0</v>
      </c>
      <c r="M33" s="46"/>
      <c r="N33" s="50">
        <f t="shared" si="1"/>
        <v>0</v>
      </c>
      <c r="O33" s="50">
        <f t="shared" si="2"/>
        <v>10</v>
      </c>
      <c r="P33" s="20">
        <f t="shared" si="3"/>
        <v>0</v>
      </c>
      <c r="Q33" s="46"/>
      <c r="R33" s="50">
        <f t="shared" si="4"/>
        <v>0</v>
      </c>
      <c r="S33" s="50">
        <f t="shared" si="5"/>
        <v>10</v>
      </c>
      <c r="T33" s="44">
        <f t="shared" si="6"/>
        <v>10</v>
      </c>
      <c r="U33" s="46"/>
      <c r="V33" s="46"/>
    </row>
    <row r="34" hidden="1">
      <c r="A34" s="47">
        <v>1.07707519E8</v>
      </c>
      <c r="B34" s="47" t="s">
        <v>53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46"/>
      <c r="N34" s="50">
        <f t="shared" si="1"/>
        <v>0</v>
      </c>
      <c r="O34" s="50">
        <f t="shared" si="2"/>
        <v>10</v>
      </c>
      <c r="P34" s="20">
        <f t="shared" si="3"/>
        <v>0</v>
      </c>
      <c r="Q34" s="46"/>
      <c r="R34" s="50">
        <f t="shared" si="4"/>
        <v>0</v>
      </c>
      <c r="S34" s="50">
        <f t="shared" si="5"/>
        <v>10</v>
      </c>
      <c r="T34" s="44">
        <f t="shared" si="6"/>
        <v>10</v>
      </c>
      <c r="U34" s="46"/>
      <c r="V34" s="46"/>
    </row>
    <row r="35">
      <c r="A35" s="47">
        <v>1.0770752E8</v>
      </c>
      <c r="B35" s="47" t="s">
        <v>54</v>
      </c>
      <c r="C35" s="49">
        <v>0.0</v>
      </c>
      <c r="D35" s="49">
        <v>0.0</v>
      </c>
      <c r="E35" s="49">
        <v>0.0</v>
      </c>
      <c r="F35" s="49">
        <v>0.0</v>
      </c>
      <c r="G35" s="49">
        <v>0.0</v>
      </c>
      <c r="H35" s="49">
        <v>0.0</v>
      </c>
      <c r="I35" s="49">
        <v>0.0</v>
      </c>
      <c r="J35" s="49">
        <v>0.0</v>
      </c>
      <c r="K35" s="49">
        <v>0.0</v>
      </c>
      <c r="L35" s="49">
        <v>0.0</v>
      </c>
      <c r="M35" s="46"/>
      <c r="N35" s="50">
        <f t="shared" si="1"/>
        <v>0</v>
      </c>
      <c r="O35" s="50">
        <f t="shared" si="2"/>
        <v>10</v>
      </c>
      <c r="P35" s="20">
        <f t="shared" si="3"/>
        <v>0</v>
      </c>
      <c r="Q35" s="46"/>
      <c r="R35" s="50">
        <f t="shared" si="4"/>
        <v>0</v>
      </c>
      <c r="S35" s="50">
        <f t="shared" si="5"/>
        <v>10</v>
      </c>
      <c r="T35" s="44">
        <f t="shared" si="6"/>
        <v>10</v>
      </c>
      <c r="U35" s="46"/>
      <c r="V35" s="46"/>
    </row>
    <row r="36">
      <c r="A36" s="47">
        <v>1.08401037E8</v>
      </c>
      <c r="B36" s="47" t="s">
        <v>55</v>
      </c>
      <c r="C36" s="49">
        <v>0.0</v>
      </c>
      <c r="D36" s="49">
        <v>0.0</v>
      </c>
      <c r="E36" s="20">
        <v>1.0</v>
      </c>
      <c r="F36" s="49">
        <v>0.0</v>
      </c>
      <c r="G36" s="49">
        <v>0.0</v>
      </c>
      <c r="H36" s="49">
        <v>0.0</v>
      </c>
      <c r="I36" s="49">
        <v>0.0</v>
      </c>
      <c r="J36" s="49">
        <v>0.0</v>
      </c>
      <c r="K36" s="49">
        <v>0.0</v>
      </c>
      <c r="L36" s="49">
        <v>0.0</v>
      </c>
      <c r="M36" s="46"/>
      <c r="N36" s="50">
        <f t="shared" si="1"/>
        <v>10</v>
      </c>
      <c r="O36" s="50">
        <f t="shared" si="2"/>
        <v>20</v>
      </c>
      <c r="P36" s="20">
        <f t="shared" si="3"/>
        <v>0</v>
      </c>
      <c r="Q36" s="46"/>
      <c r="R36" s="50">
        <f t="shared" si="4"/>
        <v>1</v>
      </c>
      <c r="S36" s="50">
        <f t="shared" si="5"/>
        <v>25</v>
      </c>
      <c r="T36" s="44">
        <f t="shared" si="6"/>
        <v>30</v>
      </c>
      <c r="U36" s="46"/>
      <c r="V36" s="46"/>
    </row>
    <row r="37">
      <c r="A37" s="47">
        <v>1.08401501E8</v>
      </c>
      <c r="B37" s="47" t="s">
        <v>56</v>
      </c>
      <c r="C37" s="49">
        <v>0.0</v>
      </c>
      <c r="D37" s="20">
        <v>2.0</v>
      </c>
      <c r="E37" s="20">
        <v>7.0</v>
      </c>
      <c r="F37" s="49">
        <v>0.0</v>
      </c>
      <c r="G37" s="49">
        <v>0.0</v>
      </c>
      <c r="H37" s="49">
        <v>0.0</v>
      </c>
      <c r="I37" s="49">
        <v>0.0</v>
      </c>
      <c r="J37" s="49">
        <v>0.0</v>
      </c>
      <c r="K37" s="49">
        <v>0.0</v>
      </c>
      <c r="L37" s="49">
        <v>-1.0</v>
      </c>
      <c r="M37" s="46"/>
      <c r="N37" s="50">
        <f t="shared" si="1"/>
        <v>20</v>
      </c>
      <c r="O37" s="50">
        <f t="shared" si="2"/>
        <v>30</v>
      </c>
      <c r="P37" s="20">
        <f t="shared" si="3"/>
        <v>0</v>
      </c>
      <c r="Q37" s="46"/>
      <c r="R37" s="50">
        <f t="shared" si="4"/>
        <v>2</v>
      </c>
      <c r="S37" s="50">
        <f t="shared" si="5"/>
        <v>40</v>
      </c>
      <c r="T37" s="44">
        <f t="shared" si="6"/>
        <v>50</v>
      </c>
      <c r="U37" s="46"/>
      <c r="V37" s="46"/>
    </row>
    <row r="38">
      <c r="A38" s="47">
        <v>1.08401503E8</v>
      </c>
      <c r="B38" s="47" t="s">
        <v>57</v>
      </c>
      <c r="C38" s="49">
        <v>0.0</v>
      </c>
      <c r="D38" s="20">
        <v>1.0</v>
      </c>
      <c r="E38" s="20">
        <v>1.0</v>
      </c>
      <c r="F38" s="49">
        <v>-12.0</v>
      </c>
      <c r="G38" s="49">
        <v>-9.0</v>
      </c>
      <c r="H38" s="49">
        <v>-16.0</v>
      </c>
      <c r="I38" s="49">
        <v>0.0</v>
      </c>
      <c r="J38" s="49">
        <v>-3.0</v>
      </c>
      <c r="K38" s="20">
        <v>3.0</v>
      </c>
      <c r="L38" s="49">
        <v>0.0</v>
      </c>
      <c r="M38" s="46"/>
      <c r="N38" s="50">
        <f t="shared" si="1"/>
        <v>30</v>
      </c>
      <c r="O38" s="50">
        <f t="shared" si="2"/>
        <v>40</v>
      </c>
      <c r="P38" s="20">
        <f t="shared" si="3"/>
        <v>0</v>
      </c>
      <c r="Q38" s="46"/>
      <c r="R38" s="50">
        <f t="shared" si="4"/>
        <v>3</v>
      </c>
      <c r="S38" s="50">
        <f t="shared" si="5"/>
        <v>55</v>
      </c>
      <c r="T38" s="44">
        <f t="shared" si="6"/>
        <v>70</v>
      </c>
      <c r="U38" s="46"/>
      <c r="V38" s="46"/>
    </row>
    <row r="39">
      <c r="A39" s="47">
        <v>1.08401522E8</v>
      </c>
      <c r="B39" s="47" t="s">
        <v>58</v>
      </c>
      <c r="C39" s="49">
        <v>0.0</v>
      </c>
      <c r="D39" s="20">
        <v>4.0</v>
      </c>
      <c r="E39" s="49">
        <v>-16.0</v>
      </c>
      <c r="F39" s="49">
        <v>-1.0</v>
      </c>
      <c r="G39" s="49">
        <v>0.0</v>
      </c>
      <c r="H39" s="49">
        <v>0.0</v>
      </c>
      <c r="I39" s="49">
        <v>0.0</v>
      </c>
      <c r="J39" s="49">
        <v>0.0</v>
      </c>
      <c r="K39" s="49">
        <v>0.0</v>
      </c>
      <c r="L39" s="49">
        <v>-5.0</v>
      </c>
      <c r="M39" s="46"/>
      <c r="N39" s="50">
        <f t="shared" si="1"/>
        <v>10</v>
      </c>
      <c r="O39" s="50">
        <f t="shared" si="2"/>
        <v>20</v>
      </c>
      <c r="P39" s="20">
        <f t="shared" si="3"/>
        <v>0</v>
      </c>
      <c r="Q39" s="46"/>
      <c r="R39" s="50">
        <f t="shared" si="4"/>
        <v>1</v>
      </c>
      <c r="S39" s="50">
        <f t="shared" si="5"/>
        <v>25</v>
      </c>
      <c r="T39" s="44">
        <f t="shared" si="6"/>
        <v>30</v>
      </c>
      <c r="U39" s="46"/>
      <c r="V39" s="46"/>
    </row>
    <row r="40">
      <c r="A40" s="47">
        <v>1.08401523E8</v>
      </c>
      <c r="B40" s="47" t="s">
        <v>59</v>
      </c>
      <c r="C40" s="49">
        <v>0.0</v>
      </c>
      <c r="D40" s="20">
        <v>1.0</v>
      </c>
      <c r="E40" s="49">
        <v>-2.0</v>
      </c>
      <c r="F40" s="20">
        <v>9.0</v>
      </c>
      <c r="G40" s="49">
        <v>0.0</v>
      </c>
      <c r="H40" s="49">
        <v>-6.0</v>
      </c>
      <c r="I40" s="49">
        <v>-3.0</v>
      </c>
      <c r="J40" s="20">
        <v>5.0</v>
      </c>
      <c r="K40" s="20">
        <v>1.0</v>
      </c>
      <c r="L40" s="49">
        <v>-11.0</v>
      </c>
      <c r="M40" s="46"/>
      <c r="N40" s="50">
        <f t="shared" si="1"/>
        <v>40</v>
      </c>
      <c r="O40" s="50">
        <f t="shared" si="2"/>
        <v>50</v>
      </c>
      <c r="P40" s="20">
        <f t="shared" si="3"/>
        <v>0</v>
      </c>
      <c r="Q40" s="46"/>
      <c r="R40" s="50">
        <f t="shared" si="4"/>
        <v>4</v>
      </c>
      <c r="S40" s="50">
        <f t="shared" si="5"/>
        <v>65</v>
      </c>
      <c r="T40" s="44">
        <f t="shared" si="6"/>
        <v>80</v>
      </c>
      <c r="U40" s="46"/>
      <c r="V40" s="46"/>
    </row>
    <row r="41" hidden="1">
      <c r="A41" s="47">
        <v>1.08408521E8</v>
      </c>
      <c r="B41" s="47" t="s">
        <v>60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46"/>
      <c r="N41" s="50">
        <f t="shared" si="1"/>
        <v>0</v>
      </c>
      <c r="O41" s="50">
        <f t="shared" si="2"/>
        <v>10</v>
      </c>
      <c r="P41" s="20">
        <f t="shared" si="3"/>
        <v>0</v>
      </c>
      <c r="Q41" s="46"/>
      <c r="R41" s="50">
        <f t="shared" si="4"/>
        <v>0</v>
      </c>
      <c r="S41" s="50">
        <f t="shared" si="5"/>
        <v>10</v>
      </c>
      <c r="T41" s="44">
        <f t="shared" si="6"/>
        <v>10</v>
      </c>
      <c r="U41" s="46"/>
      <c r="V41" s="46"/>
    </row>
    <row r="42">
      <c r="A42" s="47">
        <v>1.08707008E8</v>
      </c>
      <c r="B42" s="47" t="s">
        <v>61</v>
      </c>
      <c r="C42" s="49">
        <v>0.0</v>
      </c>
      <c r="D42" s="49">
        <v>0.0</v>
      </c>
      <c r="E42" s="20">
        <v>5.0</v>
      </c>
      <c r="F42" s="20">
        <v>2.0</v>
      </c>
      <c r="G42" s="49">
        <v>0.0</v>
      </c>
      <c r="H42" s="49">
        <v>-17.0</v>
      </c>
      <c r="I42" s="49">
        <v>-17.0</v>
      </c>
      <c r="J42" s="49">
        <v>0.0</v>
      </c>
      <c r="K42" s="49">
        <v>-2.0</v>
      </c>
      <c r="L42" s="49">
        <v>0.0</v>
      </c>
      <c r="M42" s="46"/>
      <c r="N42" s="50">
        <f t="shared" si="1"/>
        <v>20</v>
      </c>
      <c r="O42" s="50">
        <f t="shared" si="2"/>
        <v>30</v>
      </c>
      <c r="P42" s="20">
        <f t="shared" si="3"/>
        <v>0</v>
      </c>
      <c r="Q42" s="46"/>
      <c r="R42" s="50">
        <f t="shared" si="4"/>
        <v>2</v>
      </c>
      <c r="S42" s="50">
        <f t="shared" si="5"/>
        <v>40</v>
      </c>
      <c r="T42" s="44">
        <f t="shared" si="6"/>
        <v>50</v>
      </c>
      <c r="U42" s="46"/>
      <c r="V42" s="46"/>
    </row>
    <row r="43">
      <c r="A43" s="47">
        <v>1.08707507E8</v>
      </c>
      <c r="B43" s="47" t="s">
        <v>62</v>
      </c>
      <c r="C43" s="49">
        <v>-5.0</v>
      </c>
      <c r="D43" s="20">
        <v>1.0</v>
      </c>
      <c r="E43" s="49">
        <v>-1.0</v>
      </c>
      <c r="F43" s="49">
        <v>-2.0</v>
      </c>
      <c r="G43" s="49">
        <v>0.0</v>
      </c>
      <c r="H43" s="49">
        <v>0.0</v>
      </c>
      <c r="I43" s="49">
        <v>0.0</v>
      </c>
      <c r="J43" s="49">
        <v>-1.0</v>
      </c>
      <c r="K43" s="20">
        <v>1.0</v>
      </c>
      <c r="L43" s="49">
        <v>-1.0</v>
      </c>
      <c r="M43" s="46"/>
      <c r="N43" s="50">
        <f t="shared" si="1"/>
        <v>20</v>
      </c>
      <c r="O43" s="50">
        <f t="shared" si="2"/>
        <v>30</v>
      </c>
      <c r="P43" s="20">
        <f t="shared" si="3"/>
        <v>0</v>
      </c>
      <c r="Q43" s="46"/>
      <c r="R43" s="50">
        <f t="shared" si="4"/>
        <v>2</v>
      </c>
      <c r="S43" s="50">
        <f t="shared" si="5"/>
        <v>40</v>
      </c>
      <c r="T43" s="44">
        <f t="shared" si="6"/>
        <v>50</v>
      </c>
      <c r="U43" s="46"/>
      <c r="V43" s="46"/>
    </row>
    <row r="44">
      <c r="A44" s="47">
        <v>1.08707509E8</v>
      </c>
      <c r="B44" s="47" t="s">
        <v>63</v>
      </c>
      <c r="C44" s="49">
        <v>0.0</v>
      </c>
      <c r="D44" s="49">
        <v>-1.0</v>
      </c>
      <c r="E44" s="20">
        <v>1.0</v>
      </c>
      <c r="F44" s="49">
        <v>-5.0</v>
      </c>
      <c r="G44" s="49">
        <v>0.0</v>
      </c>
      <c r="H44" s="49">
        <v>-5.0</v>
      </c>
      <c r="I44" s="49">
        <v>-3.0</v>
      </c>
      <c r="J44" s="49">
        <v>-1.0</v>
      </c>
      <c r="K44" s="49">
        <v>-2.0</v>
      </c>
      <c r="L44" s="49">
        <v>-3.0</v>
      </c>
      <c r="M44" s="46"/>
      <c r="N44" s="50">
        <f t="shared" si="1"/>
        <v>10</v>
      </c>
      <c r="O44" s="50">
        <f t="shared" si="2"/>
        <v>20</v>
      </c>
      <c r="P44" s="20">
        <f t="shared" si="3"/>
        <v>0</v>
      </c>
      <c r="Q44" s="46"/>
      <c r="R44" s="50">
        <f t="shared" si="4"/>
        <v>1</v>
      </c>
      <c r="S44" s="50">
        <f t="shared" si="5"/>
        <v>25</v>
      </c>
      <c r="T44" s="44">
        <f t="shared" si="6"/>
        <v>30</v>
      </c>
      <c r="U44" s="46"/>
      <c r="V44" s="46"/>
    </row>
    <row r="45">
      <c r="A45" s="47">
        <v>1.09303031E8</v>
      </c>
      <c r="B45" s="47" t="s">
        <v>64</v>
      </c>
      <c r="C45" s="49">
        <v>0.0</v>
      </c>
      <c r="D45" s="20">
        <v>1.0</v>
      </c>
      <c r="E45" s="20">
        <v>1.0</v>
      </c>
      <c r="F45" s="20">
        <v>7.0</v>
      </c>
      <c r="G45" s="49">
        <v>0.0</v>
      </c>
      <c r="H45" s="49">
        <v>-3.0</v>
      </c>
      <c r="I45" s="49">
        <v>0.0</v>
      </c>
      <c r="J45" s="49">
        <v>-9.0</v>
      </c>
      <c r="K45" s="20">
        <v>11.0</v>
      </c>
      <c r="L45" s="49">
        <v>-1.0</v>
      </c>
      <c r="M45" s="46"/>
      <c r="N45" s="50">
        <f t="shared" si="1"/>
        <v>40</v>
      </c>
      <c r="O45" s="50">
        <f t="shared" si="2"/>
        <v>50</v>
      </c>
      <c r="P45" s="20">
        <f t="shared" si="3"/>
        <v>0</v>
      </c>
      <c r="Q45" s="46"/>
      <c r="R45" s="50">
        <f t="shared" si="4"/>
        <v>4</v>
      </c>
      <c r="S45" s="50">
        <f t="shared" si="5"/>
        <v>65</v>
      </c>
      <c r="T45" s="44">
        <f t="shared" si="6"/>
        <v>80</v>
      </c>
      <c r="U45" s="46"/>
      <c r="V45" s="46"/>
    </row>
    <row r="46">
      <c r="A46" s="47">
        <v>1.09303578E8</v>
      </c>
      <c r="B46" s="47" t="s">
        <v>65</v>
      </c>
      <c r="C46" s="49">
        <v>0.0</v>
      </c>
      <c r="D46" s="20">
        <v>4.0</v>
      </c>
      <c r="E46" s="20">
        <v>3.0</v>
      </c>
      <c r="F46" s="20">
        <v>1.0</v>
      </c>
      <c r="G46" s="49">
        <v>0.0</v>
      </c>
      <c r="H46" s="49">
        <v>-1.0</v>
      </c>
      <c r="I46" s="20">
        <v>5.0</v>
      </c>
      <c r="J46" s="49">
        <v>0.0</v>
      </c>
      <c r="K46" s="49">
        <v>0.0</v>
      </c>
      <c r="L46" s="49">
        <v>-4.0</v>
      </c>
      <c r="M46" s="46"/>
      <c r="N46" s="50">
        <f t="shared" si="1"/>
        <v>40</v>
      </c>
      <c r="O46" s="50">
        <f t="shared" si="2"/>
        <v>50</v>
      </c>
      <c r="P46" s="20">
        <f t="shared" si="3"/>
        <v>0</v>
      </c>
      <c r="Q46" s="46"/>
      <c r="R46" s="50">
        <f t="shared" si="4"/>
        <v>4</v>
      </c>
      <c r="S46" s="50">
        <f t="shared" si="5"/>
        <v>65</v>
      </c>
      <c r="T46" s="44">
        <f t="shared" si="6"/>
        <v>80</v>
      </c>
      <c r="U46" s="46"/>
      <c r="V46" s="46"/>
    </row>
    <row r="47">
      <c r="A47" s="47">
        <v>1.09403528E8</v>
      </c>
      <c r="B47" s="47" t="s">
        <v>66</v>
      </c>
      <c r="C47" s="49">
        <v>0.0</v>
      </c>
      <c r="D47" s="49">
        <v>-1.0</v>
      </c>
      <c r="E47" s="20">
        <v>6.0</v>
      </c>
      <c r="F47" s="49">
        <v>0.0</v>
      </c>
      <c r="G47" s="49">
        <v>0.0</v>
      </c>
      <c r="H47" s="49">
        <v>0.0</v>
      </c>
      <c r="I47" s="49">
        <v>0.0</v>
      </c>
      <c r="J47" s="49">
        <v>0.0</v>
      </c>
      <c r="K47" s="49">
        <v>0.0</v>
      </c>
      <c r="L47" s="49">
        <v>0.0</v>
      </c>
      <c r="M47" s="46"/>
      <c r="N47" s="50">
        <f t="shared" si="1"/>
        <v>10</v>
      </c>
      <c r="O47" s="50">
        <f t="shared" si="2"/>
        <v>20</v>
      </c>
      <c r="P47" s="20">
        <f t="shared" si="3"/>
        <v>0</v>
      </c>
      <c r="Q47" s="46"/>
      <c r="R47" s="50">
        <f t="shared" si="4"/>
        <v>1</v>
      </c>
      <c r="S47" s="50">
        <f t="shared" si="5"/>
        <v>25</v>
      </c>
      <c r="T47" s="44">
        <f t="shared" si="6"/>
        <v>30</v>
      </c>
      <c r="U47" s="46"/>
      <c r="V47" s="46"/>
    </row>
    <row r="48">
      <c r="A48" s="47">
        <v>1.0940353E8</v>
      </c>
      <c r="B48" s="47" t="s">
        <v>67</v>
      </c>
      <c r="C48" s="20">
        <v>12.0</v>
      </c>
      <c r="D48" s="20">
        <v>1.0</v>
      </c>
      <c r="E48" s="20">
        <v>1.0</v>
      </c>
      <c r="F48" s="49">
        <v>-8.0</v>
      </c>
      <c r="G48" s="49">
        <v>0.0</v>
      </c>
      <c r="H48" s="49">
        <v>0.0</v>
      </c>
      <c r="I48" s="49">
        <v>-3.0</v>
      </c>
      <c r="J48" s="49">
        <v>0.0</v>
      </c>
      <c r="K48" s="20">
        <v>3.0</v>
      </c>
      <c r="L48" s="49">
        <v>-3.0</v>
      </c>
      <c r="M48" s="46"/>
      <c r="N48" s="50">
        <f t="shared" si="1"/>
        <v>40</v>
      </c>
      <c r="O48" s="50">
        <f t="shared" si="2"/>
        <v>50</v>
      </c>
      <c r="P48" s="20">
        <f t="shared" si="3"/>
        <v>0</v>
      </c>
      <c r="Q48" s="46"/>
      <c r="R48" s="50">
        <f t="shared" si="4"/>
        <v>4</v>
      </c>
      <c r="S48" s="50">
        <f t="shared" si="5"/>
        <v>65</v>
      </c>
      <c r="T48" s="44">
        <f t="shared" si="6"/>
        <v>80</v>
      </c>
      <c r="U48" s="46"/>
      <c r="V48" s="46"/>
    </row>
    <row r="49">
      <c r="A49" s="47">
        <v>1.09403531E8</v>
      </c>
      <c r="B49" s="47" t="s">
        <v>68</v>
      </c>
      <c r="C49" s="49">
        <v>0.0</v>
      </c>
      <c r="D49" s="20">
        <v>6.0</v>
      </c>
      <c r="E49" s="20">
        <v>5.0</v>
      </c>
      <c r="F49" s="49">
        <v>-5.0</v>
      </c>
      <c r="G49" s="49">
        <v>-1.0</v>
      </c>
      <c r="H49" s="49">
        <v>0.0</v>
      </c>
      <c r="I49" s="49">
        <v>0.0</v>
      </c>
      <c r="J49" s="49">
        <v>0.0</v>
      </c>
      <c r="K49" s="49">
        <v>0.0</v>
      </c>
      <c r="L49" s="49">
        <v>0.0</v>
      </c>
      <c r="M49" s="46"/>
      <c r="N49" s="50">
        <f t="shared" si="1"/>
        <v>20</v>
      </c>
      <c r="O49" s="50">
        <f t="shared" si="2"/>
        <v>30</v>
      </c>
      <c r="P49" s="20">
        <f t="shared" si="3"/>
        <v>0</v>
      </c>
      <c r="Q49" s="46"/>
      <c r="R49" s="50">
        <f t="shared" si="4"/>
        <v>2</v>
      </c>
      <c r="S49" s="50">
        <f t="shared" si="5"/>
        <v>40</v>
      </c>
      <c r="T49" s="44">
        <f t="shared" si="6"/>
        <v>50</v>
      </c>
      <c r="U49" s="46"/>
      <c r="V49" s="46"/>
    </row>
    <row r="50">
      <c r="A50" s="47">
        <v>1.0940354E8</v>
      </c>
      <c r="B50" s="47" t="s">
        <v>69</v>
      </c>
      <c r="C50" s="20">
        <v>8.0</v>
      </c>
      <c r="D50" s="20">
        <v>3.0</v>
      </c>
      <c r="E50" s="20">
        <v>2.0</v>
      </c>
      <c r="F50" s="20">
        <v>1.0</v>
      </c>
      <c r="G50" s="20">
        <v>1.0</v>
      </c>
      <c r="H50" s="20">
        <v>4.0</v>
      </c>
      <c r="I50" s="20">
        <v>2.0</v>
      </c>
      <c r="J50" s="20">
        <v>1.0</v>
      </c>
      <c r="K50" s="20">
        <v>1.0</v>
      </c>
      <c r="L50" s="20">
        <v>4.0</v>
      </c>
      <c r="M50" s="46"/>
      <c r="N50" s="50">
        <f t="shared" si="1"/>
        <v>100</v>
      </c>
      <c r="O50" s="50">
        <f t="shared" si="2"/>
        <v>100</v>
      </c>
      <c r="P50" s="20">
        <f t="shared" si="3"/>
        <v>5</v>
      </c>
      <c r="Q50" s="46"/>
      <c r="R50" s="50">
        <f t="shared" si="4"/>
        <v>9</v>
      </c>
      <c r="S50" s="50">
        <f t="shared" si="5"/>
        <v>100</v>
      </c>
      <c r="T50" s="44">
        <f t="shared" si="6"/>
        <v>115</v>
      </c>
      <c r="U50" s="46"/>
      <c r="V50" s="46"/>
    </row>
    <row r="51" hidden="1">
      <c r="A51" s="47">
        <v>1.09403541E8</v>
      </c>
      <c r="B51" s="47" t="s">
        <v>70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46"/>
      <c r="N51" s="50">
        <f t="shared" si="1"/>
        <v>0</v>
      </c>
      <c r="O51" s="50">
        <f t="shared" si="2"/>
        <v>10</v>
      </c>
      <c r="P51" s="20">
        <f t="shared" si="3"/>
        <v>0</v>
      </c>
      <c r="Q51" s="46"/>
      <c r="R51" s="50">
        <f t="shared" si="4"/>
        <v>0</v>
      </c>
      <c r="S51" s="50">
        <f t="shared" si="5"/>
        <v>10</v>
      </c>
      <c r="T51" s="44">
        <f t="shared" si="6"/>
        <v>10</v>
      </c>
      <c r="U51" s="46"/>
      <c r="V51" s="46"/>
    </row>
    <row r="52" hidden="1">
      <c r="A52" s="47">
        <v>1.09403551E8</v>
      </c>
      <c r="B52" s="47" t="s">
        <v>71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46"/>
      <c r="N52" s="50">
        <f t="shared" si="1"/>
        <v>0</v>
      </c>
      <c r="O52" s="50">
        <f t="shared" si="2"/>
        <v>10</v>
      </c>
      <c r="P52" s="20">
        <f t="shared" si="3"/>
        <v>0</v>
      </c>
      <c r="Q52" s="46"/>
      <c r="R52" s="50">
        <f t="shared" si="4"/>
        <v>0</v>
      </c>
      <c r="S52" s="50">
        <f t="shared" si="5"/>
        <v>10</v>
      </c>
      <c r="T52" s="44">
        <f t="shared" si="6"/>
        <v>10</v>
      </c>
      <c r="U52" s="46"/>
      <c r="V52" s="46"/>
    </row>
    <row r="53">
      <c r="A53" s="47">
        <v>1.09403552E8</v>
      </c>
      <c r="B53" s="47" t="s">
        <v>72</v>
      </c>
      <c r="C53" s="49">
        <v>0.0</v>
      </c>
      <c r="D53" s="20">
        <v>1.0</v>
      </c>
      <c r="E53" s="20">
        <v>1.0</v>
      </c>
      <c r="F53" s="49">
        <v>-8.0</v>
      </c>
      <c r="G53" s="49">
        <v>0.0</v>
      </c>
      <c r="H53" s="49">
        <v>0.0</v>
      </c>
      <c r="I53" s="49">
        <v>-5.0</v>
      </c>
      <c r="J53" s="49">
        <v>0.0</v>
      </c>
      <c r="K53" s="49">
        <v>-1.0</v>
      </c>
      <c r="L53" s="49">
        <v>0.0</v>
      </c>
      <c r="M53" s="46"/>
      <c r="N53" s="50">
        <f t="shared" si="1"/>
        <v>20</v>
      </c>
      <c r="O53" s="50">
        <f t="shared" si="2"/>
        <v>30</v>
      </c>
      <c r="P53" s="20">
        <f t="shared" si="3"/>
        <v>0</v>
      </c>
      <c r="Q53" s="46"/>
      <c r="R53" s="50">
        <f t="shared" si="4"/>
        <v>2</v>
      </c>
      <c r="S53" s="50">
        <f t="shared" si="5"/>
        <v>40</v>
      </c>
      <c r="T53" s="44">
        <f t="shared" si="6"/>
        <v>50</v>
      </c>
      <c r="U53" s="46"/>
      <c r="V53" s="46"/>
    </row>
    <row r="54" hidden="1">
      <c r="A54" s="47">
        <v>1.09409002E8</v>
      </c>
      <c r="B54" s="47" t="s">
        <v>73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46"/>
      <c r="N54" s="50">
        <f t="shared" si="1"/>
        <v>0</v>
      </c>
      <c r="O54" s="50">
        <f t="shared" si="2"/>
        <v>10</v>
      </c>
      <c r="P54" s="20">
        <f t="shared" si="3"/>
        <v>0</v>
      </c>
      <c r="Q54" s="46"/>
      <c r="R54" s="50">
        <f t="shared" si="4"/>
        <v>0</v>
      </c>
      <c r="S54" s="50">
        <f t="shared" si="5"/>
        <v>10</v>
      </c>
      <c r="T54" s="44">
        <f t="shared" si="6"/>
        <v>10</v>
      </c>
      <c r="U54" s="46"/>
      <c r="V54" s="46"/>
    </row>
    <row r="55">
      <c r="A55" s="47">
        <v>1.09409532E8</v>
      </c>
      <c r="B55" s="47" t="s">
        <v>74</v>
      </c>
      <c r="C55" s="49">
        <v>0.0</v>
      </c>
      <c r="D55" s="20">
        <v>11.0</v>
      </c>
      <c r="E55" s="20">
        <v>6.0</v>
      </c>
      <c r="F55" s="49">
        <v>0.0</v>
      </c>
      <c r="G55" s="49">
        <v>0.0</v>
      </c>
      <c r="H55" s="49">
        <v>-12.0</v>
      </c>
      <c r="I55" s="20">
        <v>6.0</v>
      </c>
      <c r="J55" s="20">
        <v>6.0</v>
      </c>
      <c r="K55" s="49">
        <v>-4.0</v>
      </c>
      <c r="L55" s="49">
        <v>0.0</v>
      </c>
      <c r="M55" s="46"/>
      <c r="N55" s="50">
        <f t="shared" si="1"/>
        <v>40</v>
      </c>
      <c r="O55" s="50">
        <f t="shared" si="2"/>
        <v>50</v>
      </c>
      <c r="P55" s="20">
        <f t="shared" si="3"/>
        <v>0</v>
      </c>
      <c r="Q55" s="46"/>
      <c r="R55" s="50">
        <f t="shared" si="4"/>
        <v>4</v>
      </c>
      <c r="S55" s="50">
        <f t="shared" si="5"/>
        <v>65</v>
      </c>
      <c r="T55" s="44">
        <f t="shared" si="6"/>
        <v>80</v>
      </c>
      <c r="U55" s="46"/>
      <c r="V55" s="46"/>
    </row>
    <row r="56">
      <c r="A56" s="47">
        <v>1.09801516E8</v>
      </c>
      <c r="B56" s="47" t="s">
        <v>75</v>
      </c>
      <c r="C56" s="49">
        <v>0.0</v>
      </c>
      <c r="D56" s="49">
        <v>-3.0</v>
      </c>
      <c r="E56" s="20">
        <v>1.0</v>
      </c>
      <c r="F56" s="49">
        <v>0.0</v>
      </c>
      <c r="G56" s="49">
        <v>0.0</v>
      </c>
      <c r="H56" s="49">
        <v>0.0</v>
      </c>
      <c r="I56" s="49">
        <v>0.0</v>
      </c>
      <c r="J56" s="49">
        <v>-1.0</v>
      </c>
      <c r="K56" s="49">
        <v>0.0</v>
      </c>
      <c r="L56" s="49">
        <v>0.0</v>
      </c>
      <c r="M56" s="46"/>
      <c r="N56" s="50">
        <f t="shared" si="1"/>
        <v>10</v>
      </c>
      <c r="O56" s="50">
        <f t="shared" si="2"/>
        <v>20</v>
      </c>
      <c r="P56" s="20">
        <f t="shared" si="3"/>
        <v>0</v>
      </c>
      <c r="Q56" s="46"/>
      <c r="R56" s="50">
        <f t="shared" si="4"/>
        <v>1</v>
      </c>
      <c r="S56" s="50">
        <f t="shared" si="5"/>
        <v>25</v>
      </c>
      <c r="T56" s="44">
        <f t="shared" si="6"/>
        <v>30</v>
      </c>
      <c r="U56" s="46"/>
      <c r="V56" s="46"/>
    </row>
    <row r="57">
      <c r="A57" s="47">
        <v>1.09801526E8</v>
      </c>
      <c r="B57" s="47" t="s">
        <v>76</v>
      </c>
      <c r="C57" s="49">
        <v>0.0</v>
      </c>
      <c r="D57" s="49">
        <v>0.0</v>
      </c>
      <c r="E57" s="49">
        <v>0.0</v>
      </c>
      <c r="F57" s="49">
        <v>0.0</v>
      </c>
      <c r="G57" s="49">
        <v>0.0</v>
      </c>
      <c r="H57" s="49">
        <v>0.0</v>
      </c>
      <c r="I57" s="49">
        <v>0.0</v>
      </c>
      <c r="J57" s="49">
        <v>0.0</v>
      </c>
      <c r="K57" s="49">
        <v>0.0</v>
      </c>
      <c r="L57" s="49">
        <v>0.0</v>
      </c>
      <c r="M57" s="46"/>
      <c r="N57" s="50">
        <f t="shared" si="1"/>
        <v>0</v>
      </c>
      <c r="O57" s="50">
        <f t="shared" si="2"/>
        <v>10</v>
      </c>
      <c r="P57" s="20">
        <f t="shared" si="3"/>
        <v>0</v>
      </c>
      <c r="Q57" s="46"/>
      <c r="R57" s="50">
        <f t="shared" si="4"/>
        <v>0</v>
      </c>
      <c r="S57" s="50">
        <f t="shared" si="5"/>
        <v>10</v>
      </c>
      <c r="T57" s="44">
        <f t="shared" si="6"/>
        <v>10</v>
      </c>
      <c r="U57" s="46"/>
      <c r="V57" s="46"/>
    </row>
    <row r="58">
      <c r="A58" s="4"/>
      <c r="B58" s="4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</row>
    <row r="59">
      <c r="A59" s="4"/>
      <c r="B59" s="4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44" t="s">
        <v>127</v>
      </c>
      <c r="N59" s="20">
        <f t="shared" ref="N59:O59" si="7">AVERAGE(N2:N57)</f>
        <v>34</v>
      </c>
      <c r="O59" s="20">
        <f t="shared" si="7"/>
        <v>42.72727273</v>
      </c>
      <c r="P59" s="20"/>
      <c r="Q59" s="20"/>
      <c r="R59" s="20"/>
      <c r="S59" s="20">
        <f t="shared" ref="S59:T59" si="8">AVERAGE(S2:S57)</f>
        <v>51.36363636</v>
      </c>
      <c r="T59" s="20">
        <f t="shared" si="8"/>
        <v>61.72727273</v>
      </c>
      <c r="U59" s="46"/>
      <c r="V59" s="46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89"/>
    <col customWidth="1" min="2" max="2" width="8.11"/>
    <col customWidth="1" min="3" max="3" width="4.78"/>
    <col customWidth="1" min="4" max="6" width="5.22"/>
    <col customWidth="1" min="7" max="7" width="5.44"/>
    <col customWidth="1" min="8" max="8" width="4.78"/>
    <col customWidth="1" min="9" max="9" width="5.11"/>
    <col customWidth="1" min="10" max="10" width="5.67"/>
    <col customWidth="1" min="11" max="11" width="5.56"/>
    <col customWidth="1" min="12" max="12" width="5.11"/>
    <col customWidth="1" min="13" max="13" width="5.89"/>
    <col customWidth="1" min="14" max="14" width="5.0"/>
    <col customWidth="1" min="15" max="15" width="5.78"/>
    <col customWidth="1" min="16" max="16" width="5.11"/>
    <col customWidth="1" min="17" max="17" width="4.78"/>
    <col customWidth="1" min="18" max="18" width="4.89"/>
    <col customWidth="1" min="19" max="19" width="8.22"/>
  </cols>
  <sheetData>
    <row r="1">
      <c r="A1" s="52" t="s">
        <v>0</v>
      </c>
      <c r="B1" s="52" t="s">
        <v>1</v>
      </c>
      <c r="C1" s="13" t="s">
        <v>128</v>
      </c>
      <c r="D1" s="13" t="s">
        <v>129</v>
      </c>
      <c r="E1" s="13" t="s">
        <v>130</v>
      </c>
      <c r="F1" s="13" t="s">
        <v>131</v>
      </c>
      <c r="G1" s="13" t="s">
        <v>132</v>
      </c>
      <c r="H1" s="13" t="s">
        <v>133</v>
      </c>
      <c r="I1" s="13" t="s">
        <v>134</v>
      </c>
      <c r="J1" s="13" t="s">
        <v>135</v>
      </c>
      <c r="K1" s="13" t="s">
        <v>136</v>
      </c>
      <c r="L1" s="13" t="s">
        <v>137</v>
      </c>
      <c r="M1" s="13" t="s">
        <v>138</v>
      </c>
      <c r="N1" s="13" t="s">
        <v>139</v>
      </c>
      <c r="O1" s="13" t="s">
        <v>140</v>
      </c>
      <c r="P1" s="13" t="s">
        <v>141</v>
      </c>
      <c r="Q1" s="13" t="s">
        <v>142</v>
      </c>
      <c r="S1" s="13" t="s">
        <v>143</v>
      </c>
    </row>
    <row r="2">
      <c r="A2" s="53">
        <v>1.05102502E8</v>
      </c>
      <c r="B2" s="53" t="s">
        <v>20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52">
        <v>1.05202007E8</v>
      </c>
      <c r="B3" s="52" t="s">
        <v>22</v>
      </c>
      <c r="C3" s="13">
        <v>1.0</v>
      </c>
      <c r="D3" s="13">
        <v>2.0</v>
      </c>
      <c r="E3" s="13">
        <v>2.0</v>
      </c>
      <c r="F3" s="13">
        <v>1.0</v>
      </c>
      <c r="G3" s="13">
        <v>1.0</v>
      </c>
      <c r="H3" s="13">
        <v>1.0</v>
      </c>
      <c r="I3" s="13">
        <v>1.0</v>
      </c>
      <c r="J3" s="13">
        <v>2.0</v>
      </c>
      <c r="K3" s="13">
        <v>1.0</v>
      </c>
      <c r="L3" s="13">
        <v>2.0</v>
      </c>
      <c r="M3" s="13">
        <v>2.0</v>
      </c>
      <c r="N3" s="13">
        <v>2.0</v>
      </c>
      <c r="O3" s="13">
        <v>1.0</v>
      </c>
      <c r="P3" s="13">
        <v>1.0</v>
      </c>
      <c r="Q3" s="13">
        <v>0.0</v>
      </c>
      <c r="S3" s="54">
        <f t="shared" ref="S3:S19" si="1">COUNTIF(C3:Q3, "&gt;0")</f>
        <v>14</v>
      </c>
    </row>
    <row r="4">
      <c r="A4" s="52">
        <v>1.06103503E8</v>
      </c>
      <c r="B4" s="52" t="s">
        <v>23</v>
      </c>
      <c r="C4" s="13">
        <v>1.0</v>
      </c>
      <c r="D4" s="13">
        <v>3.0</v>
      </c>
      <c r="E4" s="13">
        <v>0.0</v>
      </c>
      <c r="F4" s="13">
        <v>1.0</v>
      </c>
      <c r="G4" s="13">
        <v>0.0</v>
      </c>
      <c r="H4" s="13">
        <v>1.0</v>
      </c>
      <c r="I4" s="13">
        <v>1.0</v>
      </c>
      <c r="J4" s="13">
        <v>1.0</v>
      </c>
      <c r="K4" s="13">
        <v>1.0</v>
      </c>
      <c r="L4" s="13">
        <v>0.0</v>
      </c>
      <c r="M4" s="13">
        <v>5.0</v>
      </c>
      <c r="N4" s="13">
        <v>0.0</v>
      </c>
      <c r="O4" s="13">
        <v>1.0</v>
      </c>
      <c r="P4" s="13">
        <v>1.0</v>
      </c>
      <c r="Q4" s="13">
        <v>1.0</v>
      </c>
      <c r="S4" s="54">
        <f t="shared" si="1"/>
        <v>11</v>
      </c>
    </row>
    <row r="5">
      <c r="A5" s="52">
        <v>1.06103511E8</v>
      </c>
      <c r="B5" s="52" t="s">
        <v>24</v>
      </c>
      <c r="C5" s="13">
        <v>1.0</v>
      </c>
      <c r="D5" s="13">
        <v>2.0</v>
      </c>
      <c r="E5" s="13">
        <v>1.0</v>
      </c>
      <c r="F5" s="13">
        <v>1.0</v>
      </c>
      <c r="G5" s="13">
        <v>2.0</v>
      </c>
      <c r="H5" s="13">
        <v>1.0</v>
      </c>
      <c r="I5" s="13">
        <v>1.0</v>
      </c>
      <c r="J5" s="13">
        <v>1.0</v>
      </c>
      <c r="K5" s="13">
        <v>1.0</v>
      </c>
      <c r="L5" s="13">
        <v>1.0</v>
      </c>
      <c r="M5" s="13">
        <v>-1.0</v>
      </c>
      <c r="N5" s="13">
        <v>0.0</v>
      </c>
      <c r="O5" s="13">
        <v>1.0</v>
      </c>
      <c r="P5" s="13">
        <v>1.0</v>
      </c>
      <c r="Q5" s="13">
        <v>0.0</v>
      </c>
      <c r="S5" s="54">
        <f t="shared" si="1"/>
        <v>12</v>
      </c>
    </row>
    <row r="6">
      <c r="A6" s="52">
        <v>1.06206008E8</v>
      </c>
      <c r="B6" s="52" t="s">
        <v>25</v>
      </c>
      <c r="C6" s="13">
        <v>1.0</v>
      </c>
      <c r="D6" s="13">
        <v>2.0</v>
      </c>
      <c r="E6" s="13">
        <v>6.0</v>
      </c>
      <c r="F6" s="13">
        <v>3.0</v>
      </c>
      <c r="G6" s="13">
        <v>1.0</v>
      </c>
      <c r="H6" s="13">
        <v>1.0</v>
      </c>
      <c r="I6" s="13">
        <v>2.0</v>
      </c>
      <c r="J6" s="13">
        <v>3.0</v>
      </c>
      <c r="K6" s="13">
        <v>1.0</v>
      </c>
      <c r="L6" s="13">
        <v>2.0</v>
      </c>
      <c r="M6" s="13">
        <v>2.0</v>
      </c>
      <c r="N6" s="13">
        <v>1.0</v>
      </c>
      <c r="O6" s="13">
        <v>1.0</v>
      </c>
      <c r="P6" s="13">
        <v>1.0</v>
      </c>
      <c r="Q6" s="13">
        <v>3.0</v>
      </c>
      <c r="S6" s="54">
        <f t="shared" si="1"/>
        <v>15</v>
      </c>
    </row>
    <row r="7">
      <c r="A7" s="52">
        <v>1.0620601E8</v>
      </c>
      <c r="B7" s="52" t="s">
        <v>26</v>
      </c>
      <c r="C7" s="13">
        <v>1.0</v>
      </c>
      <c r="D7" s="13">
        <v>1.0</v>
      </c>
      <c r="E7" s="13">
        <v>1.0</v>
      </c>
      <c r="F7" s="13">
        <v>1.0</v>
      </c>
      <c r="G7" s="13">
        <v>1.0</v>
      </c>
      <c r="H7" s="13">
        <v>1.0</v>
      </c>
      <c r="I7" s="13">
        <v>1.0</v>
      </c>
      <c r="J7" s="13">
        <v>1.0</v>
      </c>
      <c r="K7" s="13">
        <v>1.0</v>
      </c>
      <c r="L7" s="13">
        <v>1.0</v>
      </c>
      <c r="M7" s="13">
        <v>4.0</v>
      </c>
      <c r="N7" s="13">
        <v>2.0</v>
      </c>
      <c r="O7" s="13">
        <v>1.0</v>
      </c>
      <c r="P7" s="13">
        <v>1.0</v>
      </c>
      <c r="Q7" s="13">
        <v>1.0</v>
      </c>
      <c r="S7" s="54">
        <f t="shared" si="1"/>
        <v>15</v>
      </c>
    </row>
    <row r="8">
      <c r="A8" s="52">
        <v>1.06401041E8</v>
      </c>
      <c r="B8" s="52" t="s">
        <v>27</v>
      </c>
      <c r="C8" s="13">
        <v>1.0</v>
      </c>
      <c r="D8" s="13">
        <v>2.0</v>
      </c>
      <c r="E8" s="13">
        <v>1.0</v>
      </c>
      <c r="F8" s="13">
        <v>1.0</v>
      </c>
      <c r="G8" s="13">
        <v>2.0</v>
      </c>
      <c r="H8" s="13">
        <v>1.0</v>
      </c>
      <c r="I8" s="13">
        <v>2.0</v>
      </c>
      <c r="J8" s="13">
        <v>-1.0</v>
      </c>
      <c r="K8" s="13">
        <v>1.0</v>
      </c>
      <c r="L8" s="13">
        <v>2.0</v>
      </c>
      <c r="M8" s="13">
        <v>2.0</v>
      </c>
      <c r="N8" s="13">
        <v>4.0</v>
      </c>
      <c r="O8" s="13">
        <v>7.0</v>
      </c>
      <c r="P8" s="13">
        <v>3.0</v>
      </c>
      <c r="Q8" s="13">
        <v>4.0</v>
      </c>
      <c r="S8" s="54">
        <f t="shared" si="1"/>
        <v>14</v>
      </c>
    </row>
    <row r="9">
      <c r="A9" s="52">
        <v>1.06401048E8</v>
      </c>
      <c r="B9" s="52" t="s">
        <v>28</v>
      </c>
      <c r="C9" s="13">
        <v>2.0</v>
      </c>
      <c r="D9" s="13">
        <v>4.0</v>
      </c>
      <c r="E9" s="13">
        <v>1.0</v>
      </c>
      <c r="F9" s="13">
        <v>2.0</v>
      </c>
      <c r="G9" s="13">
        <v>1.0</v>
      </c>
      <c r="H9" s="13">
        <v>1.0</v>
      </c>
      <c r="I9" s="13">
        <v>1.0</v>
      </c>
      <c r="J9" s="13">
        <v>1.0</v>
      </c>
      <c r="K9" s="13">
        <v>1.0</v>
      </c>
      <c r="L9" s="13">
        <v>2.0</v>
      </c>
      <c r="M9" s="13">
        <v>1.0</v>
      </c>
      <c r="N9" s="13">
        <v>1.0</v>
      </c>
      <c r="O9" s="13">
        <v>1.0</v>
      </c>
      <c r="P9" s="13">
        <v>1.0</v>
      </c>
      <c r="Q9" s="13">
        <v>1.0</v>
      </c>
      <c r="S9" s="54">
        <f t="shared" si="1"/>
        <v>15</v>
      </c>
    </row>
    <row r="10">
      <c r="A10" s="52">
        <v>1.06401055E8</v>
      </c>
      <c r="B10" s="52" t="s">
        <v>29</v>
      </c>
      <c r="C10" s="13">
        <v>2.0</v>
      </c>
      <c r="D10" s="13">
        <v>1.0</v>
      </c>
      <c r="E10" s="13">
        <v>2.0</v>
      </c>
      <c r="F10" s="13">
        <v>1.0</v>
      </c>
      <c r="G10" s="13">
        <v>1.0</v>
      </c>
      <c r="H10" s="13">
        <v>1.0</v>
      </c>
      <c r="I10" s="13">
        <v>1.0</v>
      </c>
      <c r="J10" s="13">
        <v>1.0</v>
      </c>
      <c r="K10" s="13">
        <v>1.0</v>
      </c>
      <c r="L10" s="13">
        <v>1.0</v>
      </c>
      <c r="M10" s="13">
        <v>2.0</v>
      </c>
      <c r="N10" s="13">
        <v>3.0</v>
      </c>
      <c r="O10" s="13">
        <v>4.0</v>
      </c>
      <c r="P10" s="13">
        <v>2.0</v>
      </c>
      <c r="Q10" s="13">
        <v>1.0</v>
      </c>
      <c r="S10" s="54">
        <f t="shared" si="1"/>
        <v>15</v>
      </c>
    </row>
    <row r="11">
      <c r="A11" s="52">
        <v>1.06401525E8</v>
      </c>
      <c r="B11" s="52" t="s">
        <v>30</v>
      </c>
      <c r="C11" s="13">
        <v>1.0</v>
      </c>
      <c r="D11" s="13">
        <v>1.0</v>
      </c>
      <c r="E11" s="13">
        <v>0.0</v>
      </c>
      <c r="F11" s="13">
        <v>1.0</v>
      </c>
      <c r="G11" s="13">
        <v>1.0</v>
      </c>
      <c r="H11" s="13">
        <v>1.0</v>
      </c>
      <c r="I11" s="13">
        <v>0.0</v>
      </c>
      <c r="J11" s="13">
        <v>1.0</v>
      </c>
      <c r="K11" s="13">
        <v>1.0</v>
      </c>
      <c r="L11" s="13">
        <v>1.0</v>
      </c>
      <c r="M11" s="13">
        <v>3.0</v>
      </c>
      <c r="N11" s="13">
        <v>0.0</v>
      </c>
      <c r="O11" s="13">
        <v>2.0</v>
      </c>
      <c r="P11" s="13">
        <v>1.0</v>
      </c>
      <c r="Q11" s="13">
        <v>1.0</v>
      </c>
      <c r="S11" s="54">
        <f t="shared" si="1"/>
        <v>12</v>
      </c>
    </row>
    <row r="12">
      <c r="A12" s="52">
        <v>1.06401528E8</v>
      </c>
      <c r="B12" s="52" t="s">
        <v>31</v>
      </c>
      <c r="C12" s="13">
        <v>1.0</v>
      </c>
      <c r="D12" s="13">
        <v>2.0</v>
      </c>
      <c r="E12" s="13">
        <v>1.0</v>
      </c>
      <c r="F12" s="13">
        <v>1.0</v>
      </c>
      <c r="G12" s="13">
        <v>1.0</v>
      </c>
      <c r="H12" s="13">
        <v>1.0</v>
      </c>
      <c r="I12" s="13">
        <v>1.0</v>
      </c>
      <c r="J12" s="13">
        <v>-2.0</v>
      </c>
      <c r="K12" s="13">
        <v>1.0</v>
      </c>
      <c r="L12" s="13">
        <v>3.0</v>
      </c>
      <c r="M12" s="13">
        <v>2.0</v>
      </c>
      <c r="N12" s="13">
        <v>0.0</v>
      </c>
      <c r="O12" s="13">
        <v>1.0</v>
      </c>
      <c r="P12" s="13">
        <v>1.0</v>
      </c>
      <c r="Q12" s="13">
        <v>1.0</v>
      </c>
      <c r="S12" s="54">
        <f t="shared" si="1"/>
        <v>13</v>
      </c>
    </row>
    <row r="13">
      <c r="A13" s="52">
        <v>1.06408003E8</v>
      </c>
      <c r="B13" s="52" t="s">
        <v>32</v>
      </c>
      <c r="C13" s="13">
        <v>3.0</v>
      </c>
      <c r="D13" s="13">
        <v>1.0</v>
      </c>
      <c r="E13" s="13">
        <v>2.0</v>
      </c>
      <c r="F13" s="13">
        <v>1.0</v>
      </c>
      <c r="G13" s="13">
        <v>9.0</v>
      </c>
      <c r="H13" s="13">
        <v>1.0</v>
      </c>
      <c r="I13" s="13">
        <v>1.0</v>
      </c>
      <c r="J13" s="13">
        <v>1.0</v>
      </c>
      <c r="K13" s="13">
        <v>1.0</v>
      </c>
      <c r="L13" s="13">
        <v>1.0</v>
      </c>
      <c r="M13" s="13">
        <v>-4.0</v>
      </c>
      <c r="N13" s="13">
        <v>0.0</v>
      </c>
      <c r="O13" s="13">
        <v>2.0</v>
      </c>
      <c r="P13" s="13">
        <v>1.0</v>
      </c>
      <c r="Q13" s="13">
        <v>-4.0</v>
      </c>
      <c r="S13" s="54">
        <f t="shared" si="1"/>
        <v>12</v>
      </c>
    </row>
    <row r="14">
      <c r="A14" s="52">
        <v>1.06408005E8</v>
      </c>
      <c r="B14" s="52" t="s">
        <v>33</v>
      </c>
      <c r="C14" s="13">
        <v>1.0</v>
      </c>
      <c r="D14" s="13">
        <v>1.0</v>
      </c>
      <c r="E14" s="13">
        <v>1.0</v>
      </c>
      <c r="F14" s="13">
        <v>1.0</v>
      </c>
      <c r="G14" s="13">
        <v>1.0</v>
      </c>
      <c r="H14" s="13">
        <v>1.0</v>
      </c>
      <c r="I14" s="13">
        <v>1.0</v>
      </c>
      <c r="J14" s="13">
        <v>1.0</v>
      </c>
      <c r="K14" s="13">
        <v>1.0</v>
      </c>
      <c r="L14" s="13">
        <v>1.0</v>
      </c>
      <c r="M14" s="13">
        <v>3.0</v>
      </c>
      <c r="N14" s="13">
        <v>0.0</v>
      </c>
      <c r="O14" s="13">
        <v>1.0</v>
      </c>
      <c r="P14" s="13">
        <v>1.0</v>
      </c>
      <c r="Q14" s="13">
        <v>1.0</v>
      </c>
      <c r="S14" s="54">
        <f t="shared" si="1"/>
        <v>14</v>
      </c>
    </row>
    <row r="15">
      <c r="A15" s="52">
        <v>1.06409022E8</v>
      </c>
      <c r="B15" s="52" t="s">
        <v>34</v>
      </c>
      <c r="C15" s="13">
        <v>1.0</v>
      </c>
      <c r="D15" s="13">
        <v>2.0</v>
      </c>
      <c r="E15" s="13">
        <v>2.0</v>
      </c>
      <c r="F15" s="13">
        <v>1.0</v>
      </c>
      <c r="G15" s="13">
        <v>1.0</v>
      </c>
      <c r="H15" s="13">
        <v>1.0</v>
      </c>
      <c r="I15" s="13">
        <v>1.0</v>
      </c>
      <c r="J15" s="13">
        <v>4.0</v>
      </c>
      <c r="K15" s="13">
        <v>2.0</v>
      </c>
      <c r="L15" s="13">
        <v>1.0</v>
      </c>
      <c r="M15" s="13">
        <v>3.0</v>
      </c>
      <c r="N15" s="13">
        <v>1.0</v>
      </c>
      <c r="O15" s="13">
        <v>1.0</v>
      </c>
      <c r="P15" s="13">
        <v>2.0</v>
      </c>
      <c r="Q15" s="13">
        <v>0.0</v>
      </c>
      <c r="S15" s="54">
        <f t="shared" si="1"/>
        <v>14</v>
      </c>
    </row>
    <row r="16">
      <c r="A16" s="52">
        <v>1.06409023E8</v>
      </c>
      <c r="B16" s="52" t="s">
        <v>35</v>
      </c>
      <c r="C16" s="13">
        <v>1.0</v>
      </c>
      <c r="D16" s="13">
        <v>1.0</v>
      </c>
      <c r="E16" s="13">
        <v>1.0</v>
      </c>
      <c r="F16" s="13">
        <v>1.0</v>
      </c>
      <c r="G16" s="13">
        <v>1.0</v>
      </c>
      <c r="H16" s="13">
        <v>1.0</v>
      </c>
      <c r="I16" s="13">
        <v>1.0</v>
      </c>
      <c r="J16" s="13">
        <v>1.0</v>
      </c>
      <c r="K16" s="13">
        <v>1.0</v>
      </c>
      <c r="L16" s="13">
        <v>1.0</v>
      </c>
      <c r="M16" s="13">
        <v>0.0</v>
      </c>
      <c r="N16" s="13">
        <v>0.0</v>
      </c>
      <c r="O16" s="13">
        <v>0.0</v>
      </c>
      <c r="P16" s="13">
        <v>0.0</v>
      </c>
      <c r="Q16" s="13">
        <v>0.0</v>
      </c>
      <c r="S16" s="54">
        <f t="shared" si="1"/>
        <v>10</v>
      </c>
    </row>
    <row r="17">
      <c r="A17" s="52">
        <v>1.0640953E8</v>
      </c>
      <c r="B17" s="52" t="s">
        <v>36</v>
      </c>
      <c r="C17" s="13">
        <v>4.0</v>
      </c>
      <c r="D17" s="13">
        <v>1.0</v>
      </c>
      <c r="E17" s="13">
        <v>0.0</v>
      </c>
      <c r="F17" s="13">
        <v>1.0</v>
      </c>
      <c r="G17" s="13">
        <v>2.0</v>
      </c>
      <c r="H17" s="13">
        <v>1.0</v>
      </c>
      <c r="I17" s="13">
        <v>1.0</v>
      </c>
      <c r="J17" s="13">
        <v>2.0</v>
      </c>
      <c r="K17" s="13">
        <v>1.0</v>
      </c>
      <c r="L17" s="13">
        <v>1.0</v>
      </c>
      <c r="M17" s="13">
        <v>1.0</v>
      </c>
      <c r="N17" s="13">
        <v>0.0</v>
      </c>
      <c r="O17" s="13">
        <v>1.0</v>
      </c>
      <c r="P17" s="13">
        <v>1.0</v>
      </c>
      <c r="Q17" s="13">
        <v>1.0</v>
      </c>
      <c r="S17" s="54">
        <f t="shared" si="1"/>
        <v>13</v>
      </c>
    </row>
    <row r="18">
      <c r="A18" s="52">
        <v>1.06409533E8</v>
      </c>
      <c r="B18" s="52" t="s">
        <v>37</v>
      </c>
      <c r="C18" s="13">
        <v>1.0</v>
      </c>
      <c r="D18" s="13">
        <v>1.0</v>
      </c>
      <c r="E18" s="13">
        <v>1.0</v>
      </c>
      <c r="F18" s="13">
        <v>1.0</v>
      </c>
      <c r="G18" s="13">
        <v>1.0</v>
      </c>
      <c r="H18" s="13">
        <v>1.0</v>
      </c>
      <c r="I18" s="13">
        <v>1.0</v>
      </c>
      <c r="J18" s="13">
        <v>1.0</v>
      </c>
      <c r="K18" s="13">
        <v>1.0</v>
      </c>
      <c r="L18" s="13">
        <v>1.0</v>
      </c>
      <c r="M18" s="13">
        <v>1.0</v>
      </c>
      <c r="N18" s="13">
        <v>0.0</v>
      </c>
      <c r="O18" s="13">
        <v>1.0</v>
      </c>
      <c r="P18" s="13">
        <v>1.0</v>
      </c>
      <c r="Q18" s="13">
        <v>2.0</v>
      </c>
      <c r="S18" s="54">
        <f t="shared" si="1"/>
        <v>14</v>
      </c>
    </row>
    <row r="19">
      <c r="A19" s="52">
        <v>1.06501002E8</v>
      </c>
      <c r="B19" s="52" t="s">
        <v>38</v>
      </c>
      <c r="C19" s="13">
        <v>1.0</v>
      </c>
      <c r="D19" s="13">
        <v>1.0</v>
      </c>
      <c r="E19" s="13">
        <v>2.0</v>
      </c>
      <c r="F19" s="13">
        <v>1.0</v>
      </c>
      <c r="G19" s="13">
        <v>1.0</v>
      </c>
      <c r="H19" s="13">
        <v>1.0</v>
      </c>
      <c r="I19" s="13">
        <v>-4.0</v>
      </c>
      <c r="J19" s="13">
        <v>2.0</v>
      </c>
      <c r="K19" s="13">
        <v>1.0</v>
      </c>
      <c r="L19" s="13">
        <v>1.0</v>
      </c>
      <c r="M19" s="13">
        <v>-7.0</v>
      </c>
      <c r="N19" s="13">
        <v>1.0</v>
      </c>
      <c r="O19" s="13">
        <v>2.0</v>
      </c>
      <c r="P19" s="13">
        <v>3.0</v>
      </c>
      <c r="Q19" s="13">
        <v>1.0</v>
      </c>
      <c r="S19" s="54">
        <f t="shared" si="1"/>
        <v>13</v>
      </c>
    </row>
    <row r="20">
      <c r="A20" s="55">
        <v>1.06601523E8</v>
      </c>
      <c r="B20" s="55" t="s">
        <v>39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>
      <c r="A21" s="52">
        <v>1.07401002E8</v>
      </c>
      <c r="B21" s="52" t="s">
        <v>40</v>
      </c>
      <c r="C21" s="13">
        <v>2.0</v>
      </c>
      <c r="D21" s="13">
        <v>2.0</v>
      </c>
      <c r="E21" s="13">
        <v>1.0</v>
      </c>
      <c r="F21" s="13">
        <v>1.0</v>
      </c>
      <c r="G21" s="13">
        <v>2.0</v>
      </c>
      <c r="H21" s="13">
        <v>2.0</v>
      </c>
      <c r="I21" s="13">
        <v>2.0</v>
      </c>
      <c r="J21" s="13">
        <v>2.0</v>
      </c>
      <c r="K21" s="13">
        <v>1.0</v>
      </c>
      <c r="L21" s="13">
        <v>2.0</v>
      </c>
      <c r="M21" s="13">
        <v>2.0</v>
      </c>
      <c r="N21" s="13">
        <v>1.0</v>
      </c>
      <c r="O21" s="13">
        <v>1.0</v>
      </c>
      <c r="P21" s="13">
        <v>1.0</v>
      </c>
      <c r="Q21" s="13">
        <v>4.0</v>
      </c>
      <c r="S21" s="54">
        <f t="shared" ref="S21:S25" si="2">COUNTIF(C21:Q21, "&gt;0")</f>
        <v>15</v>
      </c>
    </row>
    <row r="22">
      <c r="A22" s="52">
        <v>1.07401018E8</v>
      </c>
      <c r="B22" s="52" t="s">
        <v>41</v>
      </c>
      <c r="C22" s="13">
        <v>1.0</v>
      </c>
      <c r="D22" s="13">
        <v>1.0</v>
      </c>
      <c r="E22" s="13">
        <v>1.0</v>
      </c>
      <c r="F22" s="13">
        <v>1.0</v>
      </c>
      <c r="G22" s="13">
        <v>1.0</v>
      </c>
      <c r="H22" s="13">
        <v>1.0</v>
      </c>
      <c r="I22" s="13">
        <v>1.0</v>
      </c>
      <c r="J22" s="13">
        <v>1.0</v>
      </c>
      <c r="K22" s="13">
        <v>1.0</v>
      </c>
      <c r="L22" s="13">
        <v>1.0</v>
      </c>
      <c r="M22" s="13">
        <v>1.0</v>
      </c>
      <c r="N22" s="13">
        <v>2.0</v>
      </c>
      <c r="O22" s="13">
        <v>1.0</v>
      </c>
      <c r="P22" s="13">
        <v>1.0</v>
      </c>
      <c r="Q22" s="13">
        <v>1.0</v>
      </c>
      <c r="S22" s="54">
        <f t="shared" si="2"/>
        <v>15</v>
      </c>
    </row>
    <row r="23">
      <c r="A23" s="52">
        <v>1.07401058E8</v>
      </c>
      <c r="B23" s="52" t="s">
        <v>42</v>
      </c>
      <c r="C23" s="13">
        <v>1.0</v>
      </c>
      <c r="D23" s="13">
        <v>1.0</v>
      </c>
      <c r="E23" s="13">
        <v>1.0</v>
      </c>
      <c r="F23" s="13">
        <v>1.0</v>
      </c>
      <c r="G23" s="13">
        <v>1.0</v>
      </c>
      <c r="H23" s="13">
        <v>1.0</v>
      </c>
      <c r="I23" s="13">
        <v>1.0</v>
      </c>
      <c r="J23" s="13">
        <v>1.0</v>
      </c>
      <c r="K23" s="13">
        <v>2.0</v>
      </c>
      <c r="L23" s="13">
        <v>1.0</v>
      </c>
      <c r="M23" s="13">
        <v>1.0</v>
      </c>
      <c r="N23" s="13">
        <v>1.0</v>
      </c>
      <c r="O23" s="13">
        <v>1.0</v>
      </c>
      <c r="P23" s="13">
        <v>1.0</v>
      </c>
      <c r="Q23" s="13">
        <v>1.0</v>
      </c>
      <c r="S23" s="54">
        <f t="shared" si="2"/>
        <v>15</v>
      </c>
    </row>
    <row r="24">
      <c r="A24" s="52">
        <v>1.07401525E8</v>
      </c>
      <c r="B24" s="52" t="s">
        <v>43</v>
      </c>
      <c r="C24" s="13">
        <v>1.0</v>
      </c>
      <c r="D24" s="13">
        <v>1.0</v>
      </c>
      <c r="E24" s="13">
        <v>1.0</v>
      </c>
      <c r="F24" s="13">
        <v>1.0</v>
      </c>
      <c r="G24" s="13">
        <v>1.0</v>
      </c>
      <c r="H24" s="13">
        <v>1.0</v>
      </c>
      <c r="I24" s="13">
        <v>1.0</v>
      </c>
      <c r="J24" s="13">
        <v>1.0</v>
      </c>
      <c r="K24" s="13">
        <v>2.0</v>
      </c>
      <c r="L24" s="13">
        <v>2.0</v>
      </c>
      <c r="M24" s="13">
        <v>1.0</v>
      </c>
      <c r="N24" s="13">
        <v>-3.0</v>
      </c>
      <c r="O24" s="13">
        <v>1.0</v>
      </c>
      <c r="P24" s="13">
        <v>1.0</v>
      </c>
      <c r="Q24" s="13">
        <v>1.0</v>
      </c>
      <c r="S24" s="54">
        <f t="shared" si="2"/>
        <v>14</v>
      </c>
    </row>
    <row r="25">
      <c r="A25" s="52">
        <v>1.07403002E8</v>
      </c>
      <c r="B25" s="52" t="s">
        <v>44</v>
      </c>
      <c r="C25" s="13">
        <v>1.0</v>
      </c>
      <c r="D25" s="13">
        <v>1.0</v>
      </c>
      <c r="E25" s="13">
        <v>1.0</v>
      </c>
      <c r="F25" s="13">
        <v>1.0</v>
      </c>
      <c r="G25" s="13">
        <v>1.0</v>
      </c>
      <c r="H25" s="13">
        <v>1.0</v>
      </c>
      <c r="I25" s="13">
        <v>1.0</v>
      </c>
      <c r="J25" s="13">
        <v>1.0</v>
      </c>
      <c r="K25" s="13">
        <v>1.0</v>
      </c>
      <c r="L25" s="13">
        <v>1.0</v>
      </c>
      <c r="M25" s="13">
        <v>1.0</v>
      </c>
      <c r="N25" s="13">
        <v>1.0</v>
      </c>
      <c r="O25" s="13">
        <v>1.0</v>
      </c>
      <c r="P25" s="13">
        <v>1.0</v>
      </c>
      <c r="Q25" s="13">
        <v>1.0</v>
      </c>
      <c r="S25" s="54">
        <f t="shared" si="2"/>
        <v>15</v>
      </c>
    </row>
    <row r="26">
      <c r="A26" s="55">
        <v>1.0740353E8</v>
      </c>
      <c r="B26" s="55" t="s">
        <v>45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</row>
    <row r="27">
      <c r="A27" s="55">
        <v>1.07403533E8</v>
      </c>
      <c r="B27" s="55" t="s">
        <v>46</v>
      </c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</row>
    <row r="28">
      <c r="A28" s="55">
        <v>1.07403534E8</v>
      </c>
      <c r="B28" s="55" t="s">
        <v>47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</row>
    <row r="29">
      <c r="A29" s="55">
        <v>1.07409007E8</v>
      </c>
      <c r="B29" s="55" t="s">
        <v>48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</row>
    <row r="30">
      <c r="A30" s="52">
        <v>1.07409023E8</v>
      </c>
      <c r="B30" s="52" t="s">
        <v>49</v>
      </c>
      <c r="C30" s="13">
        <v>0.0</v>
      </c>
      <c r="D30" s="13">
        <v>1.0</v>
      </c>
      <c r="E30" s="13">
        <v>3.0</v>
      </c>
      <c r="F30" s="13">
        <v>0.0</v>
      </c>
      <c r="G30" s="13">
        <v>1.0</v>
      </c>
      <c r="H30" s="13">
        <v>1.0</v>
      </c>
      <c r="I30" s="13">
        <v>0.0</v>
      </c>
      <c r="J30" s="13">
        <v>0.0</v>
      </c>
      <c r="K30" s="13">
        <v>5.0</v>
      </c>
      <c r="L30" s="13">
        <v>0.0</v>
      </c>
      <c r="M30" s="13">
        <v>4.0</v>
      </c>
      <c r="N30" s="13">
        <v>1.0</v>
      </c>
      <c r="O30" s="13">
        <v>3.0</v>
      </c>
      <c r="P30" s="13">
        <v>2.0</v>
      </c>
      <c r="Q30" s="13">
        <v>2.0</v>
      </c>
      <c r="S30" s="54">
        <f>COUNTIF(C30:Q30, "&gt;0")</f>
        <v>10</v>
      </c>
    </row>
    <row r="31">
      <c r="A31" s="55">
        <v>1.07409508E8</v>
      </c>
      <c r="B31" s="55" t="s">
        <v>50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</row>
    <row r="32">
      <c r="A32" s="55">
        <v>1.07409527E8</v>
      </c>
      <c r="B32" s="55" t="s">
        <v>51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</row>
    <row r="33" ht="14.25" customHeight="1">
      <c r="A33" s="57">
        <v>1.07409535E8</v>
      </c>
      <c r="B33" s="57" t="s">
        <v>52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</row>
    <row r="34">
      <c r="A34" s="53">
        <v>1.07707519E8</v>
      </c>
      <c r="B34" s="53" t="s">
        <v>53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53">
        <v>1.0770752E8</v>
      </c>
      <c r="B35" s="53" t="s">
        <v>54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52">
        <v>1.08401037E8</v>
      </c>
      <c r="B36" s="52" t="s">
        <v>55</v>
      </c>
      <c r="C36" s="13">
        <v>1.0</v>
      </c>
      <c r="D36" s="13">
        <v>1.0</v>
      </c>
      <c r="E36" s="13">
        <v>1.0</v>
      </c>
      <c r="F36" s="13">
        <v>1.0</v>
      </c>
      <c r="G36" s="13">
        <v>1.0</v>
      </c>
      <c r="H36" s="13">
        <v>1.0</v>
      </c>
      <c r="I36" s="13">
        <v>1.0</v>
      </c>
      <c r="J36" s="13">
        <v>1.0</v>
      </c>
      <c r="K36" s="13">
        <v>1.0</v>
      </c>
      <c r="L36" s="13">
        <v>0.0</v>
      </c>
      <c r="M36" s="13">
        <v>1.0</v>
      </c>
      <c r="N36" s="13">
        <v>1.0</v>
      </c>
      <c r="O36" s="13">
        <v>1.0</v>
      </c>
      <c r="P36" s="13">
        <v>1.0</v>
      </c>
      <c r="Q36" s="13">
        <v>0.0</v>
      </c>
      <c r="S36" s="54">
        <f t="shared" ref="S36:S40" si="3">COUNTIF(C36:Q36, "&gt;0")</f>
        <v>13</v>
      </c>
    </row>
    <row r="37">
      <c r="A37" s="52">
        <v>1.08401501E8</v>
      </c>
      <c r="B37" s="52" t="s">
        <v>56</v>
      </c>
      <c r="C37" s="13">
        <v>1.0</v>
      </c>
      <c r="D37" s="13">
        <v>1.0</v>
      </c>
      <c r="E37" s="13">
        <v>1.0</v>
      </c>
      <c r="F37" s="13">
        <v>1.0</v>
      </c>
      <c r="G37" s="13">
        <v>1.0</v>
      </c>
      <c r="H37" s="13">
        <v>1.0</v>
      </c>
      <c r="I37" s="13">
        <v>1.0</v>
      </c>
      <c r="J37" s="13">
        <v>5.0</v>
      </c>
      <c r="K37" s="13">
        <v>1.0</v>
      </c>
      <c r="L37" s="13">
        <v>1.0</v>
      </c>
      <c r="M37" s="13">
        <v>1.0</v>
      </c>
      <c r="N37" s="13">
        <v>1.0</v>
      </c>
      <c r="O37" s="13">
        <v>1.0</v>
      </c>
      <c r="P37" s="13">
        <v>1.0</v>
      </c>
      <c r="Q37" s="13">
        <v>1.0</v>
      </c>
      <c r="S37" s="54">
        <f t="shared" si="3"/>
        <v>15</v>
      </c>
    </row>
    <row r="38">
      <c r="A38" s="52">
        <v>1.08401503E8</v>
      </c>
      <c r="B38" s="52" t="s">
        <v>57</v>
      </c>
      <c r="C38" s="13">
        <v>1.0</v>
      </c>
      <c r="D38" s="13">
        <v>1.0</v>
      </c>
      <c r="E38" s="13">
        <v>1.0</v>
      </c>
      <c r="F38" s="13">
        <v>1.0</v>
      </c>
      <c r="G38" s="13">
        <v>1.0</v>
      </c>
      <c r="H38" s="13">
        <v>2.0</v>
      </c>
      <c r="I38" s="13">
        <v>-3.0</v>
      </c>
      <c r="J38" s="13">
        <v>0.0</v>
      </c>
      <c r="K38" s="13">
        <v>1.0</v>
      </c>
      <c r="L38" s="13">
        <v>1.0</v>
      </c>
      <c r="M38" s="13">
        <v>4.0</v>
      </c>
      <c r="N38" s="13">
        <v>-2.0</v>
      </c>
      <c r="O38" s="13">
        <v>-1.0</v>
      </c>
      <c r="P38" s="13">
        <v>3.0</v>
      </c>
      <c r="Q38" s="13">
        <v>0.0</v>
      </c>
      <c r="S38" s="54">
        <f t="shared" si="3"/>
        <v>10</v>
      </c>
    </row>
    <row r="39">
      <c r="A39" s="52">
        <v>1.08401522E8</v>
      </c>
      <c r="B39" s="52" t="s">
        <v>58</v>
      </c>
      <c r="C39" s="13">
        <v>1.0</v>
      </c>
      <c r="D39" s="13">
        <v>1.0</v>
      </c>
      <c r="E39" s="13">
        <v>0.0</v>
      </c>
      <c r="F39" s="13">
        <v>1.0</v>
      </c>
      <c r="G39" s="13">
        <v>1.0</v>
      </c>
      <c r="H39" s="13">
        <v>1.0</v>
      </c>
      <c r="I39" s="13">
        <v>1.0</v>
      </c>
      <c r="J39" s="13">
        <v>1.0</v>
      </c>
      <c r="K39" s="13">
        <v>1.0</v>
      </c>
      <c r="L39" s="13">
        <v>5.0</v>
      </c>
      <c r="M39" s="13">
        <v>-6.0</v>
      </c>
      <c r="N39" s="13">
        <v>0.0</v>
      </c>
      <c r="O39" s="13">
        <v>1.0</v>
      </c>
      <c r="P39" s="13">
        <v>2.0</v>
      </c>
      <c r="Q39" s="13">
        <v>1.0</v>
      </c>
      <c r="S39" s="54">
        <f t="shared" si="3"/>
        <v>12</v>
      </c>
    </row>
    <row r="40">
      <c r="A40" s="52">
        <v>1.08401523E8</v>
      </c>
      <c r="B40" s="52" t="s">
        <v>59</v>
      </c>
      <c r="C40" s="13">
        <v>1.0</v>
      </c>
      <c r="D40" s="13">
        <v>1.0</v>
      </c>
      <c r="E40" s="13">
        <v>1.0</v>
      </c>
      <c r="F40" s="13">
        <v>2.0</v>
      </c>
      <c r="G40" s="13">
        <v>3.0</v>
      </c>
      <c r="H40" s="13">
        <v>1.0</v>
      </c>
      <c r="I40" s="13">
        <v>1.0</v>
      </c>
      <c r="J40" s="13">
        <v>3.0</v>
      </c>
      <c r="K40" s="13">
        <v>1.0</v>
      </c>
      <c r="L40" s="13">
        <v>2.0</v>
      </c>
      <c r="M40" s="13">
        <v>7.0</v>
      </c>
      <c r="N40" s="13">
        <v>0.0</v>
      </c>
      <c r="O40" s="13">
        <v>6.0</v>
      </c>
      <c r="P40" s="13">
        <v>1.0</v>
      </c>
      <c r="Q40" s="13">
        <v>3.0</v>
      </c>
      <c r="S40" s="54">
        <f t="shared" si="3"/>
        <v>14</v>
      </c>
    </row>
    <row r="41">
      <c r="A41" s="53">
        <v>1.08408521E8</v>
      </c>
      <c r="B41" s="53" t="s">
        <v>60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52">
        <v>1.08707008E8</v>
      </c>
      <c r="B42" s="52" t="s">
        <v>61</v>
      </c>
      <c r="C42" s="13">
        <v>0.0</v>
      </c>
      <c r="D42" s="13">
        <v>3.0</v>
      </c>
      <c r="E42" s="13">
        <v>2.0</v>
      </c>
      <c r="F42" s="13">
        <v>2.0</v>
      </c>
      <c r="G42" s="13">
        <v>-2.0</v>
      </c>
      <c r="H42" s="13">
        <v>3.0</v>
      </c>
      <c r="I42" s="13">
        <v>1.0</v>
      </c>
      <c r="J42" s="13">
        <v>-3.0</v>
      </c>
      <c r="K42" s="13">
        <v>2.0</v>
      </c>
      <c r="L42" s="13">
        <v>0.0</v>
      </c>
      <c r="M42" s="13">
        <v>0.0</v>
      </c>
      <c r="N42" s="13">
        <v>-4.0</v>
      </c>
      <c r="O42" s="13">
        <v>1.0</v>
      </c>
      <c r="P42" s="13">
        <v>3.0</v>
      </c>
      <c r="Q42" s="13">
        <v>0.0</v>
      </c>
      <c r="S42" s="54">
        <f t="shared" ref="S42:S48" si="4">COUNTIF(C42:Q42, "&gt;0")</f>
        <v>8</v>
      </c>
    </row>
    <row r="43">
      <c r="A43" s="52">
        <v>1.08707507E8</v>
      </c>
      <c r="B43" s="52" t="s">
        <v>62</v>
      </c>
      <c r="C43" s="13">
        <v>1.0</v>
      </c>
      <c r="D43" s="13">
        <v>1.0</v>
      </c>
      <c r="E43" s="13">
        <v>1.0</v>
      </c>
      <c r="F43" s="13">
        <v>1.0</v>
      </c>
      <c r="G43" s="13">
        <v>1.0</v>
      </c>
      <c r="H43" s="13">
        <v>1.0</v>
      </c>
      <c r="I43" s="13">
        <v>1.0</v>
      </c>
      <c r="J43" s="13">
        <v>1.0</v>
      </c>
      <c r="K43" s="13">
        <v>1.0</v>
      </c>
      <c r="L43" s="13">
        <v>1.0</v>
      </c>
      <c r="M43" s="13">
        <v>2.0</v>
      </c>
      <c r="N43" s="13">
        <v>0.0</v>
      </c>
      <c r="O43" s="13">
        <v>1.0</v>
      </c>
      <c r="P43" s="13">
        <v>1.0</v>
      </c>
      <c r="Q43" s="13">
        <v>1.0</v>
      </c>
      <c r="S43" s="54">
        <f t="shared" si="4"/>
        <v>14</v>
      </c>
    </row>
    <row r="44">
      <c r="A44" s="52">
        <v>1.08707509E8</v>
      </c>
      <c r="B44" s="52" t="s">
        <v>63</v>
      </c>
      <c r="C44" s="13">
        <v>2.0</v>
      </c>
      <c r="D44" s="13">
        <v>2.0</v>
      </c>
      <c r="E44" s="13">
        <v>0.0</v>
      </c>
      <c r="F44" s="13">
        <v>1.0</v>
      </c>
      <c r="G44" s="13">
        <v>1.0</v>
      </c>
      <c r="H44" s="13">
        <v>1.0</v>
      </c>
      <c r="I44" s="13">
        <v>1.0</v>
      </c>
      <c r="J44" s="13">
        <v>2.0</v>
      </c>
      <c r="K44" s="13">
        <v>2.0</v>
      </c>
      <c r="L44" s="13">
        <v>1.0</v>
      </c>
      <c r="M44" s="13">
        <v>4.0</v>
      </c>
      <c r="N44" s="13">
        <v>-3.0</v>
      </c>
      <c r="O44" s="13">
        <v>1.0</v>
      </c>
      <c r="P44" s="13">
        <v>1.0</v>
      </c>
      <c r="Q44" s="13">
        <v>1.0</v>
      </c>
      <c r="S44" s="54">
        <f t="shared" si="4"/>
        <v>13</v>
      </c>
    </row>
    <row r="45">
      <c r="A45" s="52">
        <v>1.09303031E8</v>
      </c>
      <c r="B45" s="52" t="s">
        <v>64</v>
      </c>
      <c r="C45" s="13">
        <v>1.0</v>
      </c>
      <c r="D45" s="13">
        <v>1.0</v>
      </c>
      <c r="E45" s="13">
        <v>1.0</v>
      </c>
      <c r="F45" s="13">
        <v>1.0</v>
      </c>
      <c r="G45" s="13">
        <v>1.0</v>
      </c>
      <c r="H45" s="13">
        <v>1.0</v>
      </c>
      <c r="I45" s="13">
        <v>1.0</v>
      </c>
      <c r="J45" s="13">
        <v>-3.0</v>
      </c>
      <c r="K45" s="13">
        <v>2.0</v>
      </c>
      <c r="L45" s="13">
        <v>2.0</v>
      </c>
      <c r="M45" s="13">
        <v>3.0</v>
      </c>
      <c r="N45" s="13">
        <v>0.0</v>
      </c>
      <c r="O45" s="13">
        <v>1.0</v>
      </c>
      <c r="P45" s="13">
        <v>1.0</v>
      </c>
      <c r="Q45" s="13">
        <v>1.0</v>
      </c>
      <c r="S45" s="54">
        <f t="shared" si="4"/>
        <v>13</v>
      </c>
    </row>
    <row r="46">
      <c r="A46" s="52">
        <v>1.09303578E8</v>
      </c>
      <c r="B46" s="52" t="s">
        <v>65</v>
      </c>
      <c r="C46" s="13">
        <v>0.0</v>
      </c>
      <c r="D46" s="13">
        <v>2.0</v>
      </c>
      <c r="E46" s="13">
        <v>1.0</v>
      </c>
      <c r="F46" s="13">
        <v>0.0</v>
      </c>
      <c r="G46" s="13">
        <v>-5.0</v>
      </c>
      <c r="H46" s="13">
        <v>1.0</v>
      </c>
      <c r="I46" s="13">
        <v>0.0</v>
      </c>
      <c r="J46" s="13">
        <v>1.0</v>
      </c>
      <c r="K46" s="13">
        <v>0.0</v>
      </c>
      <c r="L46" s="13">
        <v>0.0</v>
      </c>
      <c r="M46" s="13">
        <v>0.0</v>
      </c>
      <c r="N46" s="13">
        <v>0.0</v>
      </c>
      <c r="O46" s="13">
        <v>2.0</v>
      </c>
      <c r="P46" s="13">
        <v>2.0</v>
      </c>
      <c r="Q46" s="13">
        <v>0.0</v>
      </c>
      <c r="S46" s="54">
        <f t="shared" si="4"/>
        <v>6</v>
      </c>
    </row>
    <row r="47">
      <c r="A47" s="52">
        <v>1.09403528E8</v>
      </c>
      <c r="B47" s="52" t="s">
        <v>66</v>
      </c>
      <c r="C47" s="13">
        <v>0.0</v>
      </c>
      <c r="D47" s="13">
        <v>1.0</v>
      </c>
      <c r="E47" s="13">
        <v>1.0</v>
      </c>
      <c r="F47" s="13">
        <v>1.0</v>
      </c>
      <c r="G47" s="13">
        <v>1.0</v>
      </c>
      <c r="H47" s="13">
        <v>1.0</v>
      </c>
      <c r="I47" s="13">
        <v>0.0</v>
      </c>
      <c r="J47" s="13">
        <v>0.0</v>
      </c>
      <c r="K47" s="13">
        <v>1.0</v>
      </c>
      <c r="L47" s="13">
        <v>0.0</v>
      </c>
      <c r="M47" s="13">
        <v>-2.0</v>
      </c>
      <c r="N47" s="13">
        <v>0.0</v>
      </c>
      <c r="O47" s="13">
        <v>-1.0</v>
      </c>
      <c r="P47" s="13">
        <v>1.0</v>
      </c>
      <c r="Q47" s="13">
        <v>0.0</v>
      </c>
      <c r="S47" s="54">
        <f t="shared" si="4"/>
        <v>7</v>
      </c>
    </row>
    <row r="48">
      <c r="A48" s="52">
        <v>1.0940353E8</v>
      </c>
      <c r="B48" s="52" t="s">
        <v>67</v>
      </c>
      <c r="C48" s="13">
        <v>1.0</v>
      </c>
      <c r="D48" s="13">
        <v>1.0</v>
      </c>
      <c r="E48" s="13">
        <v>1.0</v>
      </c>
      <c r="F48" s="13">
        <v>1.0</v>
      </c>
      <c r="G48" s="13">
        <v>1.0</v>
      </c>
      <c r="H48" s="13">
        <v>1.0</v>
      </c>
      <c r="I48" s="13">
        <v>1.0</v>
      </c>
      <c r="J48" s="13">
        <v>0.0</v>
      </c>
      <c r="K48" s="13">
        <v>1.0</v>
      </c>
      <c r="L48" s="13">
        <v>1.0</v>
      </c>
      <c r="M48" s="13">
        <v>5.0</v>
      </c>
      <c r="N48" s="13">
        <v>0.0</v>
      </c>
      <c r="O48" s="13">
        <v>1.0</v>
      </c>
      <c r="P48" s="13">
        <v>1.0</v>
      </c>
      <c r="Q48" s="13">
        <v>2.0</v>
      </c>
      <c r="S48" s="54">
        <f t="shared" si="4"/>
        <v>13</v>
      </c>
    </row>
    <row r="49">
      <c r="A49" s="57">
        <v>1.09403531E8</v>
      </c>
      <c r="B49" s="57" t="s">
        <v>68</v>
      </c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</row>
    <row r="50">
      <c r="A50" s="55">
        <v>1.0940354E8</v>
      </c>
      <c r="B50" s="55" t="s">
        <v>69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</row>
    <row r="51">
      <c r="A51" s="53">
        <v>1.09403541E8</v>
      </c>
      <c r="B51" s="53" t="s">
        <v>70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53">
        <v>1.09403551E8</v>
      </c>
      <c r="B52" s="53" t="s">
        <v>71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55">
        <v>1.09403552E8</v>
      </c>
      <c r="B53" s="55" t="s">
        <v>72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</row>
    <row r="54" ht="15.75" customHeight="1">
      <c r="A54" s="53">
        <v>1.09409002E8</v>
      </c>
      <c r="B54" s="53" t="s">
        <v>73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52">
        <v>1.09409532E8</v>
      </c>
      <c r="B55" s="52" t="s">
        <v>74</v>
      </c>
      <c r="C55" s="13">
        <v>3.0</v>
      </c>
      <c r="D55" s="13">
        <v>5.0</v>
      </c>
      <c r="E55" s="13">
        <v>2.0</v>
      </c>
      <c r="F55" s="13">
        <v>2.0</v>
      </c>
      <c r="G55" s="13">
        <v>0.0</v>
      </c>
      <c r="H55" s="13">
        <v>1.0</v>
      </c>
      <c r="I55" s="13">
        <v>0.0</v>
      </c>
      <c r="J55" s="13">
        <v>0.0</v>
      </c>
      <c r="K55" s="13">
        <v>0.0</v>
      </c>
      <c r="L55" s="13">
        <v>0.0</v>
      </c>
      <c r="M55" s="13">
        <v>0.0</v>
      </c>
      <c r="N55" s="13">
        <v>-2.0</v>
      </c>
      <c r="O55" s="13">
        <v>2.0</v>
      </c>
      <c r="P55" s="13">
        <v>3.0</v>
      </c>
      <c r="Q55" s="13">
        <v>0.0</v>
      </c>
      <c r="S55" s="54">
        <f t="shared" ref="S55:S56" si="5">COUNTIF(C55:Q55, "&gt;0")</f>
        <v>7</v>
      </c>
    </row>
    <row r="56">
      <c r="A56" s="52">
        <v>1.09801516E8</v>
      </c>
      <c r="B56" s="52" t="s">
        <v>75</v>
      </c>
      <c r="C56" s="13">
        <v>0.0</v>
      </c>
      <c r="D56" s="13">
        <v>0.0</v>
      </c>
      <c r="E56" s="13">
        <v>1.0</v>
      </c>
      <c r="F56" s="13">
        <v>1.0</v>
      </c>
      <c r="G56" s="13">
        <v>1.0</v>
      </c>
      <c r="H56" s="13">
        <v>1.0</v>
      </c>
      <c r="I56" s="13">
        <v>1.0</v>
      </c>
      <c r="J56" s="13">
        <v>-4.0</v>
      </c>
      <c r="K56" s="13">
        <v>1.0</v>
      </c>
      <c r="L56" s="13">
        <v>9.0</v>
      </c>
      <c r="M56" s="13">
        <v>0.0</v>
      </c>
      <c r="N56" s="13">
        <v>0.0</v>
      </c>
      <c r="O56" s="13">
        <v>0.0</v>
      </c>
      <c r="P56" s="13">
        <v>0.0</v>
      </c>
      <c r="Q56" s="13">
        <v>0.0</v>
      </c>
      <c r="S56" s="54">
        <f t="shared" si="5"/>
        <v>7</v>
      </c>
    </row>
    <row r="57">
      <c r="A57" s="57">
        <v>1.09801526E8</v>
      </c>
      <c r="B57" s="57" t="s">
        <v>76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</row>
    <row r="59">
      <c r="R59" s="13" t="s">
        <v>144</v>
      </c>
      <c r="S59" s="59">
        <f>AVERAGE(S3:S56)</f>
        <v>12.48648649</v>
      </c>
    </row>
  </sheetData>
  <conditionalFormatting sqref="C3:Q56">
    <cfRule type="cellIs" dxfId="1" priority="1" operator="lessThan">
      <formula>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1</v>
      </c>
      <c r="C1" s="60" t="s">
        <v>145</v>
      </c>
      <c r="D1" s="60" t="s">
        <v>146</v>
      </c>
      <c r="E1" s="60" t="s">
        <v>147</v>
      </c>
      <c r="F1" s="60" t="s">
        <v>148</v>
      </c>
      <c r="G1" s="60" t="s">
        <v>149</v>
      </c>
      <c r="H1" s="13" t="s">
        <v>150</v>
      </c>
      <c r="I1" s="13" t="s">
        <v>151</v>
      </c>
    </row>
    <row r="2">
      <c r="A2" s="5">
        <v>1.05102502E8</v>
      </c>
      <c r="B2" s="5" t="s">
        <v>20</v>
      </c>
      <c r="C2" s="61"/>
      <c r="D2" s="61"/>
      <c r="E2" s="61"/>
      <c r="F2" s="61"/>
      <c r="G2" s="61"/>
      <c r="H2" s="12">
        <f t="shared" ref="H2:H57" si="1">SUM(C2:G2)</f>
        <v>0</v>
      </c>
      <c r="I2" s="12">
        <f t="shared" ref="I2:I57" si="2">ROUND(H2/93,2)</f>
        <v>0</v>
      </c>
    </row>
    <row r="3">
      <c r="A3" s="15">
        <v>1.05202007E8</v>
      </c>
      <c r="B3" s="15" t="s">
        <v>22</v>
      </c>
      <c r="C3" s="61">
        <v>82.17</v>
      </c>
      <c r="D3" s="61">
        <v>22.15</v>
      </c>
      <c r="E3" s="61">
        <v>46.91</v>
      </c>
      <c r="F3" s="61">
        <v>42.54</v>
      </c>
      <c r="G3" s="61">
        <v>92.38</v>
      </c>
      <c r="H3" s="12">
        <f t="shared" si="1"/>
        <v>286.15</v>
      </c>
      <c r="I3" s="12">
        <f t="shared" si="2"/>
        <v>3.08</v>
      </c>
    </row>
    <row r="4">
      <c r="A4" s="15">
        <v>1.06103503E8</v>
      </c>
      <c r="B4" s="15" t="s">
        <v>23</v>
      </c>
      <c r="C4" s="61">
        <v>86.74</v>
      </c>
      <c r="D4" s="61">
        <v>8.79</v>
      </c>
      <c r="E4" s="61">
        <v>21.24</v>
      </c>
      <c r="F4" s="61">
        <v>30.61</v>
      </c>
      <c r="G4" s="61">
        <v>98.25</v>
      </c>
      <c r="H4" s="12">
        <f t="shared" si="1"/>
        <v>245.63</v>
      </c>
      <c r="I4" s="12">
        <f t="shared" si="2"/>
        <v>2.64</v>
      </c>
    </row>
    <row r="5">
      <c r="A5" s="15">
        <v>1.06103511E8</v>
      </c>
      <c r="B5" s="15" t="s">
        <v>24</v>
      </c>
      <c r="C5" s="61">
        <v>71.67</v>
      </c>
      <c r="D5" s="61">
        <v>0.0</v>
      </c>
      <c r="E5" s="61">
        <v>36.46</v>
      </c>
      <c r="F5" s="61">
        <v>43.06</v>
      </c>
      <c r="G5" s="61">
        <v>93.33</v>
      </c>
      <c r="H5" s="12">
        <f t="shared" si="1"/>
        <v>244.52</v>
      </c>
      <c r="I5" s="12">
        <f t="shared" si="2"/>
        <v>2.63</v>
      </c>
    </row>
    <row r="6">
      <c r="A6" s="15">
        <v>1.06206008E8</v>
      </c>
      <c r="B6" s="15" t="s">
        <v>25</v>
      </c>
      <c r="C6" s="61">
        <v>87.88</v>
      </c>
      <c r="D6" s="61">
        <v>29.58</v>
      </c>
      <c r="E6" s="61">
        <v>37.53</v>
      </c>
      <c r="F6" s="61">
        <v>54.28</v>
      </c>
      <c r="G6" s="61">
        <v>92.5</v>
      </c>
      <c r="H6" s="12">
        <f t="shared" si="1"/>
        <v>301.77</v>
      </c>
      <c r="I6" s="12">
        <f t="shared" si="2"/>
        <v>3.24</v>
      </c>
    </row>
    <row r="7">
      <c r="A7" s="15">
        <v>1.0620601E8</v>
      </c>
      <c r="B7" s="15" t="s">
        <v>26</v>
      </c>
      <c r="C7" s="61">
        <v>99.36</v>
      </c>
      <c r="D7" s="61">
        <v>28.76</v>
      </c>
      <c r="E7" s="61">
        <v>25.41</v>
      </c>
      <c r="F7" s="61">
        <v>46.49</v>
      </c>
      <c r="G7" s="61">
        <v>85.83</v>
      </c>
      <c r="H7" s="12">
        <f t="shared" si="1"/>
        <v>285.85</v>
      </c>
      <c r="I7" s="12">
        <f t="shared" si="2"/>
        <v>3.07</v>
      </c>
    </row>
    <row r="8">
      <c r="A8" s="15">
        <v>1.06401041E8</v>
      </c>
      <c r="B8" s="15" t="s">
        <v>27</v>
      </c>
      <c r="C8" s="61">
        <v>63.61</v>
      </c>
      <c r="D8" s="61">
        <v>12.45</v>
      </c>
      <c r="E8" s="61">
        <v>28.28</v>
      </c>
      <c r="F8" s="61">
        <v>55.17</v>
      </c>
      <c r="G8" s="61">
        <v>84.58</v>
      </c>
      <c r="H8" s="12">
        <f t="shared" si="1"/>
        <v>244.09</v>
      </c>
      <c r="I8" s="12">
        <f t="shared" si="2"/>
        <v>2.62</v>
      </c>
    </row>
    <row r="9">
      <c r="A9" s="15">
        <v>1.06401048E8</v>
      </c>
      <c r="B9" s="15" t="s">
        <v>28</v>
      </c>
      <c r="C9" s="61">
        <v>89.58</v>
      </c>
      <c r="D9" s="61">
        <v>9.7</v>
      </c>
      <c r="E9" s="61">
        <v>39.15</v>
      </c>
      <c r="F9" s="61">
        <v>58.3</v>
      </c>
      <c r="G9" s="61">
        <v>97.5</v>
      </c>
      <c r="H9" s="12">
        <f t="shared" si="1"/>
        <v>294.23</v>
      </c>
      <c r="I9" s="12">
        <f t="shared" si="2"/>
        <v>3.16</v>
      </c>
    </row>
    <row r="10">
      <c r="A10" s="15">
        <v>1.06401055E8</v>
      </c>
      <c r="B10" s="15" t="s">
        <v>29</v>
      </c>
      <c r="C10" s="61">
        <v>24.36</v>
      </c>
      <c r="D10" s="61">
        <v>7.64</v>
      </c>
      <c r="E10" s="61">
        <v>18.77</v>
      </c>
      <c r="F10" s="61">
        <v>37.5</v>
      </c>
      <c r="G10" s="61">
        <v>71.5</v>
      </c>
      <c r="H10" s="12">
        <f t="shared" si="1"/>
        <v>159.77</v>
      </c>
      <c r="I10" s="12">
        <f t="shared" si="2"/>
        <v>1.72</v>
      </c>
    </row>
    <row r="11">
      <c r="A11" s="15">
        <v>1.06401525E8</v>
      </c>
      <c r="B11" s="15" t="s">
        <v>30</v>
      </c>
      <c r="C11" s="61">
        <v>75.0</v>
      </c>
      <c r="D11" s="61">
        <v>6.3</v>
      </c>
      <c r="E11" s="61">
        <v>39.65</v>
      </c>
      <c r="F11" s="61">
        <v>41.03</v>
      </c>
      <c r="G11" s="61">
        <v>93.33</v>
      </c>
      <c r="H11" s="12">
        <f t="shared" si="1"/>
        <v>255.31</v>
      </c>
      <c r="I11" s="12">
        <f t="shared" si="2"/>
        <v>2.75</v>
      </c>
    </row>
    <row r="12">
      <c r="A12" s="15">
        <v>1.06401528E8</v>
      </c>
      <c r="B12" s="15" t="s">
        <v>31</v>
      </c>
      <c r="C12" s="61">
        <v>69.32</v>
      </c>
      <c r="D12" s="61">
        <v>10.85</v>
      </c>
      <c r="E12" s="61">
        <v>48.04</v>
      </c>
      <c r="F12" s="61">
        <v>36.85</v>
      </c>
      <c r="G12" s="61">
        <v>88.67</v>
      </c>
      <c r="H12" s="12">
        <f t="shared" si="1"/>
        <v>253.73</v>
      </c>
      <c r="I12" s="12">
        <f t="shared" si="2"/>
        <v>2.73</v>
      </c>
    </row>
    <row r="13">
      <c r="A13" s="15">
        <v>1.06408003E8</v>
      </c>
      <c r="B13" s="15" t="s">
        <v>32</v>
      </c>
      <c r="C13" s="61">
        <v>87.61</v>
      </c>
      <c r="D13" s="61">
        <v>19.94</v>
      </c>
      <c r="E13" s="61">
        <v>22.76</v>
      </c>
      <c r="F13" s="61">
        <v>38.46</v>
      </c>
      <c r="G13" s="61">
        <v>99.12</v>
      </c>
      <c r="H13" s="12">
        <f t="shared" si="1"/>
        <v>267.89</v>
      </c>
      <c r="I13" s="12">
        <f t="shared" si="2"/>
        <v>2.88</v>
      </c>
    </row>
    <row r="14">
      <c r="A14" s="15">
        <v>1.06408005E8</v>
      </c>
      <c r="B14" s="15" t="s">
        <v>33</v>
      </c>
      <c r="C14" s="61">
        <v>65.68</v>
      </c>
      <c r="D14" s="61">
        <v>10.35</v>
      </c>
      <c r="E14" s="61">
        <v>25.5</v>
      </c>
      <c r="F14" s="61">
        <v>22.9</v>
      </c>
      <c r="G14" s="61">
        <v>91.17</v>
      </c>
      <c r="H14" s="12">
        <f t="shared" si="1"/>
        <v>215.6</v>
      </c>
      <c r="I14" s="12">
        <f t="shared" si="2"/>
        <v>2.32</v>
      </c>
    </row>
    <row r="15">
      <c r="A15" s="15">
        <v>1.06409022E8</v>
      </c>
      <c r="B15" s="15" t="s">
        <v>34</v>
      </c>
      <c r="C15" s="61">
        <v>74.41</v>
      </c>
      <c r="D15" s="61">
        <v>17.87</v>
      </c>
      <c r="E15" s="61">
        <v>29.9</v>
      </c>
      <c r="F15" s="61">
        <v>35.62</v>
      </c>
      <c r="G15" s="61">
        <v>86.67</v>
      </c>
      <c r="H15" s="12">
        <f t="shared" si="1"/>
        <v>244.47</v>
      </c>
      <c r="I15" s="12">
        <f t="shared" si="2"/>
        <v>2.63</v>
      </c>
    </row>
    <row r="16">
      <c r="A16" s="15">
        <v>1.06409023E8</v>
      </c>
      <c r="B16" s="15" t="s">
        <v>35</v>
      </c>
      <c r="C16" s="61">
        <v>88.81</v>
      </c>
      <c r="D16" s="61">
        <v>8.07</v>
      </c>
      <c r="E16" s="61">
        <v>40.02</v>
      </c>
      <c r="F16" s="61">
        <v>6.07</v>
      </c>
      <c r="G16" s="61">
        <v>84.17</v>
      </c>
      <c r="H16" s="12">
        <f t="shared" si="1"/>
        <v>227.14</v>
      </c>
      <c r="I16" s="12">
        <f t="shared" si="2"/>
        <v>2.44</v>
      </c>
    </row>
    <row r="17">
      <c r="A17" s="15">
        <v>1.0640953E8</v>
      </c>
      <c r="B17" s="15" t="s">
        <v>36</v>
      </c>
      <c r="C17" s="61">
        <v>78.83</v>
      </c>
      <c r="D17" s="61">
        <v>8.86</v>
      </c>
      <c r="E17" s="61">
        <v>15.1</v>
      </c>
      <c r="F17" s="61">
        <v>32.62</v>
      </c>
      <c r="G17" s="61">
        <v>100.0</v>
      </c>
      <c r="H17" s="12">
        <f t="shared" si="1"/>
        <v>235.41</v>
      </c>
      <c r="I17" s="12">
        <f t="shared" si="2"/>
        <v>2.53</v>
      </c>
    </row>
    <row r="18">
      <c r="A18" s="15">
        <v>1.06409533E8</v>
      </c>
      <c r="B18" s="15" t="s">
        <v>37</v>
      </c>
      <c r="C18" s="61">
        <v>74.36</v>
      </c>
      <c r="D18" s="61">
        <v>7.48</v>
      </c>
      <c r="E18" s="61">
        <v>12.98</v>
      </c>
      <c r="F18" s="61">
        <v>39.65</v>
      </c>
      <c r="G18" s="61">
        <v>90.0</v>
      </c>
      <c r="H18" s="12">
        <f t="shared" si="1"/>
        <v>224.47</v>
      </c>
      <c r="I18" s="12">
        <f t="shared" si="2"/>
        <v>2.41</v>
      </c>
    </row>
    <row r="19">
      <c r="A19" s="15">
        <v>1.06501002E8</v>
      </c>
      <c r="B19" s="15" t="s">
        <v>38</v>
      </c>
      <c r="C19" s="61">
        <v>66.27</v>
      </c>
      <c r="D19" s="61">
        <v>5.72</v>
      </c>
      <c r="E19" s="61">
        <v>23.56</v>
      </c>
      <c r="F19" s="61">
        <v>34.84</v>
      </c>
      <c r="G19" s="61">
        <v>94.17</v>
      </c>
      <c r="H19" s="12">
        <f t="shared" si="1"/>
        <v>224.56</v>
      </c>
      <c r="I19" s="12">
        <f t="shared" si="2"/>
        <v>2.41</v>
      </c>
    </row>
    <row r="20">
      <c r="A20" s="15">
        <v>1.06601523E8</v>
      </c>
      <c r="B20" s="15" t="s">
        <v>39</v>
      </c>
      <c r="C20" s="61">
        <v>87.8</v>
      </c>
      <c r="D20" s="61">
        <v>6.93</v>
      </c>
      <c r="E20" s="61">
        <v>21.83</v>
      </c>
      <c r="F20" s="61">
        <v>41.09</v>
      </c>
      <c r="G20" s="61">
        <v>81.42</v>
      </c>
      <c r="H20" s="12">
        <f t="shared" si="1"/>
        <v>239.07</v>
      </c>
      <c r="I20" s="12">
        <f t="shared" si="2"/>
        <v>2.57</v>
      </c>
    </row>
    <row r="21">
      <c r="A21" s="15">
        <v>1.07401002E8</v>
      </c>
      <c r="B21" s="15" t="s">
        <v>40</v>
      </c>
      <c r="C21" s="61">
        <v>66.67</v>
      </c>
      <c r="D21" s="61">
        <v>47.12</v>
      </c>
      <c r="E21" s="61">
        <v>13.42</v>
      </c>
      <c r="F21" s="61">
        <v>52.76</v>
      </c>
      <c r="G21" s="61">
        <v>98.21</v>
      </c>
      <c r="H21" s="12">
        <f t="shared" si="1"/>
        <v>278.18</v>
      </c>
      <c r="I21" s="12">
        <f t="shared" si="2"/>
        <v>2.99</v>
      </c>
    </row>
    <row r="22">
      <c r="A22" s="15">
        <v>1.07401018E8</v>
      </c>
      <c r="B22" s="15" t="s">
        <v>41</v>
      </c>
      <c r="C22" s="61">
        <v>90.87</v>
      </c>
      <c r="D22" s="61">
        <v>10.82</v>
      </c>
      <c r="E22" s="61">
        <v>23.49</v>
      </c>
      <c r="F22" s="61">
        <v>37.04</v>
      </c>
      <c r="G22" s="61">
        <v>81.29</v>
      </c>
      <c r="H22" s="12">
        <f t="shared" si="1"/>
        <v>243.51</v>
      </c>
      <c r="I22" s="12">
        <f t="shared" si="2"/>
        <v>2.62</v>
      </c>
    </row>
    <row r="23">
      <c r="A23" s="15">
        <v>1.07401058E8</v>
      </c>
      <c r="B23" s="15" t="s">
        <v>42</v>
      </c>
      <c r="C23" s="61">
        <v>90.61</v>
      </c>
      <c r="D23" s="61">
        <v>7.47</v>
      </c>
      <c r="E23" s="61">
        <v>10.14</v>
      </c>
      <c r="F23" s="61">
        <v>35.2</v>
      </c>
      <c r="G23" s="61">
        <v>95.62</v>
      </c>
      <c r="H23" s="12">
        <f t="shared" si="1"/>
        <v>239.04</v>
      </c>
      <c r="I23" s="12">
        <f t="shared" si="2"/>
        <v>2.57</v>
      </c>
    </row>
    <row r="24">
      <c r="A24" s="15">
        <v>1.07401525E8</v>
      </c>
      <c r="B24" s="15" t="s">
        <v>43</v>
      </c>
      <c r="C24" s="61">
        <v>74.6</v>
      </c>
      <c r="D24" s="61">
        <v>0.43</v>
      </c>
      <c r="E24" s="61">
        <v>27.04</v>
      </c>
      <c r="F24" s="61">
        <v>40.44</v>
      </c>
      <c r="G24" s="61">
        <v>94.17</v>
      </c>
      <c r="H24" s="12">
        <f t="shared" si="1"/>
        <v>236.68</v>
      </c>
      <c r="I24" s="12">
        <f t="shared" si="2"/>
        <v>2.54</v>
      </c>
    </row>
    <row r="25">
      <c r="A25" s="15">
        <v>1.07403002E8</v>
      </c>
      <c r="B25" s="15" t="s">
        <v>44</v>
      </c>
      <c r="C25" s="61">
        <v>87.73</v>
      </c>
      <c r="D25" s="61">
        <v>0.15</v>
      </c>
      <c r="E25" s="61">
        <v>37.24</v>
      </c>
      <c r="F25" s="61">
        <v>31.19</v>
      </c>
      <c r="G25" s="61">
        <v>96.54</v>
      </c>
      <c r="H25" s="12">
        <f t="shared" si="1"/>
        <v>252.85</v>
      </c>
      <c r="I25" s="12">
        <f t="shared" si="2"/>
        <v>2.72</v>
      </c>
    </row>
    <row r="26">
      <c r="A26" s="15">
        <v>1.0740353E8</v>
      </c>
      <c r="B26" s="15" t="s">
        <v>45</v>
      </c>
      <c r="C26" s="61">
        <v>56.88</v>
      </c>
      <c r="D26" s="61">
        <v>2.59</v>
      </c>
      <c r="E26" s="61">
        <v>28.19</v>
      </c>
      <c r="F26" s="61">
        <v>49.26</v>
      </c>
      <c r="G26" s="61">
        <v>95.83</v>
      </c>
      <c r="H26" s="12">
        <f t="shared" si="1"/>
        <v>232.75</v>
      </c>
      <c r="I26" s="12">
        <f t="shared" si="2"/>
        <v>2.5</v>
      </c>
    </row>
    <row r="27">
      <c r="A27" s="15">
        <v>1.07403533E8</v>
      </c>
      <c r="B27" s="15" t="s">
        <v>46</v>
      </c>
      <c r="C27" s="61">
        <v>75.0</v>
      </c>
      <c r="D27" s="61">
        <v>0.0</v>
      </c>
      <c r="E27" s="61">
        <v>19.86</v>
      </c>
      <c r="F27" s="61">
        <v>32.49</v>
      </c>
      <c r="G27" s="61">
        <v>94.17</v>
      </c>
      <c r="H27" s="12">
        <f t="shared" si="1"/>
        <v>221.52</v>
      </c>
      <c r="I27" s="12">
        <f t="shared" si="2"/>
        <v>2.38</v>
      </c>
    </row>
    <row r="28">
      <c r="A28" s="15">
        <v>1.07403534E8</v>
      </c>
      <c r="B28" s="15" t="s">
        <v>47</v>
      </c>
      <c r="C28" s="61">
        <v>74.14</v>
      </c>
      <c r="D28" s="61">
        <v>4.11</v>
      </c>
      <c r="E28" s="61">
        <v>26.98</v>
      </c>
      <c r="F28" s="61">
        <v>35.32</v>
      </c>
      <c r="G28" s="61">
        <v>99.04</v>
      </c>
      <c r="H28" s="12">
        <f t="shared" si="1"/>
        <v>239.59</v>
      </c>
      <c r="I28" s="12">
        <f t="shared" si="2"/>
        <v>2.58</v>
      </c>
    </row>
    <row r="29">
      <c r="A29" s="15">
        <v>1.07409007E8</v>
      </c>
      <c r="B29" s="15" t="s">
        <v>48</v>
      </c>
      <c r="C29" s="61">
        <v>31.91</v>
      </c>
      <c r="D29" s="61">
        <v>3.58</v>
      </c>
      <c r="E29" s="61">
        <v>17.44</v>
      </c>
      <c r="F29" s="61">
        <v>41.98</v>
      </c>
      <c r="G29" s="61">
        <v>95.0</v>
      </c>
      <c r="H29" s="12">
        <f t="shared" si="1"/>
        <v>189.91</v>
      </c>
      <c r="I29" s="12">
        <f t="shared" si="2"/>
        <v>2.04</v>
      </c>
    </row>
    <row r="30">
      <c r="A30" s="15">
        <v>1.07409023E8</v>
      </c>
      <c r="B30" s="15" t="s">
        <v>49</v>
      </c>
      <c r="C30" s="61">
        <v>64.48</v>
      </c>
      <c r="D30" s="61">
        <v>2.64</v>
      </c>
      <c r="E30" s="61">
        <v>25.1</v>
      </c>
      <c r="F30" s="61">
        <v>22.33</v>
      </c>
      <c r="G30" s="61">
        <v>73.75</v>
      </c>
      <c r="H30" s="12">
        <f t="shared" si="1"/>
        <v>188.3</v>
      </c>
      <c r="I30" s="12">
        <f t="shared" si="2"/>
        <v>2.02</v>
      </c>
    </row>
    <row r="31">
      <c r="A31" s="15">
        <v>1.07409508E8</v>
      </c>
      <c r="B31" s="15" t="s">
        <v>50</v>
      </c>
      <c r="C31" s="61">
        <v>95.88</v>
      </c>
      <c r="D31" s="61">
        <v>8.98</v>
      </c>
      <c r="E31" s="61">
        <v>32.79</v>
      </c>
      <c r="F31" s="61">
        <v>35.93</v>
      </c>
      <c r="G31" s="61">
        <v>100.0</v>
      </c>
      <c r="H31" s="12">
        <f t="shared" si="1"/>
        <v>273.58</v>
      </c>
      <c r="I31" s="12">
        <f t="shared" si="2"/>
        <v>2.94</v>
      </c>
    </row>
    <row r="32">
      <c r="A32" s="15">
        <v>1.07409527E8</v>
      </c>
      <c r="B32" s="15" t="s">
        <v>51</v>
      </c>
      <c r="C32" s="61">
        <v>82.74</v>
      </c>
      <c r="D32" s="61">
        <v>0.0</v>
      </c>
      <c r="E32" s="61">
        <v>10.54</v>
      </c>
      <c r="F32" s="61">
        <v>37.66</v>
      </c>
      <c r="G32" s="61">
        <v>59.25</v>
      </c>
      <c r="H32" s="12">
        <f t="shared" si="1"/>
        <v>190.19</v>
      </c>
      <c r="I32" s="12">
        <f t="shared" si="2"/>
        <v>2.05</v>
      </c>
    </row>
    <row r="33">
      <c r="A33" s="15">
        <v>1.07409535E8</v>
      </c>
      <c r="B33" s="15" t="s">
        <v>52</v>
      </c>
      <c r="C33" s="61">
        <v>95.0</v>
      </c>
      <c r="D33" s="61">
        <v>0.0</v>
      </c>
      <c r="E33" s="61">
        <v>8.63</v>
      </c>
      <c r="F33" s="61">
        <v>30.04</v>
      </c>
      <c r="G33" s="61">
        <v>90.75</v>
      </c>
      <c r="H33" s="12">
        <f t="shared" si="1"/>
        <v>224.42</v>
      </c>
      <c r="I33" s="12">
        <f t="shared" si="2"/>
        <v>2.41</v>
      </c>
    </row>
    <row r="34">
      <c r="A34" s="5">
        <v>1.07707519E8</v>
      </c>
      <c r="B34" s="5" t="s">
        <v>53</v>
      </c>
      <c r="C34" s="61">
        <v>72.48</v>
      </c>
      <c r="D34" s="61">
        <v>0.47</v>
      </c>
      <c r="E34" s="61">
        <v>11.8</v>
      </c>
      <c r="F34" s="61">
        <v>44.87</v>
      </c>
      <c r="G34" s="61">
        <v>56.04</v>
      </c>
      <c r="H34" s="12">
        <f t="shared" si="1"/>
        <v>185.66</v>
      </c>
      <c r="I34" s="12">
        <f t="shared" si="2"/>
        <v>2</v>
      </c>
    </row>
    <row r="35">
      <c r="A35" s="5">
        <v>1.0770752E8</v>
      </c>
      <c r="B35" s="5" t="s">
        <v>54</v>
      </c>
      <c r="C35" s="61">
        <v>91.27</v>
      </c>
      <c r="D35" s="61">
        <v>8.24</v>
      </c>
      <c r="E35" s="61">
        <v>20.0</v>
      </c>
      <c r="F35" s="61">
        <v>31.62</v>
      </c>
      <c r="G35" s="61">
        <v>78.33</v>
      </c>
      <c r="H35" s="12">
        <f t="shared" si="1"/>
        <v>229.46</v>
      </c>
      <c r="I35" s="12">
        <f t="shared" si="2"/>
        <v>2.47</v>
      </c>
    </row>
    <row r="36">
      <c r="A36" s="15">
        <v>1.08401037E8</v>
      </c>
      <c r="B36" s="15" t="s">
        <v>55</v>
      </c>
      <c r="C36" s="61">
        <v>81.39</v>
      </c>
      <c r="D36" s="61">
        <v>23.97</v>
      </c>
      <c r="E36" s="61">
        <v>39.29</v>
      </c>
      <c r="F36" s="61">
        <v>42.65</v>
      </c>
      <c r="G36" s="61">
        <v>100.0</v>
      </c>
      <c r="H36" s="12">
        <f t="shared" si="1"/>
        <v>287.3</v>
      </c>
      <c r="I36" s="12">
        <f t="shared" si="2"/>
        <v>3.09</v>
      </c>
    </row>
    <row r="37">
      <c r="A37" s="15">
        <v>1.08401501E8</v>
      </c>
      <c r="B37" s="15" t="s">
        <v>56</v>
      </c>
      <c r="C37" s="61">
        <v>64.67</v>
      </c>
      <c r="D37" s="61">
        <v>26.09</v>
      </c>
      <c r="E37" s="61">
        <v>43.88</v>
      </c>
      <c r="F37" s="61">
        <v>42.28</v>
      </c>
      <c r="G37" s="61">
        <v>100.0</v>
      </c>
      <c r="H37" s="12">
        <f t="shared" si="1"/>
        <v>276.92</v>
      </c>
      <c r="I37" s="12">
        <f t="shared" si="2"/>
        <v>2.98</v>
      </c>
    </row>
    <row r="38">
      <c r="A38" s="15">
        <v>1.08401503E8</v>
      </c>
      <c r="B38" s="15" t="s">
        <v>57</v>
      </c>
      <c r="C38" s="61">
        <v>73.68</v>
      </c>
      <c r="D38" s="61">
        <v>5.31</v>
      </c>
      <c r="E38" s="61">
        <v>46.65</v>
      </c>
      <c r="F38" s="61">
        <v>58.33</v>
      </c>
      <c r="G38" s="61">
        <v>91.42</v>
      </c>
      <c r="H38" s="12">
        <f t="shared" si="1"/>
        <v>275.39</v>
      </c>
      <c r="I38" s="12">
        <f t="shared" si="2"/>
        <v>2.96</v>
      </c>
    </row>
    <row r="39">
      <c r="A39" s="15">
        <v>1.08401522E8</v>
      </c>
      <c r="B39" s="15" t="s">
        <v>58</v>
      </c>
      <c r="C39" s="61">
        <v>86.68</v>
      </c>
      <c r="D39" s="61">
        <v>6.32</v>
      </c>
      <c r="E39" s="61">
        <v>30.03</v>
      </c>
      <c r="F39" s="61">
        <v>38.87</v>
      </c>
      <c r="G39" s="61">
        <v>98.33</v>
      </c>
      <c r="H39" s="12">
        <f t="shared" si="1"/>
        <v>260.23</v>
      </c>
      <c r="I39" s="12">
        <f t="shared" si="2"/>
        <v>2.8</v>
      </c>
    </row>
    <row r="40">
      <c r="A40" s="15">
        <v>1.08401523E8</v>
      </c>
      <c r="B40" s="15" t="s">
        <v>59</v>
      </c>
      <c r="C40" s="61">
        <v>50.0</v>
      </c>
      <c r="D40" s="61">
        <v>8.12</v>
      </c>
      <c r="E40" s="61">
        <v>26.33</v>
      </c>
      <c r="F40" s="61">
        <v>42.2</v>
      </c>
      <c r="G40" s="61">
        <v>81.17</v>
      </c>
      <c r="H40" s="12">
        <f t="shared" si="1"/>
        <v>207.82</v>
      </c>
      <c r="I40" s="12">
        <f t="shared" si="2"/>
        <v>2.23</v>
      </c>
    </row>
    <row r="41">
      <c r="A41" s="5">
        <v>1.08408521E8</v>
      </c>
      <c r="B41" s="5" t="s">
        <v>60</v>
      </c>
      <c r="C41" s="61">
        <v>87.59</v>
      </c>
      <c r="D41" s="61">
        <v>26.91</v>
      </c>
      <c r="E41" s="61">
        <v>31.88</v>
      </c>
      <c r="F41" s="61">
        <v>41.65</v>
      </c>
      <c r="G41" s="61">
        <v>83.21</v>
      </c>
      <c r="H41" s="12">
        <f t="shared" si="1"/>
        <v>271.24</v>
      </c>
      <c r="I41" s="12">
        <f t="shared" si="2"/>
        <v>2.92</v>
      </c>
    </row>
    <row r="42">
      <c r="A42" s="15">
        <v>1.08707008E8</v>
      </c>
      <c r="B42" s="15" t="s">
        <v>61</v>
      </c>
      <c r="C42" s="61">
        <v>69.01</v>
      </c>
      <c r="D42" s="61">
        <v>5.43</v>
      </c>
      <c r="E42" s="61">
        <v>47.38</v>
      </c>
      <c r="F42" s="61">
        <v>39.91</v>
      </c>
      <c r="G42" s="61">
        <v>99.71</v>
      </c>
      <c r="H42" s="12">
        <f t="shared" si="1"/>
        <v>261.44</v>
      </c>
      <c r="I42" s="12">
        <f t="shared" si="2"/>
        <v>2.81</v>
      </c>
    </row>
    <row r="43">
      <c r="A43" s="15">
        <v>1.08707507E8</v>
      </c>
      <c r="B43" s="15" t="s">
        <v>62</v>
      </c>
      <c r="C43" s="61">
        <v>95.59</v>
      </c>
      <c r="D43" s="61">
        <v>27.29</v>
      </c>
      <c r="E43" s="61">
        <v>46.69</v>
      </c>
      <c r="F43" s="61">
        <v>54.79</v>
      </c>
      <c r="G43" s="61">
        <v>98.33</v>
      </c>
      <c r="H43" s="12">
        <f t="shared" si="1"/>
        <v>322.69</v>
      </c>
      <c r="I43" s="12">
        <f t="shared" si="2"/>
        <v>3.47</v>
      </c>
    </row>
    <row r="44">
      <c r="A44" s="15">
        <v>1.08707509E8</v>
      </c>
      <c r="B44" s="15" t="s">
        <v>63</v>
      </c>
      <c r="C44" s="61">
        <v>81.68</v>
      </c>
      <c r="D44" s="61">
        <v>53.05</v>
      </c>
      <c r="E44" s="61">
        <v>70.62</v>
      </c>
      <c r="F44" s="61">
        <v>51.72</v>
      </c>
      <c r="G44" s="61">
        <v>100.0</v>
      </c>
      <c r="H44" s="12">
        <f t="shared" si="1"/>
        <v>357.07</v>
      </c>
      <c r="I44" s="12">
        <f t="shared" si="2"/>
        <v>3.84</v>
      </c>
    </row>
    <row r="45">
      <c r="A45" s="15">
        <v>1.09303031E8</v>
      </c>
      <c r="B45" s="15" t="s">
        <v>64</v>
      </c>
      <c r="C45" s="61">
        <v>86.12</v>
      </c>
      <c r="D45" s="61">
        <v>0.0</v>
      </c>
      <c r="E45" s="61">
        <v>5.43</v>
      </c>
      <c r="F45" s="61">
        <v>13.51</v>
      </c>
      <c r="G45" s="61">
        <v>83.33</v>
      </c>
      <c r="H45" s="12">
        <f t="shared" si="1"/>
        <v>188.39</v>
      </c>
      <c r="I45" s="12">
        <f t="shared" si="2"/>
        <v>2.03</v>
      </c>
    </row>
    <row r="46">
      <c r="A46" s="15">
        <v>1.09303578E8</v>
      </c>
      <c r="B46" s="15" t="s">
        <v>65</v>
      </c>
      <c r="C46" s="61">
        <v>56.29</v>
      </c>
      <c r="D46" s="61">
        <v>0.0</v>
      </c>
      <c r="E46" s="61">
        <v>4.29</v>
      </c>
      <c r="F46" s="61">
        <v>8.33</v>
      </c>
      <c r="G46" s="61">
        <v>76.79</v>
      </c>
      <c r="H46" s="12">
        <f t="shared" si="1"/>
        <v>145.7</v>
      </c>
      <c r="I46" s="12">
        <f t="shared" si="2"/>
        <v>1.57</v>
      </c>
    </row>
    <row r="47">
      <c r="A47" s="15">
        <v>1.09403528E8</v>
      </c>
      <c r="B47" s="15" t="s">
        <v>66</v>
      </c>
      <c r="C47" s="61">
        <v>55.22</v>
      </c>
      <c r="D47" s="61">
        <v>10.24</v>
      </c>
      <c r="E47" s="61">
        <v>24.58</v>
      </c>
      <c r="F47" s="61">
        <v>31.61</v>
      </c>
      <c r="G47" s="61">
        <v>78.71</v>
      </c>
      <c r="H47" s="12">
        <f t="shared" si="1"/>
        <v>200.36</v>
      </c>
      <c r="I47" s="12">
        <f t="shared" si="2"/>
        <v>2.15</v>
      </c>
    </row>
    <row r="48">
      <c r="A48" s="15">
        <v>1.0940353E8</v>
      </c>
      <c r="B48" s="15" t="s">
        <v>67</v>
      </c>
      <c r="C48" s="61">
        <v>81.77</v>
      </c>
      <c r="D48" s="61">
        <v>20.46</v>
      </c>
      <c r="E48" s="61">
        <v>30.14</v>
      </c>
      <c r="F48" s="61">
        <v>34.42</v>
      </c>
      <c r="G48" s="61">
        <v>91.67</v>
      </c>
      <c r="H48" s="12">
        <f t="shared" si="1"/>
        <v>258.46</v>
      </c>
      <c r="I48" s="12">
        <f t="shared" si="2"/>
        <v>2.78</v>
      </c>
    </row>
    <row r="49">
      <c r="A49" s="15">
        <v>1.09403531E8</v>
      </c>
      <c r="B49" s="15" t="s">
        <v>68</v>
      </c>
      <c r="C49" s="61">
        <v>48.25</v>
      </c>
      <c r="D49" s="61">
        <v>12.5</v>
      </c>
      <c r="E49" s="61">
        <v>61.03</v>
      </c>
      <c r="F49" s="61">
        <v>47.8</v>
      </c>
      <c r="G49" s="61">
        <v>88.33</v>
      </c>
      <c r="H49" s="12">
        <f t="shared" si="1"/>
        <v>257.91</v>
      </c>
      <c r="I49" s="12">
        <f t="shared" si="2"/>
        <v>2.77</v>
      </c>
    </row>
    <row r="50">
      <c r="A50" s="15">
        <v>1.0940354E8</v>
      </c>
      <c r="B50" s="15" t="s">
        <v>69</v>
      </c>
      <c r="C50" s="61">
        <v>89.84</v>
      </c>
      <c r="D50" s="61">
        <v>0.0</v>
      </c>
      <c r="E50" s="61">
        <v>13.3</v>
      </c>
      <c r="F50" s="61">
        <v>35.51</v>
      </c>
      <c r="G50" s="61">
        <v>89.88</v>
      </c>
      <c r="H50" s="12">
        <f t="shared" si="1"/>
        <v>228.53</v>
      </c>
      <c r="I50" s="12">
        <f t="shared" si="2"/>
        <v>2.46</v>
      </c>
    </row>
    <row r="51">
      <c r="A51" s="5">
        <v>1.09403541E8</v>
      </c>
      <c r="B51" s="5" t="s">
        <v>70</v>
      </c>
      <c r="C51" s="61">
        <v>49.41</v>
      </c>
      <c r="D51" s="61">
        <v>6.6</v>
      </c>
      <c r="E51" s="61">
        <v>21.78</v>
      </c>
      <c r="F51" s="61">
        <v>40.34</v>
      </c>
      <c r="G51" s="61">
        <v>49.17</v>
      </c>
      <c r="H51" s="12">
        <f t="shared" si="1"/>
        <v>167.3</v>
      </c>
      <c r="I51" s="12">
        <f t="shared" si="2"/>
        <v>1.8</v>
      </c>
    </row>
    <row r="52">
      <c r="A52" s="5">
        <v>1.09403551E8</v>
      </c>
      <c r="B52" s="5" t="s">
        <v>71</v>
      </c>
      <c r="C52" s="61"/>
      <c r="D52" s="61"/>
      <c r="E52" s="61"/>
      <c r="F52" s="61"/>
      <c r="G52" s="61"/>
      <c r="H52" s="12">
        <f t="shared" si="1"/>
        <v>0</v>
      </c>
      <c r="I52" s="12">
        <f t="shared" si="2"/>
        <v>0</v>
      </c>
    </row>
    <row r="53">
      <c r="A53" s="15">
        <v>1.09403552E8</v>
      </c>
      <c r="B53" s="15" t="s">
        <v>72</v>
      </c>
      <c r="C53" s="61">
        <v>41.67</v>
      </c>
      <c r="D53" s="61">
        <v>0.0</v>
      </c>
      <c r="E53" s="61">
        <v>17.06</v>
      </c>
      <c r="F53" s="61">
        <v>32.54</v>
      </c>
      <c r="G53" s="61">
        <v>70.54</v>
      </c>
      <c r="H53" s="12">
        <f t="shared" si="1"/>
        <v>161.81</v>
      </c>
      <c r="I53" s="12">
        <f t="shared" si="2"/>
        <v>1.74</v>
      </c>
    </row>
    <row r="54">
      <c r="A54" s="5">
        <v>1.09409002E8</v>
      </c>
      <c r="B54" s="5" t="s">
        <v>73</v>
      </c>
      <c r="C54" s="61"/>
      <c r="D54" s="61"/>
      <c r="E54" s="61"/>
      <c r="F54" s="61"/>
      <c r="G54" s="61"/>
      <c r="H54" s="12">
        <f t="shared" si="1"/>
        <v>0</v>
      </c>
      <c r="I54" s="12">
        <f t="shared" si="2"/>
        <v>0</v>
      </c>
    </row>
    <row r="55">
      <c r="A55" s="15">
        <v>1.09409532E8</v>
      </c>
      <c r="B55" s="15" t="s">
        <v>74</v>
      </c>
      <c r="C55" s="61">
        <v>64.79</v>
      </c>
      <c r="D55" s="61">
        <v>0.0</v>
      </c>
      <c r="E55" s="61">
        <v>6.38</v>
      </c>
      <c r="F55" s="61">
        <v>22.81</v>
      </c>
      <c r="G55" s="61">
        <v>76.92</v>
      </c>
      <c r="H55" s="12">
        <f t="shared" si="1"/>
        <v>170.9</v>
      </c>
      <c r="I55" s="12">
        <f t="shared" si="2"/>
        <v>1.84</v>
      </c>
    </row>
    <row r="56">
      <c r="A56" s="15">
        <v>1.09801516E8</v>
      </c>
      <c r="B56" s="15" t="s">
        <v>75</v>
      </c>
      <c r="C56" s="61">
        <v>87.76</v>
      </c>
      <c r="D56" s="61">
        <v>13.03</v>
      </c>
      <c r="E56" s="61">
        <v>35.19</v>
      </c>
      <c r="F56" s="61">
        <v>36.13</v>
      </c>
      <c r="G56" s="61">
        <v>96.54</v>
      </c>
      <c r="H56" s="12">
        <f t="shared" si="1"/>
        <v>268.65</v>
      </c>
      <c r="I56" s="12">
        <f t="shared" si="2"/>
        <v>2.89</v>
      </c>
    </row>
    <row r="57">
      <c r="A57" s="15">
        <v>1.09801526E8</v>
      </c>
      <c r="B57" s="15" t="s">
        <v>76</v>
      </c>
      <c r="C57" s="61">
        <v>97.7</v>
      </c>
      <c r="D57" s="61">
        <v>14.32</v>
      </c>
      <c r="E57" s="61">
        <v>25.99</v>
      </c>
      <c r="F57" s="61">
        <v>42.55</v>
      </c>
      <c r="G57" s="61">
        <v>75.38</v>
      </c>
      <c r="H57" s="12">
        <f t="shared" si="1"/>
        <v>255.94</v>
      </c>
      <c r="I57" s="12">
        <f t="shared" si="2"/>
        <v>2.75</v>
      </c>
    </row>
    <row r="59">
      <c r="H59" s="62" t="s">
        <v>152</v>
      </c>
      <c r="I59" s="12">
        <f>MAX(I2:I57)</f>
        <v>3.84</v>
      </c>
    </row>
    <row r="60">
      <c r="H60" s="13" t="s">
        <v>153</v>
      </c>
      <c r="I60" s="12">
        <f>ROUND(AVERAGE(I2:I57),2)</f>
        <v>2.44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 outlineLevelCol="1"/>
  <cols>
    <col collapsed="1" min="3" max="3" width="11.22"/>
    <col hidden="1" min="4" max="6" width="11.22" outlineLevel="1"/>
    <col collapsed="1" min="7" max="7" width="11.22"/>
    <col hidden="1" min="8" max="9" width="11.22" outlineLevel="1"/>
    <col customWidth="1" hidden="1" min="10" max="10" width="14.44" outlineLevel="1"/>
    <col min="12" max="14" width="11.22" outlineLevel="1"/>
  </cols>
  <sheetData>
    <row r="1">
      <c r="A1" s="1" t="s">
        <v>0</v>
      </c>
      <c r="B1" s="1" t="s">
        <v>1</v>
      </c>
      <c r="C1" s="40" t="s">
        <v>154</v>
      </c>
      <c r="D1" s="40" t="s">
        <v>155</v>
      </c>
      <c r="E1" s="40" t="s">
        <v>156</v>
      </c>
      <c r="F1" s="40" t="s">
        <v>157</v>
      </c>
      <c r="G1" s="63" t="s">
        <v>158</v>
      </c>
      <c r="H1" s="40" t="s">
        <v>159</v>
      </c>
      <c r="I1" s="40" t="s">
        <v>156</v>
      </c>
      <c r="J1" s="40" t="s">
        <v>157</v>
      </c>
      <c r="K1" s="64" t="s">
        <v>160</v>
      </c>
      <c r="L1" s="40" t="s">
        <v>161</v>
      </c>
      <c r="M1" s="40" t="s">
        <v>156</v>
      </c>
      <c r="N1" s="40" t="s">
        <v>157</v>
      </c>
      <c r="O1" s="13" t="s">
        <v>162</v>
      </c>
      <c r="P1" s="13" t="s">
        <v>15</v>
      </c>
    </row>
    <row r="2">
      <c r="A2" s="5">
        <v>1.05102502E8</v>
      </c>
      <c r="B2" s="5" t="s">
        <v>20</v>
      </c>
      <c r="C2" s="12">
        <f t="shared" ref="C2:C57" si="1">D2*IF(ISBLANK(E2),1,E2)</f>
        <v>0</v>
      </c>
      <c r="D2" s="12" t="str">
        <f>'B班期末上機'!S2</f>
        <v/>
      </c>
      <c r="E2" s="13">
        <v>0.0</v>
      </c>
      <c r="F2" s="13" t="s">
        <v>21</v>
      </c>
      <c r="G2" s="12">
        <f t="shared" ref="G2:G57" si="2">H2*IF(ISBLANK(I2),1,I2)</f>
        <v>0</v>
      </c>
      <c r="H2" s="13" t="str">
        <f>'B班Assessment'!P2</f>
        <v/>
      </c>
      <c r="I2" s="13">
        <v>0.0</v>
      </c>
      <c r="J2" s="13" t="s">
        <v>21</v>
      </c>
      <c r="K2" s="12">
        <f t="shared" ref="K2:K57" si="3">L2*IF(ISBLANK(M2),1,M2)*0.4</f>
        <v>0</v>
      </c>
      <c r="L2" s="12" t="str">
        <f>'B班上機加分'!S2</f>
        <v/>
      </c>
      <c r="M2" s="13">
        <v>0.0</v>
      </c>
      <c r="N2" s="13" t="s">
        <v>21</v>
      </c>
      <c r="O2" s="12">
        <f>'B班SQ3R加分'!I2</f>
        <v>0</v>
      </c>
      <c r="P2" s="12">
        <f t="shared" ref="P2:P57" si="4">K2+O2</f>
        <v>0</v>
      </c>
    </row>
    <row r="3">
      <c r="A3" s="15">
        <v>1.05202007E8</v>
      </c>
      <c r="B3" s="15" t="s">
        <v>22</v>
      </c>
      <c r="C3" s="12">
        <f t="shared" si="1"/>
        <v>65</v>
      </c>
      <c r="D3" s="12">
        <f>'B班期末上機'!S3</f>
        <v>65</v>
      </c>
      <c r="G3" s="12">
        <f t="shared" si="2"/>
        <v>71</v>
      </c>
      <c r="H3" s="13">
        <f>'B班Assessment'!P3</f>
        <v>71</v>
      </c>
      <c r="K3" s="12">
        <f t="shared" si="3"/>
        <v>5.6</v>
      </c>
      <c r="L3" s="12">
        <f>'B班上機加分'!S3</f>
        <v>14</v>
      </c>
      <c r="O3" s="12">
        <f>'B班SQ3R加分'!I3</f>
        <v>3.08</v>
      </c>
      <c r="P3" s="12">
        <f t="shared" si="4"/>
        <v>8.68</v>
      </c>
    </row>
    <row r="4">
      <c r="A4" s="15">
        <v>1.06103503E8</v>
      </c>
      <c r="B4" s="15" t="s">
        <v>23</v>
      </c>
      <c r="C4" s="12">
        <f t="shared" si="1"/>
        <v>40</v>
      </c>
      <c r="D4" s="12">
        <f>'B班期末上機'!S4</f>
        <v>40</v>
      </c>
      <c r="G4" s="12">
        <f t="shared" si="2"/>
        <v>89</v>
      </c>
      <c r="H4" s="13">
        <f>'B班Assessment'!P4</f>
        <v>89</v>
      </c>
      <c r="K4" s="12">
        <f t="shared" si="3"/>
        <v>4.4</v>
      </c>
      <c r="L4" s="12">
        <f>'B班上機加分'!S4</f>
        <v>11</v>
      </c>
      <c r="O4" s="12">
        <f>'B班SQ3R加分'!I4</f>
        <v>2.64</v>
      </c>
      <c r="P4" s="12">
        <f t="shared" si="4"/>
        <v>7.04</v>
      </c>
    </row>
    <row r="5">
      <c r="A5" s="15">
        <v>1.06103511E8</v>
      </c>
      <c r="B5" s="15" t="s">
        <v>24</v>
      </c>
      <c r="C5" s="12">
        <f t="shared" si="1"/>
        <v>8</v>
      </c>
      <c r="D5" s="12">
        <f>'B班期末上機'!S5</f>
        <v>10</v>
      </c>
      <c r="E5" s="13">
        <v>0.8</v>
      </c>
      <c r="F5" s="13" t="s">
        <v>163</v>
      </c>
      <c r="G5" s="12">
        <f t="shared" si="2"/>
        <v>78</v>
      </c>
      <c r="H5" s="13">
        <f>'B班Assessment'!P5</f>
        <v>78</v>
      </c>
      <c r="K5" s="12">
        <f t="shared" si="3"/>
        <v>4.8</v>
      </c>
      <c r="L5" s="12">
        <f>'B班上機加分'!S5</f>
        <v>12</v>
      </c>
      <c r="O5" s="12">
        <f>'B班SQ3R加分'!I5</f>
        <v>2.63</v>
      </c>
      <c r="P5" s="12">
        <f t="shared" si="4"/>
        <v>7.43</v>
      </c>
    </row>
    <row r="6">
      <c r="A6" s="15">
        <v>1.06206008E8</v>
      </c>
      <c r="B6" s="15" t="s">
        <v>25</v>
      </c>
      <c r="C6" s="12">
        <f t="shared" si="1"/>
        <v>100</v>
      </c>
      <c r="D6" s="12">
        <f>'B班期末上機'!S6</f>
        <v>100</v>
      </c>
      <c r="G6" s="12">
        <f t="shared" si="2"/>
        <v>87</v>
      </c>
      <c r="H6" s="13">
        <f>'B班Assessment'!P6</f>
        <v>87</v>
      </c>
      <c r="K6" s="12">
        <f t="shared" si="3"/>
        <v>6</v>
      </c>
      <c r="L6" s="12">
        <f>'B班上機加分'!S6</f>
        <v>15</v>
      </c>
      <c r="O6" s="12">
        <f>'B班SQ3R加分'!I6</f>
        <v>3.24</v>
      </c>
      <c r="P6" s="12">
        <f t="shared" si="4"/>
        <v>9.24</v>
      </c>
    </row>
    <row r="7">
      <c r="A7" s="15">
        <v>1.0620601E8</v>
      </c>
      <c r="B7" s="15" t="s">
        <v>26</v>
      </c>
      <c r="C7" s="12">
        <f t="shared" si="1"/>
        <v>40</v>
      </c>
      <c r="D7" s="12">
        <f>'B班期末上機'!S7</f>
        <v>40</v>
      </c>
      <c r="G7" s="12">
        <f t="shared" si="2"/>
        <v>80</v>
      </c>
      <c r="H7" s="13">
        <f>'B班Assessment'!P7</f>
        <v>80</v>
      </c>
      <c r="K7" s="12">
        <f t="shared" si="3"/>
        <v>6</v>
      </c>
      <c r="L7" s="12">
        <f>'B班上機加分'!S7</f>
        <v>15</v>
      </c>
      <c r="O7" s="12">
        <f>'B班SQ3R加分'!I7</f>
        <v>3.07</v>
      </c>
      <c r="P7" s="12">
        <f t="shared" si="4"/>
        <v>9.07</v>
      </c>
    </row>
    <row r="8">
      <c r="A8" s="15">
        <v>1.06401041E8</v>
      </c>
      <c r="B8" s="15" t="s">
        <v>27</v>
      </c>
      <c r="C8" s="12">
        <f t="shared" si="1"/>
        <v>95</v>
      </c>
      <c r="D8" s="12">
        <f>'B班期末上機'!S8</f>
        <v>95</v>
      </c>
      <c r="G8" s="12">
        <f t="shared" si="2"/>
        <v>93</v>
      </c>
      <c r="H8" s="13">
        <f>'B班Assessment'!P8</f>
        <v>93</v>
      </c>
      <c r="K8" s="12">
        <f t="shared" si="3"/>
        <v>5.6</v>
      </c>
      <c r="L8" s="12">
        <f>'B班上機加分'!S8</f>
        <v>14</v>
      </c>
      <c r="O8" s="12">
        <f>'B班SQ3R加分'!I8</f>
        <v>2.62</v>
      </c>
      <c r="P8" s="12">
        <f t="shared" si="4"/>
        <v>8.22</v>
      </c>
    </row>
    <row r="9">
      <c r="A9" s="15">
        <v>1.06401048E8</v>
      </c>
      <c r="B9" s="15" t="s">
        <v>28</v>
      </c>
      <c r="C9" s="12">
        <f t="shared" si="1"/>
        <v>75</v>
      </c>
      <c r="D9" s="12">
        <f>'B班期末上機'!S9</f>
        <v>75</v>
      </c>
      <c r="G9" s="12">
        <f t="shared" si="2"/>
        <v>87</v>
      </c>
      <c r="H9" s="13">
        <f>'B班Assessment'!P9</f>
        <v>87</v>
      </c>
      <c r="K9" s="12">
        <f t="shared" si="3"/>
        <v>6</v>
      </c>
      <c r="L9" s="12">
        <f>'B班上機加分'!S9</f>
        <v>15</v>
      </c>
      <c r="O9" s="12">
        <f>'B班SQ3R加分'!I9</f>
        <v>3.16</v>
      </c>
      <c r="P9" s="12">
        <f t="shared" si="4"/>
        <v>9.16</v>
      </c>
    </row>
    <row r="10">
      <c r="A10" s="15">
        <v>1.06401055E8</v>
      </c>
      <c r="B10" s="15" t="s">
        <v>29</v>
      </c>
      <c r="C10" s="12">
        <f t="shared" si="1"/>
        <v>72</v>
      </c>
      <c r="D10" s="12">
        <f>'B班期末上機'!S10</f>
        <v>90</v>
      </c>
      <c r="E10" s="13">
        <v>0.8</v>
      </c>
      <c r="F10" s="13" t="s">
        <v>163</v>
      </c>
      <c r="G10" s="12">
        <f t="shared" si="2"/>
        <v>87</v>
      </c>
      <c r="H10" s="13">
        <f>'B班Assessment'!P10</f>
        <v>87</v>
      </c>
      <c r="K10" s="12">
        <f t="shared" si="3"/>
        <v>6</v>
      </c>
      <c r="L10" s="12">
        <f>'B班上機加分'!S10</f>
        <v>15</v>
      </c>
      <c r="O10" s="12">
        <f>'B班SQ3R加分'!I10</f>
        <v>1.72</v>
      </c>
      <c r="P10" s="12">
        <f t="shared" si="4"/>
        <v>7.72</v>
      </c>
    </row>
    <row r="11">
      <c r="A11" s="15">
        <v>1.06401525E8</v>
      </c>
      <c r="B11" s="15" t="s">
        <v>30</v>
      </c>
      <c r="C11" s="12">
        <f t="shared" si="1"/>
        <v>65</v>
      </c>
      <c r="D11" s="12">
        <f>'B班期末上機'!S11</f>
        <v>65</v>
      </c>
      <c r="G11" s="12">
        <f t="shared" si="2"/>
        <v>64</v>
      </c>
      <c r="H11" s="13">
        <f>'B班Assessment'!P11</f>
        <v>80</v>
      </c>
      <c r="I11" s="13">
        <v>0.8</v>
      </c>
      <c r="J11" s="13" t="s">
        <v>163</v>
      </c>
      <c r="K11" s="12">
        <f t="shared" si="3"/>
        <v>4.8</v>
      </c>
      <c r="L11" s="12">
        <f>'B班上機加分'!S11</f>
        <v>12</v>
      </c>
      <c r="O11" s="12">
        <f>'B班SQ3R加分'!I11</f>
        <v>2.75</v>
      </c>
      <c r="P11" s="12">
        <f t="shared" si="4"/>
        <v>7.55</v>
      </c>
    </row>
    <row r="12">
      <c r="A12" s="15">
        <v>1.06401528E8</v>
      </c>
      <c r="B12" s="15" t="s">
        <v>31</v>
      </c>
      <c r="C12" s="12">
        <f t="shared" si="1"/>
        <v>55</v>
      </c>
      <c r="D12" s="12">
        <f>'B班期末上機'!S12</f>
        <v>55</v>
      </c>
      <c r="G12" s="12">
        <f t="shared" si="2"/>
        <v>95</v>
      </c>
      <c r="H12" s="13">
        <f>'B班Assessment'!P12</f>
        <v>95</v>
      </c>
      <c r="K12" s="12">
        <f t="shared" si="3"/>
        <v>5.2</v>
      </c>
      <c r="L12" s="12">
        <f>'B班上機加分'!S12</f>
        <v>13</v>
      </c>
      <c r="O12" s="12">
        <f>'B班SQ3R加分'!I12</f>
        <v>2.73</v>
      </c>
      <c r="P12" s="12">
        <f t="shared" si="4"/>
        <v>7.93</v>
      </c>
    </row>
    <row r="13">
      <c r="A13" s="15">
        <v>1.06408003E8</v>
      </c>
      <c r="B13" s="15" t="s">
        <v>32</v>
      </c>
      <c r="C13" s="12">
        <f t="shared" si="1"/>
        <v>40</v>
      </c>
      <c r="D13" s="12">
        <f>'B班期末上機'!S13</f>
        <v>40</v>
      </c>
      <c r="G13" s="12">
        <f t="shared" si="2"/>
        <v>95</v>
      </c>
      <c r="H13" s="13">
        <f>'B班Assessment'!P13</f>
        <v>95</v>
      </c>
      <c r="K13" s="12">
        <f t="shared" si="3"/>
        <v>4.8</v>
      </c>
      <c r="L13" s="12">
        <f>'B班上機加分'!S13</f>
        <v>12</v>
      </c>
      <c r="O13" s="12">
        <f>'B班SQ3R加分'!I13</f>
        <v>2.88</v>
      </c>
      <c r="P13" s="12">
        <f t="shared" si="4"/>
        <v>7.68</v>
      </c>
    </row>
    <row r="14">
      <c r="A14" s="15">
        <v>1.06408005E8</v>
      </c>
      <c r="B14" s="15" t="s">
        <v>33</v>
      </c>
      <c r="C14" s="12">
        <f t="shared" si="1"/>
        <v>40</v>
      </c>
      <c r="D14" s="12">
        <f>'B班期末上機'!S14</f>
        <v>40</v>
      </c>
      <c r="G14" s="12">
        <f t="shared" si="2"/>
        <v>85</v>
      </c>
      <c r="H14" s="13">
        <f>'B班Assessment'!P14</f>
        <v>85</v>
      </c>
      <c r="K14" s="12">
        <f t="shared" si="3"/>
        <v>5.6</v>
      </c>
      <c r="L14" s="12">
        <f>'B班上機加分'!S14</f>
        <v>14</v>
      </c>
      <c r="O14" s="12">
        <f>'B班SQ3R加分'!I14</f>
        <v>2.32</v>
      </c>
      <c r="P14" s="12">
        <f t="shared" si="4"/>
        <v>7.92</v>
      </c>
    </row>
    <row r="15">
      <c r="A15" s="15">
        <v>1.06409022E8</v>
      </c>
      <c r="B15" s="15" t="s">
        <v>34</v>
      </c>
      <c r="C15" s="12">
        <f t="shared" si="1"/>
        <v>25</v>
      </c>
      <c r="D15" s="12">
        <f>'B班期末上機'!S15</f>
        <v>25</v>
      </c>
      <c r="G15" s="12">
        <f t="shared" si="2"/>
        <v>78</v>
      </c>
      <c r="H15" s="13">
        <f>'B班Assessment'!P15</f>
        <v>78</v>
      </c>
      <c r="K15" s="12">
        <f t="shared" si="3"/>
        <v>5.6</v>
      </c>
      <c r="L15" s="12">
        <f>'B班上機加分'!S15</f>
        <v>14</v>
      </c>
      <c r="O15" s="12">
        <f>'B班SQ3R加分'!I15</f>
        <v>2.63</v>
      </c>
      <c r="P15" s="12">
        <f t="shared" si="4"/>
        <v>8.23</v>
      </c>
    </row>
    <row r="16">
      <c r="A16" s="15">
        <v>1.06409023E8</v>
      </c>
      <c r="B16" s="15" t="s">
        <v>35</v>
      </c>
      <c r="C16" s="12">
        <f t="shared" si="1"/>
        <v>40</v>
      </c>
      <c r="D16" s="12">
        <f>'B班期末上機'!S16</f>
        <v>40</v>
      </c>
      <c r="G16" s="12">
        <f t="shared" si="2"/>
        <v>46</v>
      </c>
      <c r="H16" s="13">
        <f>'B班Assessment'!P16</f>
        <v>46</v>
      </c>
      <c r="K16" s="12">
        <f t="shared" si="3"/>
        <v>4</v>
      </c>
      <c r="L16" s="12">
        <f>'B班上機加分'!S16</f>
        <v>10</v>
      </c>
      <c r="O16" s="12">
        <f>'B班SQ3R加分'!I16</f>
        <v>2.44</v>
      </c>
      <c r="P16" s="12">
        <f t="shared" si="4"/>
        <v>6.44</v>
      </c>
    </row>
    <row r="17">
      <c r="A17" s="15">
        <v>1.0640953E8</v>
      </c>
      <c r="B17" s="15" t="s">
        <v>36</v>
      </c>
      <c r="C17" s="12">
        <f t="shared" si="1"/>
        <v>65</v>
      </c>
      <c r="D17" s="12">
        <f>'B班期末上機'!S17</f>
        <v>65</v>
      </c>
      <c r="G17" s="12">
        <f t="shared" si="2"/>
        <v>77</v>
      </c>
      <c r="H17" s="13">
        <f>'B班Assessment'!P17</f>
        <v>77</v>
      </c>
      <c r="K17" s="12">
        <f t="shared" si="3"/>
        <v>5.2</v>
      </c>
      <c r="L17" s="12">
        <f>'B班上機加分'!S17</f>
        <v>13</v>
      </c>
      <c r="O17" s="12">
        <f>'B班SQ3R加分'!I17</f>
        <v>2.53</v>
      </c>
      <c r="P17" s="12">
        <f t="shared" si="4"/>
        <v>7.73</v>
      </c>
    </row>
    <row r="18">
      <c r="A18" s="15">
        <v>1.06409533E8</v>
      </c>
      <c r="B18" s="15" t="s">
        <v>37</v>
      </c>
      <c r="C18" s="12">
        <f t="shared" si="1"/>
        <v>55</v>
      </c>
      <c r="D18" s="12">
        <f>'B班期末上機'!S18</f>
        <v>55</v>
      </c>
      <c r="G18" s="12">
        <f t="shared" si="2"/>
        <v>86</v>
      </c>
      <c r="H18" s="13">
        <f>'B班Assessment'!P18</f>
        <v>86</v>
      </c>
      <c r="K18" s="12">
        <f t="shared" si="3"/>
        <v>5.6</v>
      </c>
      <c r="L18" s="12">
        <f>'B班上機加分'!S18</f>
        <v>14</v>
      </c>
      <c r="O18" s="12">
        <f>'B班SQ3R加分'!I18</f>
        <v>2.41</v>
      </c>
      <c r="P18" s="12">
        <f t="shared" si="4"/>
        <v>8.01</v>
      </c>
    </row>
    <row r="19">
      <c r="A19" s="15">
        <v>1.06501002E8</v>
      </c>
      <c r="B19" s="15" t="s">
        <v>38</v>
      </c>
      <c r="C19" s="12">
        <f t="shared" si="1"/>
        <v>85</v>
      </c>
      <c r="D19" s="12">
        <f>'B班期末上機'!S19</f>
        <v>85</v>
      </c>
      <c r="G19" s="12">
        <f t="shared" si="2"/>
        <v>95</v>
      </c>
      <c r="H19" s="13">
        <f>'B班Assessment'!P19</f>
        <v>95</v>
      </c>
      <c r="K19" s="12">
        <f t="shared" si="3"/>
        <v>5.2</v>
      </c>
      <c r="L19" s="12">
        <f>'B班上機加分'!S19</f>
        <v>13</v>
      </c>
      <c r="O19" s="12">
        <f>'B班SQ3R加分'!I19</f>
        <v>2.41</v>
      </c>
      <c r="P19" s="12">
        <f t="shared" si="4"/>
        <v>7.61</v>
      </c>
    </row>
    <row r="20">
      <c r="A20" s="15">
        <v>1.06601523E8</v>
      </c>
      <c r="B20" s="15" t="s">
        <v>39</v>
      </c>
      <c r="C20" s="12">
        <f t="shared" si="1"/>
        <v>95</v>
      </c>
      <c r="D20" s="12">
        <f>'B班期末上機'!S20</f>
        <v>95</v>
      </c>
      <c r="G20" s="12">
        <f t="shared" si="2"/>
        <v>95</v>
      </c>
      <c r="H20" s="13">
        <f>'B班Assessment'!P20</f>
        <v>95</v>
      </c>
      <c r="K20" s="12">
        <f t="shared" si="3"/>
        <v>0</v>
      </c>
      <c r="L20" s="12" t="str">
        <f>'B班上機加分'!S20</f>
        <v/>
      </c>
      <c r="M20" s="13">
        <v>0.0</v>
      </c>
      <c r="N20" s="13" t="s">
        <v>164</v>
      </c>
      <c r="O20" s="12">
        <f>'B班SQ3R加分'!I20</f>
        <v>2.57</v>
      </c>
      <c r="P20" s="12">
        <f t="shared" si="4"/>
        <v>2.57</v>
      </c>
    </row>
    <row r="21">
      <c r="A21" s="15">
        <v>1.07401002E8</v>
      </c>
      <c r="B21" s="15" t="s">
        <v>40</v>
      </c>
      <c r="C21" s="12">
        <f t="shared" si="1"/>
        <v>65</v>
      </c>
      <c r="D21" s="12">
        <f>'B班期末上機'!S21</f>
        <v>65</v>
      </c>
      <c r="G21" s="12">
        <f t="shared" si="2"/>
        <v>73</v>
      </c>
      <c r="H21" s="13">
        <f>'B班Assessment'!P21</f>
        <v>73</v>
      </c>
      <c r="K21" s="12">
        <f t="shared" si="3"/>
        <v>6</v>
      </c>
      <c r="L21" s="12">
        <f>'B班上機加分'!S21</f>
        <v>15</v>
      </c>
      <c r="O21" s="12">
        <f>'B班SQ3R加分'!I21</f>
        <v>2.99</v>
      </c>
      <c r="P21" s="12">
        <f t="shared" si="4"/>
        <v>8.99</v>
      </c>
    </row>
    <row r="22">
      <c r="A22" s="15">
        <v>1.07401018E8</v>
      </c>
      <c r="B22" s="15" t="s">
        <v>41</v>
      </c>
      <c r="C22" s="12">
        <f t="shared" si="1"/>
        <v>75</v>
      </c>
      <c r="D22" s="12">
        <f>'B班期末上機'!S22</f>
        <v>75</v>
      </c>
      <c r="G22" s="12">
        <f t="shared" si="2"/>
        <v>82</v>
      </c>
      <c r="H22" s="13">
        <f>'B班Assessment'!P22</f>
        <v>82</v>
      </c>
      <c r="K22" s="12">
        <f t="shared" si="3"/>
        <v>6</v>
      </c>
      <c r="L22" s="12">
        <f>'B班上機加分'!S22</f>
        <v>15</v>
      </c>
      <c r="O22" s="12">
        <f>'B班SQ3R加分'!I22</f>
        <v>2.62</v>
      </c>
      <c r="P22" s="12">
        <f t="shared" si="4"/>
        <v>8.62</v>
      </c>
    </row>
    <row r="23">
      <c r="A23" s="15">
        <v>1.07401058E8</v>
      </c>
      <c r="B23" s="15" t="s">
        <v>42</v>
      </c>
      <c r="C23" s="12">
        <f t="shared" si="1"/>
        <v>55</v>
      </c>
      <c r="D23" s="12">
        <f>'B班期末上機'!S23</f>
        <v>55</v>
      </c>
      <c r="G23" s="12">
        <f t="shared" si="2"/>
        <v>83</v>
      </c>
      <c r="H23" s="13">
        <f>'B班Assessment'!P23</f>
        <v>83</v>
      </c>
      <c r="K23" s="12">
        <f t="shared" si="3"/>
        <v>6</v>
      </c>
      <c r="L23" s="12">
        <f>'B班上機加分'!S23</f>
        <v>15</v>
      </c>
      <c r="O23" s="12">
        <f>'B班SQ3R加分'!I23</f>
        <v>2.57</v>
      </c>
      <c r="P23" s="12">
        <f t="shared" si="4"/>
        <v>8.57</v>
      </c>
    </row>
    <row r="24">
      <c r="A24" s="15">
        <v>1.07401525E8</v>
      </c>
      <c r="B24" s="15" t="s">
        <v>43</v>
      </c>
      <c r="C24" s="12">
        <f t="shared" si="1"/>
        <v>55</v>
      </c>
      <c r="D24" s="12">
        <f>'B班期末上機'!S24</f>
        <v>55</v>
      </c>
      <c r="G24" s="12">
        <f t="shared" si="2"/>
        <v>87</v>
      </c>
      <c r="H24" s="13">
        <f>'B班Assessment'!P24</f>
        <v>87</v>
      </c>
      <c r="K24" s="12">
        <f t="shared" si="3"/>
        <v>5.6</v>
      </c>
      <c r="L24" s="12">
        <f>'B班上機加分'!S24</f>
        <v>14</v>
      </c>
      <c r="O24" s="12">
        <f>'B班SQ3R加分'!I24</f>
        <v>2.54</v>
      </c>
      <c r="P24" s="12">
        <f t="shared" si="4"/>
        <v>8.14</v>
      </c>
    </row>
    <row r="25">
      <c r="A25" s="15">
        <v>1.07403002E8</v>
      </c>
      <c r="B25" s="15" t="s">
        <v>44</v>
      </c>
      <c r="C25" s="12">
        <f t="shared" si="1"/>
        <v>76</v>
      </c>
      <c r="D25" s="12">
        <f>'B班期末上機'!S25</f>
        <v>95</v>
      </c>
      <c r="E25" s="13">
        <v>0.8</v>
      </c>
      <c r="F25" s="13" t="s">
        <v>163</v>
      </c>
      <c r="G25" s="12">
        <f t="shared" si="2"/>
        <v>98</v>
      </c>
      <c r="H25" s="13">
        <f>'B班Assessment'!P25</f>
        <v>98</v>
      </c>
      <c r="K25" s="12">
        <f t="shared" si="3"/>
        <v>6</v>
      </c>
      <c r="L25" s="12">
        <f>'B班上機加分'!S25</f>
        <v>15</v>
      </c>
      <c r="O25" s="12">
        <f>'B班SQ3R加分'!I25</f>
        <v>2.72</v>
      </c>
      <c r="P25" s="12">
        <f t="shared" si="4"/>
        <v>8.72</v>
      </c>
    </row>
    <row r="26">
      <c r="A26" s="15">
        <v>1.0740353E8</v>
      </c>
      <c r="B26" s="15" t="s">
        <v>45</v>
      </c>
      <c r="C26" s="12">
        <f t="shared" si="1"/>
        <v>100</v>
      </c>
      <c r="D26" s="12">
        <f>'B班期末上機'!S26</f>
        <v>100</v>
      </c>
      <c r="G26" s="12">
        <f t="shared" si="2"/>
        <v>96</v>
      </c>
      <c r="H26" s="13">
        <f>'B班Assessment'!P26</f>
        <v>96</v>
      </c>
      <c r="K26" s="12">
        <f t="shared" si="3"/>
        <v>0</v>
      </c>
      <c r="L26" s="12" t="str">
        <f>'B班上機加分'!S26</f>
        <v/>
      </c>
      <c r="M26" s="13">
        <v>0.0</v>
      </c>
      <c r="N26" s="13" t="s">
        <v>164</v>
      </c>
      <c r="O26" s="12">
        <f>'B班SQ3R加分'!I26</f>
        <v>2.5</v>
      </c>
      <c r="P26" s="12">
        <f t="shared" si="4"/>
        <v>2.5</v>
      </c>
    </row>
    <row r="27">
      <c r="A27" s="15">
        <v>1.07403533E8</v>
      </c>
      <c r="B27" s="15" t="s">
        <v>46</v>
      </c>
      <c r="C27" s="12">
        <f t="shared" si="1"/>
        <v>65</v>
      </c>
      <c r="D27" s="12">
        <f>'B班期末上機'!S27</f>
        <v>65</v>
      </c>
      <c r="G27" s="12">
        <f t="shared" si="2"/>
        <v>94</v>
      </c>
      <c r="H27" s="13">
        <f>'B班Assessment'!P27</f>
        <v>94</v>
      </c>
      <c r="K27" s="12">
        <f t="shared" si="3"/>
        <v>0</v>
      </c>
      <c r="L27" s="12" t="str">
        <f>'B班上機加分'!S27</f>
        <v/>
      </c>
      <c r="M27" s="13">
        <v>0.0</v>
      </c>
      <c r="N27" s="13" t="s">
        <v>164</v>
      </c>
      <c r="O27" s="12">
        <f>'B班SQ3R加分'!I27</f>
        <v>2.38</v>
      </c>
      <c r="P27" s="12">
        <f t="shared" si="4"/>
        <v>2.38</v>
      </c>
    </row>
    <row r="28">
      <c r="A28" s="15">
        <v>1.07403534E8</v>
      </c>
      <c r="B28" s="15" t="s">
        <v>47</v>
      </c>
      <c r="C28" s="12">
        <f t="shared" si="1"/>
        <v>90</v>
      </c>
      <c r="D28" s="12">
        <f>'B班期末上機'!S28</f>
        <v>90</v>
      </c>
      <c r="G28" s="12">
        <f t="shared" si="2"/>
        <v>88</v>
      </c>
      <c r="H28" s="13">
        <f>'B班Assessment'!P28</f>
        <v>88</v>
      </c>
      <c r="K28" s="12">
        <f t="shared" si="3"/>
        <v>0</v>
      </c>
      <c r="L28" s="12" t="str">
        <f>'B班上機加分'!S28</f>
        <v/>
      </c>
      <c r="M28" s="13">
        <v>0.0</v>
      </c>
      <c r="N28" s="13" t="s">
        <v>164</v>
      </c>
      <c r="O28" s="12">
        <f>'B班SQ3R加分'!I28</f>
        <v>2.58</v>
      </c>
      <c r="P28" s="12">
        <f t="shared" si="4"/>
        <v>2.58</v>
      </c>
    </row>
    <row r="29">
      <c r="A29" s="15">
        <v>1.07409007E8</v>
      </c>
      <c r="B29" s="15" t="s">
        <v>48</v>
      </c>
      <c r="C29" s="12">
        <f t="shared" si="1"/>
        <v>75</v>
      </c>
      <c r="D29" s="12">
        <f>'B班期末上機'!S29</f>
        <v>75</v>
      </c>
      <c r="G29" s="12">
        <f t="shared" si="2"/>
        <v>86</v>
      </c>
      <c r="H29" s="13">
        <f>'B班Assessment'!P29</f>
        <v>86</v>
      </c>
      <c r="K29" s="12">
        <f t="shared" si="3"/>
        <v>0</v>
      </c>
      <c r="L29" s="12" t="str">
        <f>'B班上機加分'!S29</f>
        <v/>
      </c>
      <c r="M29" s="13">
        <v>0.0</v>
      </c>
      <c r="N29" s="13" t="s">
        <v>164</v>
      </c>
      <c r="O29" s="12">
        <f>'B班SQ3R加分'!I29</f>
        <v>2.04</v>
      </c>
      <c r="P29" s="12">
        <f t="shared" si="4"/>
        <v>2.04</v>
      </c>
    </row>
    <row r="30">
      <c r="A30" s="15">
        <v>1.07409023E8</v>
      </c>
      <c r="B30" s="15" t="s">
        <v>49</v>
      </c>
      <c r="C30" s="12">
        <f t="shared" si="1"/>
        <v>65</v>
      </c>
      <c r="D30" s="12">
        <f>'B班期末上機'!S30</f>
        <v>65</v>
      </c>
      <c r="G30" s="12">
        <f t="shared" si="2"/>
        <v>92</v>
      </c>
      <c r="H30" s="13">
        <f>'B班Assessment'!P30</f>
        <v>92</v>
      </c>
      <c r="K30" s="12">
        <f t="shared" si="3"/>
        <v>4</v>
      </c>
      <c r="L30" s="12">
        <f>'B班上機加分'!S30</f>
        <v>10</v>
      </c>
      <c r="O30" s="12">
        <f>'B班SQ3R加分'!I30</f>
        <v>2.02</v>
      </c>
      <c r="P30" s="12">
        <f t="shared" si="4"/>
        <v>6.02</v>
      </c>
    </row>
    <row r="31">
      <c r="A31" s="15">
        <v>1.07409508E8</v>
      </c>
      <c r="B31" s="15" t="s">
        <v>50</v>
      </c>
      <c r="C31" s="12">
        <f t="shared" si="1"/>
        <v>25</v>
      </c>
      <c r="D31" s="12">
        <f>'B班期末上機'!S31</f>
        <v>25</v>
      </c>
      <c r="G31" s="12">
        <f t="shared" si="2"/>
        <v>73</v>
      </c>
      <c r="H31" s="13">
        <f>'B班Assessment'!P31</f>
        <v>73</v>
      </c>
      <c r="K31" s="12">
        <f t="shared" si="3"/>
        <v>0</v>
      </c>
      <c r="L31" s="12" t="str">
        <f>'B班上機加分'!S31</f>
        <v/>
      </c>
      <c r="M31" s="13">
        <v>0.0</v>
      </c>
      <c r="N31" s="13" t="s">
        <v>164</v>
      </c>
      <c r="O31" s="12">
        <f>'B班SQ3R加分'!I31</f>
        <v>2.94</v>
      </c>
      <c r="P31" s="12">
        <f t="shared" si="4"/>
        <v>2.94</v>
      </c>
    </row>
    <row r="32">
      <c r="A32" s="15">
        <v>1.07409527E8</v>
      </c>
      <c r="B32" s="15" t="s">
        <v>51</v>
      </c>
      <c r="C32" s="12">
        <f t="shared" si="1"/>
        <v>95</v>
      </c>
      <c r="D32" s="12">
        <f>'B班期末上機'!S32</f>
        <v>95</v>
      </c>
      <c r="G32" s="12">
        <f t="shared" si="2"/>
        <v>70</v>
      </c>
      <c r="H32" s="13">
        <f>'B班Assessment'!P32</f>
        <v>70</v>
      </c>
      <c r="K32" s="12">
        <f t="shared" si="3"/>
        <v>0</v>
      </c>
      <c r="L32" s="12" t="str">
        <f>'B班上機加分'!S32</f>
        <v/>
      </c>
      <c r="M32" s="13">
        <v>0.0</v>
      </c>
      <c r="N32" s="13" t="s">
        <v>164</v>
      </c>
      <c r="O32" s="12">
        <f>'B班SQ3R加分'!I32</f>
        <v>2.05</v>
      </c>
      <c r="P32" s="12">
        <f t="shared" si="4"/>
        <v>2.05</v>
      </c>
    </row>
    <row r="33">
      <c r="A33" s="15">
        <v>1.07409535E8</v>
      </c>
      <c r="B33" s="15" t="s">
        <v>52</v>
      </c>
      <c r="C33" s="12">
        <f t="shared" si="1"/>
        <v>8</v>
      </c>
      <c r="D33" s="12">
        <f>'B班期末上機'!S33</f>
        <v>10</v>
      </c>
      <c r="E33" s="13">
        <v>0.8</v>
      </c>
      <c r="F33" s="13" t="s">
        <v>163</v>
      </c>
      <c r="G33" s="12">
        <f t="shared" si="2"/>
        <v>54.6</v>
      </c>
      <c r="H33" s="13">
        <f>'B班Assessment'!P33</f>
        <v>78</v>
      </c>
      <c r="I33" s="13">
        <v>0.7</v>
      </c>
      <c r="J33" s="13" t="s">
        <v>165</v>
      </c>
      <c r="K33" s="12">
        <f t="shared" si="3"/>
        <v>0</v>
      </c>
      <c r="L33" s="12" t="str">
        <f>'B班上機加分'!S33</f>
        <v/>
      </c>
      <c r="M33" s="13">
        <v>0.0</v>
      </c>
      <c r="N33" s="13" t="s">
        <v>164</v>
      </c>
      <c r="O33" s="12">
        <f>'B班SQ3R加分'!I33</f>
        <v>2.41</v>
      </c>
      <c r="P33" s="12">
        <f t="shared" si="4"/>
        <v>2.41</v>
      </c>
    </row>
    <row r="34">
      <c r="A34" s="5">
        <v>1.07707519E8</v>
      </c>
      <c r="B34" s="5" t="s">
        <v>53</v>
      </c>
      <c r="C34" s="12">
        <f t="shared" si="1"/>
        <v>0</v>
      </c>
      <c r="D34" s="12">
        <f>'B班期末上機'!S34</f>
        <v>10</v>
      </c>
      <c r="E34" s="13">
        <v>0.0</v>
      </c>
      <c r="F34" s="13" t="s">
        <v>21</v>
      </c>
      <c r="G34" s="12">
        <f t="shared" si="2"/>
        <v>0</v>
      </c>
      <c r="H34" s="13" t="str">
        <f>'B班Assessment'!P34</f>
        <v/>
      </c>
      <c r="I34" s="13">
        <v>0.0</v>
      </c>
      <c r="J34" s="13" t="s">
        <v>21</v>
      </c>
      <c r="K34" s="12">
        <f t="shared" si="3"/>
        <v>0</v>
      </c>
      <c r="L34" s="12" t="str">
        <f>'B班上機加分'!S34</f>
        <v/>
      </c>
      <c r="M34" s="13">
        <v>0.0</v>
      </c>
      <c r="N34" s="13" t="s">
        <v>21</v>
      </c>
      <c r="O34" s="12">
        <f>'B班SQ3R加分'!I34</f>
        <v>2</v>
      </c>
      <c r="P34" s="12">
        <f t="shared" si="4"/>
        <v>2</v>
      </c>
    </row>
    <row r="35">
      <c r="A35" s="5">
        <v>1.0770752E8</v>
      </c>
      <c r="B35" s="5" t="s">
        <v>54</v>
      </c>
      <c r="C35" s="12">
        <f t="shared" si="1"/>
        <v>0</v>
      </c>
      <c r="D35" s="12">
        <f>'B班期末上機'!S35</f>
        <v>10</v>
      </c>
      <c r="E35" s="13">
        <v>0.0</v>
      </c>
      <c r="F35" s="13" t="s">
        <v>21</v>
      </c>
      <c r="G35" s="12">
        <f t="shared" si="2"/>
        <v>0</v>
      </c>
      <c r="H35" s="13" t="str">
        <f>'B班Assessment'!P35</f>
        <v/>
      </c>
      <c r="I35" s="13">
        <v>0.0</v>
      </c>
      <c r="J35" s="13" t="s">
        <v>21</v>
      </c>
      <c r="K35" s="12">
        <f t="shared" si="3"/>
        <v>0</v>
      </c>
      <c r="L35" s="12" t="str">
        <f>'B班上機加分'!S35</f>
        <v/>
      </c>
      <c r="M35" s="13">
        <v>0.0</v>
      </c>
      <c r="N35" s="13" t="s">
        <v>21</v>
      </c>
      <c r="O35" s="12">
        <f>'B班SQ3R加分'!I35</f>
        <v>2.47</v>
      </c>
      <c r="P35" s="12">
        <f t="shared" si="4"/>
        <v>2.47</v>
      </c>
    </row>
    <row r="36">
      <c r="A36" s="15">
        <v>1.08401037E8</v>
      </c>
      <c r="B36" s="15" t="s">
        <v>55</v>
      </c>
      <c r="C36" s="12">
        <f t="shared" si="1"/>
        <v>25</v>
      </c>
      <c r="D36" s="12">
        <f>'B班期末上機'!S36</f>
        <v>25</v>
      </c>
      <c r="G36" s="12">
        <f t="shared" si="2"/>
        <v>73</v>
      </c>
      <c r="H36" s="13">
        <f>'B班Assessment'!P36</f>
        <v>73</v>
      </c>
      <c r="K36" s="12">
        <f t="shared" si="3"/>
        <v>5.2</v>
      </c>
      <c r="L36" s="12">
        <f>'B班上機加分'!S36</f>
        <v>13</v>
      </c>
      <c r="O36" s="12">
        <f>'B班SQ3R加分'!I36</f>
        <v>3.09</v>
      </c>
      <c r="P36" s="12">
        <f t="shared" si="4"/>
        <v>8.29</v>
      </c>
    </row>
    <row r="37">
      <c r="A37" s="15">
        <v>1.08401501E8</v>
      </c>
      <c r="B37" s="15" t="s">
        <v>56</v>
      </c>
      <c r="C37" s="12">
        <f t="shared" si="1"/>
        <v>40</v>
      </c>
      <c r="D37" s="12">
        <f>'B班期末上機'!S37</f>
        <v>40</v>
      </c>
      <c r="G37" s="12">
        <f t="shared" si="2"/>
        <v>76</v>
      </c>
      <c r="H37" s="13">
        <f>'B班Assessment'!P37</f>
        <v>76</v>
      </c>
      <c r="K37" s="12">
        <f t="shared" si="3"/>
        <v>6</v>
      </c>
      <c r="L37" s="12">
        <f>'B班上機加分'!S37</f>
        <v>15</v>
      </c>
      <c r="O37" s="12">
        <f>'B班SQ3R加分'!I37</f>
        <v>2.98</v>
      </c>
      <c r="P37" s="12">
        <f t="shared" si="4"/>
        <v>8.98</v>
      </c>
    </row>
    <row r="38">
      <c r="A38" s="15">
        <v>1.08401503E8</v>
      </c>
      <c r="B38" s="15" t="s">
        <v>57</v>
      </c>
      <c r="C38" s="12">
        <f t="shared" si="1"/>
        <v>55</v>
      </c>
      <c r="D38" s="12">
        <f>'B班期末上機'!S38</f>
        <v>55</v>
      </c>
      <c r="G38" s="12">
        <f t="shared" si="2"/>
        <v>88</v>
      </c>
      <c r="H38" s="13">
        <f>'B班Assessment'!P38</f>
        <v>88</v>
      </c>
      <c r="K38" s="12">
        <f t="shared" si="3"/>
        <v>4</v>
      </c>
      <c r="L38" s="12">
        <f>'B班上機加分'!S38</f>
        <v>10</v>
      </c>
      <c r="O38" s="12">
        <f>'B班SQ3R加分'!I38</f>
        <v>2.96</v>
      </c>
      <c r="P38" s="12">
        <f t="shared" si="4"/>
        <v>6.96</v>
      </c>
    </row>
    <row r="39">
      <c r="A39" s="15">
        <v>1.08401522E8</v>
      </c>
      <c r="B39" s="15" t="s">
        <v>58</v>
      </c>
      <c r="C39" s="12">
        <f t="shared" si="1"/>
        <v>25</v>
      </c>
      <c r="D39" s="12">
        <f>'B班期末上機'!S39</f>
        <v>25</v>
      </c>
      <c r="G39" s="12">
        <f t="shared" si="2"/>
        <v>82</v>
      </c>
      <c r="H39" s="13">
        <f>'B班Assessment'!P39</f>
        <v>82</v>
      </c>
      <c r="K39" s="12">
        <f t="shared" si="3"/>
        <v>4.8</v>
      </c>
      <c r="L39" s="12">
        <f>'B班上機加分'!S39</f>
        <v>12</v>
      </c>
      <c r="O39" s="12">
        <f>'B班SQ3R加分'!I39</f>
        <v>2.8</v>
      </c>
      <c r="P39" s="12">
        <f t="shared" si="4"/>
        <v>7.6</v>
      </c>
    </row>
    <row r="40">
      <c r="A40" s="15">
        <v>1.08401523E8</v>
      </c>
      <c r="B40" s="15" t="s">
        <v>59</v>
      </c>
      <c r="C40" s="12">
        <f t="shared" si="1"/>
        <v>65</v>
      </c>
      <c r="D40" s="12">
        <f>'B班期末上機'!S40</f>
        <v>65</v>
      </c>
      <c r="G40" s="12">
        <f t="shared" si="2"/>
        <v>88</v>
      </c>
      <c r="H40" s="13">
        <f>'B班Assessment'!P40</f>
        <v>88</v>
      </c>
      <c r="K40" s="12">
        <f t="shared" si="3"/>
        <v>5.6</v>
      </c>
      <c r="L40" s="12">
        <f>'B班上機加分'!S40</f>
        <v>14</v>
      </c>
      <c r="O40" s="12">
        <f>'B班SQ3R加分'!I40</f>
        <v>2.23</v>
      </c>
      <c r="P40" s="12">
        <f t="shared" si="4"/>
        <v>7.83</v>
      </c>
    </row>
    <row r="41">
      <c r="A41" s="5">
        <v>1.08408521E8</v>
      </c>
      <c r="B41" s="5" t="s">
        <v>60</v>
      </c>
      <c r="C41" s="12">
        <f t="shared" si="1"/>
        <v>0</v>
      </c>
      <c r="D41" s="12">
        <f>'B班期末上機'!S41</f>
        <v>10</v>
      </c>
      <c r="E41" s="13">
        <v>0.0</v>
      </c>
      <c r="F41" s="13" t="s">
        <v>21</v>
      </c>
      <c r="G41" s="12">
        <f t="shared" si="2"/>
        <v>0</v>
      </c>
      <c r="H41" s="13" t="str">
        <f>'B班Assessment'!P41</f>
        <v/>
      </c>
      <c r="I41" s="13">
        <v>0.0</v>
      </c>
      <c r="J41" s="13" t="s">
        <v>21</v>
      </c>
      <c r="K41" s="12">
        <f t="shared" si="3"/>
        <v>0</v>
      </c>
      <c r="L41" s="12" t="str">
        <f>'B班上機加分'!S41</f>
        <v/>
      </c>
      <c r="M41" s="13">
        <v>0.0</v>
      </c>
      <c r="N41" s="13" t="s">
        <v>21</v>
      </c>
      <c r="O41" s="12">
        <f>'B班SQ3R加分'!I41</f>
        <v>2.92</v>
      </c>
      <c r="P41" s="12">
        <f t="shared" si="4"/>
        <v>2.92</v>
      </c>
    </row>
    <row r="42">
      <c r="A42" s="15">
        <v>1.08707008E8</v>
      </c>
      <c r="B42" s="15" t="s">
        <v>61</v>
      </c>
      <c r="C42" s="12">
        <f t="shared" si="1"/>
        <v>40</v>
      </c>
      <c r="D42" s="12">
        <f>'B班期末上機'!S42</f>
        <v>40</v>
      </c>
      <c r="G42" s="12">
        <f t="shared" si="2"/>
        <v>94</v>
      </c>
      <c r="H42" s="13">
        <f>'B班Assessment'!P42</f>
        <v>94</v>
      </c>
      <c r="K42" s="12">
        <f t="shared" si="3"/>
        <v>3.2</v>
      </c>
      <c r="L42" s="12">
        <f>'B班上機加分'!S42</f>
        <v>8</v>
      </c>
      <c r="O42" s="12">
        <f>'B班SQ3R加分'!I42</f>
        <v>2.81</v>
      </c>
      <c r="P42" s="12">
        <f t="shared" si="4"/>
        <v>6.01</v>
      </c>
    </row>
    <row r="43">
      <c r="A43" s="15">
        <v>1.08707507E8</v>
      </c>
      <c r="B43" s="15" t="s">
        <v>62</v>
      </c>
      <c r="C43" s="12">
        <f t="shared" si="1"/>
        <v>40</v>
      </c>
      <c r="D43" s="12">
        <f>'B班期末上機'!S43</f>
        <v>40</v>
      </c>
      <c r="G43" s="12">
        <f t="shared" si="2"/>
        <v>86</v>
      </c>
      <c r="H43" s="13">
        <f>'B班Assessment'!P43</f>
        <v>86</v>
      </c>
      <c r="K43" s="12">
        <f t="shared" si="3"/>
        <v>5.6</v>
      </c>
      <c r="L43" s="12">
        <f>'B班上機加分'!S43</f>
        <v>14</v>
      </c>
      <c r="O43" s="12">
        <f>'B班SQ3R加分'!I43</f>
        <v>3.47</v>
      </c>
      <c r="P43" s="12">
        <f t="shared" si="4"/>
        <v>9.07</v>
      </c>
    </row>
    <row r="44">
      <c r="A44" s="15">
        <v>1.08707509E8</v>
      </c>
      <c r="B44" s="15" t="s">
        <v>63</v>
      </c>
      <c r="C44" s="12">
        <f t="shared" si="1"/>
        <v>20</v>
      </c>
      <c r="D44" s="12">
        <f>'B班期末上機'!S44</f>
        <v>25</v>
      </c>
      <c r="E44" s="13">
        <v>0.8</v>
      </c>
      <c r="F44" s="13" t="s">
        <v>163</v>
      </c>
      <c r="G44" s="12">
        <f t="shared" si="2"/>
        <v>87</v>
      </c>
      <c r="H44" s="13">
        <f>'B班Assessment'!P44</f>
        <v>87</v>
      </c>
      <c r="K44" s="12">
        <f t="shared" si="3"/>
        <v>5.2</v>
      </c>
      <c r="L44" s="12">
        <f>'B班上機加分'!S44</f>
        <v>13</v>
      </c>
      <c r="O44" s="12">
        <f>'B班SQ3R加分'!I44</f>
        <v>3.84</v>
      </c>
      <c r="P44" s="12">
        <f t="shared" si="4"/>
        <v>9.04</v>
      </c>
    </row>
    <row r="45">
      <c r="A45" s="15">
        <v>1.09303031E8</v>
      </c>
      <c r="B45" s="15" t="s">
        <v>64</v>
      </c>
      <c r="C45" s="12">
        <f t="shared" si="1"/>
        <v>65</v>
      </c>
      <c r="D45" s="12">
        <f>'B班期末上機'!S45</f>
        <v>65</v>
      </c>
      <c r="G45" s="12">
        <f t="shared" si="2"/>
        <v>95</v>
      </c>
      <c r="H45" s="13">
        <f>'B班Assessment'!P45</f>
        <v>95</v>
      </c>
      <c r="K45" s="12">
        <f t="shared" si="3"/>
        <v>5.2</v>
      </c>
      <c r="L45" s="12">
        <f>'B班上機加分'!S45</f>
        <v>13</v>
      </c>
      <c r="O45" s="12">
        <f>'B班SQ3R加分'!I45</f>
        <v>2.03</v>
      </c>
      <c r="P45" s="12">
        <f t="shared" si="4"/>
        <v>7.23</v>
      </c>
    </row>
    <row r="46">
      <c r="A46" s="15">
        <v>1.09303578E8</v>
      </c>
      <c r="B46" s="15" t="s">
        <v>65</v>
      </c>
      <c r="C46" s="12">
        <f t="shared" si="1"/>
        <v>65</v>
      </c>
      <c r="D46" s="12">
        <f>'B班期末上機'!S46</f>
        <v>65</v>
      </c>
      <c r="G46" s="12">
        <f t="shared" si="2"/>
        <v>92</v>
      </c>
      <c r="H46" s="13">
        <f>'B班Assessment'!P46</f>
        <v>92</v>
      </c>
      <c r="K46" s="12">
        <f t="shared" si="3"/>
        <v>2.4</v>
      </c>
      <c r="L46" s="12">
        <f>'B班上機加分'!S46</f>
        <v>6</v>
      </c>
      <c r="O46" s="12">
        <f>'B班SQ3R加分'!I46</f>
        <v>1.57</v>
      </c>
      <c r="P46" s="12">
        <f t="shared" si="4"/>
        <v>3.97</v>
      </c>
    </row>
    <row r="47">
      <c r="A47" s="15">
        <v>1.09403528E8</v>
      </c>
      <c r="B47" s="15" t="s">
        <v>66</v>
      </c>
      <c r="C47" s="12">
        <f t="shared" si="1"/>
        <v>25</v>
      </c>
      <c r="D47" s="12">
        <f>'B班期末上機'!S47</f>
        <v>25</v>
      </c>
      <c r="G47" s="12">
        <f t="shared" si="2"/>
        <v>59.2</v>
      </c>
      <c r="H47" s="13">
        <f>'B班Assessment'!P47</f>
        <v>74</v>
      </c>
      <c r="I47" s="13">
        <v>0.8</v>
      </c>
      <c r="J47" s="13" t="s">
        <v>163</v>
      </c>
      <c r="K47" s="12">
        <f t="shared" si="3"/>
        <v>2.8</v>
      </c>
      <c r="L47" s="12">
        <f>'B班上機加分'!S47</f>
        <v>7</v>
      </c>
      <c r="O47" s="12">
        <f>'B班SQ3R加分'!I47</f>
        <v>2.15</v>
      </c>
      <c r="P47" s="12">
        <f t="shared" si="4"/>
        <v>4.95</v>
      </c>
    </row>
    <row r="48">
      <c r="A48" s="15">
        <v>1.0940353E8</v>
      </c>
      <c r="B48" s="15" t="s">
        <v>67</v>
      </c>
      <c r="C48" s="12">
        <f t="shared" si="1"/>
        <v>65</v>
      </c>
      <c r="D48" s="12">
        <f>'B班期末上機'!S48</f>
        <v>65</v>
      </c>
      <c r="G48" s="12">
        <f t="shared" si="2"/>
        <v>91</v>
      </c>
      <c r="H48" s="13">
        <f>'B班Assessment'!P48</f>
        <v>91</v>
      </c>
      <c r="K48" s="12">
        <f t="shared" si="3"/>
        <v>5.2</v>
      </c>
      <c r="L48" s="12">
        <f>'B班上機加分'!S48</f>
        <v>13</v>
      </c>
      <c r="O48" s="12">
        <f>'B班SQ3R加分'!I48</f>
        <v>2.78</v>
      </c>
      <c r="P48" s="12">
        <f t="shared" si="4"/>
        <v>7.98</v>
      </c>
    </row>
    <row r="49">
      <c r="A49" s="15">
        <v>1.09403531E8</v>
      </c>
      <c r="B49" s="15" t="s">
        <v>68</v>
      </c>
      <c r="C49" s="12">
        <f t="shared" si="1"/>
        <v>32</v>
      </c>
      <c r="D49" s="12">
        <f>'B班期末上機'!S49</f>
        <v>40</v>
      </c>
      <c r="E49" s="13">
        <v>0.8</v>
      </c>
      <c r="F49" s="13" t="s">
        <v>163</v>
      </c>
      <c r="G49" s="12">
        <f t="shared" si="2"/>
        <v>46.2</v>
      </c>
      <c r="H49" s="13">
        <f>'B班Assessment'!P49</f>
        <v>77</v>
      </c>
      <c r="I49" s="13">
        <v>0.6</v>
      </c>
      <c r="J49" s="13" t="s">
        <v>166</v>
      </c>
      <c r="K49" s="12">
        <f t="shared" si="3"/>
        <v>0</v>
      </c>
      <c r="L49" s="12" t="str">
        <f>'B班上機加分'!S49</f>
        <v/>
      </c>
      <c r="M49" s="13">
        <v>0.0</v>
      </c>
      <c r="N49" s="13" t="s">
        <v>164</v>
      </c>
      <c r="O49" s="12">
        <f>'B班SQ3R加分'!I49</f>
        <v>2.77</v>
      </c>
      <c r="P49" s="12">
        <f t="shared" si="4"/>
        <v>2.77</v>
      </c>
    </row>
    <row r="50">
      <c r="A50" s="15">
        <v>1.0940354E8</v>
      </c>
      <c r="B50" s="15" t="s">
        <v>69</v>
      </c>
      <c r="C50" s="12">
        <f t="shared" si="1"/>
        <v>100</v>
      </c>
      <c r="D50" s="12">
        <f>'B班期末上機'!S50</f>
        <v>100</v>
      </c>
      <c r="G50" s="12">
        <f t="shared" si="2"/>
        <v>94</v>
      </c>
      <c r="H50" s="13">
        <f>'B班Assessment'!P50</f>
        <v>94</v>
      </c>
      <c r="K50" s="12">
        <f t="shared" si="3"/>
        <v>0</v>
      </c>
      <c r="L50" s="12" t="str">
        <f>'B班上機加分'!S50</f>
        <v/>
      </c>
      <c r="M50" s="13">
        <v>0.0</v>
      </c>
      <c r="N50" s="13" t="s">
        <v>164</v>
      </c>
      <c r="O50" s="12">
        <f>'B班SQ3R加分'!I50</f>
        <v>2.46</v>
      </c>
      <c r="P50" s="12">
        <f t="shared" si="4"/>
        <v>2.46</v>
      </c>
    </row>
    <row r="51">
      <c r="A51" s="5">
        <v>1.09403541E8</v>
      </c>
      <c r="B51" s="5" t="s">
        <v>70</v>
      </c>
      <c r="C51" s="12">
        <f t="shared" si="1"/>
        <v>0</v>
      </c>
      <c r="D51" s="12">
        <f>'B班期末上機'!S51</f>
        <v>10</v>
      </c>
      <c r="E51" s="13">
        <v>0.0</v>
      </c>
      <c r="F51" s="13" t="s">
        <v>21</v>
      </c>
      <c r="G51" s="12">
        <f t="shared" si="2"/>
        <v>0</v>
      </c>
      <c r="H51" s="13" t="str">
        <f>'B班Assessment'!P51</f>
        <v/>
      </c>
      <c r="I51" s="13">
        <v>0.0</v>
      </c>
      <c r="J51" s="13" t="s">
        <v>21</v>
      </c>
      <c r="K51" s="12">
        <f t="shared" si="3"/>
        <v>0</v>
      </c>
      <c r="L51" s="12" t="str">
        <f>'B班上機加分'!S51</f>
        <v/>
      </c>
      <c r="M51" s="13">
        <v>0.0</v>
      </c>
      <c r="N51" s="13" t="s">
        <v>21</v>
      </c>
      <c r="O51" s="12">
        <f>'B班SQ3R加分'!I51</f>
        <v>1.8</v>
      </c>
      <c r="P51" s="12">
        <f t="shared" si="4"/>
        <v>1.8</v>
      </c>
    </row>
    <row r="52">
      <c r="A52" s="5">
        <v>1.09403551E8</v>
      </c>
      <c r="B52" s="5" t="s">
        <v>71</v>
      </c>
      <c r="C52" s="12">
        <f t="shared" si="1"/>
        <v>0</v>
      </c>
      <c r="D52" s="12">
        <f>'B班期末上機'!S52</f>
        <v>10</v>
      </c>
      <c r="E52" s="13">
        <v>0.0</v>
      </c>
      <c r="F52" s="13" t="s">
        <v>21</v>
      </c>
      <c r="G52" s="12">
        <f t="shared" si="2"/>
        <v>0</v>
      </c>
      <c r="H52" s="13" t="str">
        <f>'B班Assessment'!P52</f>
        <v/>
      </c>
      <c r="I52" s="13">
        <v>0.0</v>
      </c>
      <c r="J52" s="13" t="s">
        <v>21</v>
      </c>
      <c r="K52" s="12">
        <f t="shared" si="3"/>
        <v>0</v>
      </c>
      <c r="L52" s="12" t="str">
        <f>'B班上機加分'!S52</f>
        <v/>
      </c>
      <c r="M52" s="13">
        <v>0.0</v>
      </c>
      <c r="N52" s="13" t="s">
        <v>21</v>
      </c>
      <c r="O52" s="12">
        <f>'B班SQ3R加分'!I52</f>
        <v>0</v>
      </c>
      <c r="P52" s="12">
        <f t="shared" si="4"/>
        <v>0</v>
      </c>
    </row>
    <row r="53">
      <c r="A53" s="15">
        <v>1.09403552E8</v>
      </c>
      <c r="B53" s="15" t="s">
        <v>72</v>
      </c>
      <c r="C53" s="12">
        <f t="shared" si="1"/>
        <v>40</v>
      </c>
      <c r="D53" s="12">
        <f>'B班期末上機'!S53</f>
        <v>40</v>
      </c>
      <c r="G53" s="12">
        <f t="shared" si="2"/>
        <v>84</v>
      </c>
      <c r="H53" s="13">
        <f>'B班Assessment'!P53</f>
        <v>84</v>
      </c>
      <c r="K53" s="12">
        <f t="shared" si="3"/>
        <v>0</v>
      </c>
      <c r="L53" s="12" t="str">
        <f>'B班上機加分'!S53</f>
        <v/>
      </c>
      <c r="M53" s="13">
        <v>0.0</v>
      </c>
      <c r="N53" s="13" t="s">
        <v>164</v>
      </c>
      <c r="O53" s="12">
        <f>'B班SQ3R加分'!I53</f>
        <v>1.74</v>
      </c>
      <c r="P53" s="12">
        <f t="shared" si="4"/>
        <v>1.74</v>
      </c>
    </row>
    <row r="54">
      <c r="A54" s="5">
        <v>1.09409002E8</v>
      </c>
      <c r="B54" s="5" t="s">
        <v>73</v>
      </c>
      <c r="C54" s="12">
        <f t="shared" si="1"/>
        <v>0</v>
      </c>
      <c r="D54" s="12">
        <f>'B班期末上機'!S54</f>
        <v>10</v>
      </c>
      <c r="E54" s="13">
        <v>0.0</v>
      </c>
      <c r="F54" s="13" t="s">
        <v>21</v>
      </c>
      <c r="G54" s="12">
        <f t="shared" si="2"/>
        <v>0</v>
      </c>
      <c r="H54" s="13" t="str">
        <f>'B班Assessment'!P54</f>
        <v/>
      </c>
      <c r="I54" s="13">
        <v>0.0</v>
      </c>
      <c r="J54" s="13" t="s">
        <v>21</v>
      </c>
      <c r="K54" s="12">
        <f t="shared" si="3"/>
        <v>0</v>
      </c>
      <c r="L54" s="12" t="str">
        <f>'B班上機加分'!S54</f>
        <v/>
      </c>
      <c r="M54" s="13">
        <v>0.0</v>
      </c>
      <c r="N54" s="13" t="s">
        <v>21</v>
      </c>
      <c r="O54" s="12">
        <f>'B班SQ3R加分'!I54</f>
        <v>0</v>
      </c>
      <c r="P54" s="12">
        <f t="shared" si="4"/>
        <v>0</v>
      </c>
    </row>
    <row r="55">
      <c r="A55" s="15">
        <v>1.09409532E8</v>
      </c>
      <c r="B55" s="15" t="s">
        <v>74</v>
      </c>
      <c r="C55" s="12">
        <f t="shared" si="1"/>
        <v>65</v>
      </c>
      <c r="D55" s="12">
        <f>'B班期末上機'!S55</f>
        <v>65</v>
      </c>
      <c r="G55" s="12">
        <f t="shared" si="2"/>
        <v>78</v>
      </c>
      <c r="H55" s="13">
        <f>'B班Assessment'!P55</f>
        <v>78</v>
      </c>
      <c r="K55" s="12">
        <f t="shared" si="3"/>
        <v>2.8</v>
      </c>
      <c r="L55" s="12">
        <f>'B班上機加分'!S55</f>
        <v>7</v>
      </c>
      <c r="O55" s="12">
        <f>'B班SQ3R加分'!I55</f>
        <v>1.84</v>
      </c>
      <c r="P55" s="12">
        <f t="shared" si="4"/>
        <v>4.64</v>
      </c>
    </row>
    <row r="56">
      <c r="A56" s="15">
        <v>1.09801516E8</v>
      </c>
      <c r="B56" s="15" t="s">
        <v>75</v>
      </c>
      <c r="C56" s="12">
        <f t="shared" si="1"/>
        <v>25</v>
      </c>
      <c r="D56" s="12">
        <f>'B班期末上機'!S56</f>
        <v>25</v>
      </c>
      <c r="G56" s="12">
        <f t="shared" si="2"/>
        <v>75</v>
      </c>
      <c r="H56" s="13">
        <f>'B班Assessment'!P56</f>
        <v>75</v>
      </c>
      <c r="K56" s="12">
        <f t="shared" si="3"/>
        <v>2.8</v>
      </c>
      <c r="L56" s="12">
        <f>'B班上機加分'!S56</f>
        <v>7</v>
      </c>
      <c r="O56" s="12">
        <f>'B班SQ3R加分'!I56</f>
        <v>2.89</v>
      </c>
      <c r="P56" s="12">
        <f t="shared" si="4"/>
        <v>5.69</v>
      </c>
    </row>
    <row r="57">
      <c r="A57" s="15">
        <v>1.09801526E8</v>
      </c>
      <c r="B57" s="15" t="s">
        <v>76</v>
      </c>
      <c r="C57" s="12">
        <f t="shared" si="1"/>
        <v>0</v>
      </c>
      <c r="D57" s="12">
        <f>'B班期末上機'!S57</f>
        <v>10</v>
      </c>
      <c r="E57" s="13">
        <v>0.0</v>
      </c>
      <c r="F57" s="13" t="s">
        <v>164</v>
      </c>
      <c r="G57" s="12">
        <f t="shared" si="2"/>
        <v>0</v>
      </c>
      <c r="H57" s="13" t="str">
        <f>'B班Assessment'!P57</f>
        <v/>
      </c>
      <c r="I57" s="13">
        <v>0.0</v>
      </c>
      <c r="J57" s="13" t="s">
        <v>164</v>
      </c>
      <c r="K57" s="12">
        <f t="shared" si="3"/>
        <v>0</v>
      </c>
      <c r="L57" s="12" t="str">
        <f>'B班上機加分'!S57</f>
        <v/>
      </c>
      <c r="M57" s="13">
        <v>0.0</v>
      </c>
      <c r="N57" s="13" t="s">
        <v>164</v>
      </c>
      <c r="O57" s="12">
        <f>'B班SQ3R加分'!I57</f>
        <v>2.75</v>
      </c>
      <c r="P57" s="12">
        <f t="shared" si="4"/>
        <v>2.75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2021-05-26T04:45:51Z</dcterms:created>
  <dc:creator>chung-kai yu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3db55814-d701-4e5c-9a96-28351084bf0c</vt:lpwstr>
  </property>
</Properties>
</file>