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chungkai\Desktop\109Python\"/>
    </mc:Choice>
  </mc:AlternateContent>
  <xr:revisionPtr revIDLastSave="0" documentId="13_ncr:1_{3082A8F0-02C6-4240-9082-FA28211D4AFF}" xr6:coauthVersionLast="36" xr6:coauthVersionMax="36" xr10:uidLastSave="{00000000-0000-0000-0000-000000000000}"/>
  <bookViews>
    <workbookView xWindow="0" yWindow="0" windowWidth="25200" windowHeight="11730" activeTab="7" xr2:uid="{00000000-000D-0000-FFFF-FFFF00000000}"/>
  </bookViews>
  <sheets>
    <sheet name="A班總成績" sheetId="1" r:id="rId1"/>
    <sheet name="A班CLOZE" sheetId="2" r:id="rId2"/>
    <sheet name="A班Short ans" sheetId="3" r:id="rId3"/>
    <sheet name="A班Assessment" sheetId="4" r:id="rId4"/>
    <sheet name="A班HW" sheetId="5" r:id="rId5"/>
    <sheet name="A班期末上機" sheetId="6" r:id="rId6"/>
    <sheet name="A班上機加分" sheetId="7" r:id="rId7"/>
    <sheet name="A班SQ3R加分" sheetId="8" r:id="rId8"/>
    <sheet name="A班期末成績調整" sheetId="9" r:id="rId9"/>
    <sheet name="查詢成績" sheetId="10" r:id="rId10"/>
  </sheets>
  <calcPr calcId="191029"/>
  <extLst>
    <ext uri="GoogleSheetsCustomDataVersion1">
      <go:sheetsCustomData xmlns:go="http://customooxmlschemas.google.com/" r:id="rId16" roundtripDataSignature="AMtx7mgcWDWCpB0l868+3vKVC1QqvqnF7A=="/>
    </ext>
  </extLst>
</workbook>
</file>

<file path=xl/calcChain.xml><?xml version="1.0" encoding="utf-8"?>
<calcChain xmlns="http://schemas.openxmlformats.org/spreadsheetml/2006/main">
  <c r="N3" i="10" l="1"/>
  <c r="K3" i="10"/>
  <c r="J3" i="10"/>
  <c r="I3" i="10"/>
  <c r="H3" i="10"/>
  <c r="C3" i="10"/>
  <c r="H64" i="9"/>
  <c r="G64" i="9" s="1"/>
  <c r="H63" i="9"/>
  <c r="G63" i="9" s="1"/>
  <c r="N63" i="1" s="1"/>
  <c r="H62" i="9"/>
  <c r="G62" i="9" s="1"/>
  <c r="H61" i="9"/>
  <c r="G61" i="9" s="1"/>
  <c r="H60" i="9"/>
  <c r="G60" i="9" s="1"/>
  <c r="H59" i="9"/>
  <c r="G59" i="9" s="1"/>
  <c r="H58" i="9"/>
  <c r="G58" i="9" s="1"/>
  <c r="L57" i="9"/>
  <c r="K57" i="9" s="1"/>
  <c r="H57" i="9"/>
  <c r="G57" i="9" s="1"/>
  <c r="N57" i="1" s="1"/>
  <c r="H56" i="9"/>
  <c r="G56" i="9" s="1"/>
  <c r="H55" i="9"/>
  <c r="G55" i="9" s="1"/>
  <c r="H54" i="9"/>
  <c r="G54" i="9" s="1"/>
  <c r="H53" i="9"/>
  <c r="G53" i="9" s="1"/>
  <c r="L52" i="9"/>
  <c r="K52" i="9" s="1"/>
  <c r="P52" i="9" s="1"/>
  <c r="H52" i="9"/>
  <c r="G52" i="9" s="1"/>
  <c r="H51" i="9"/>
  <c r="G51" i="9" s="1"/>
  <c r="H50" i="9"/>
  <c r="G50" i="9" s="1"/>
  <c r="L49" i="9"/>
  <c r="K49" i="9" s="1"/>
  <c r="P49" i="9" s="1"/>
  <c r="P49" i="1" s="1"/>
  <c r="H49" i="9"/>
  <c r="G49" i="9" s="1"/>
  <c r="L48" i="9"/>
  <c r="K48" i="9" s="1"/>
  <c r="H48" i="9"/>
  <c r="G48" i="9" s="1"/>
  <c r="H47" i="9"/>
  <c r="G47" i="9" s="1"/>
  <c r="H46" i="9"/>
  <c r="G46" i="9" s="1"/>
  <c r="H45" i="9"/>
  <c r="G45" i="9" s="1"/>
  <c r="H44" i="9"/>
  <c r="G44" i="9" s="1"/>
  <c r="H43" i="9"/>
  <c r="G43" i="9" s="1"/>
  <c r="N43" i="1" s="1"/>
  <c r="H42" i="9"/>
  <c r="G42" i="9" s="1"/>
  <c r="L41" i="9"/>
  <c r="K41" i="9" s="1"/>
  <c r="H41" i="9"/>
  <c r="G41" i="9" s="1"/>
  <c r="H40" i="9"/>
  <c r="G40" i="9" s="1"/>
  <c r="H39" i="9"/>
  <c r="G39" i="9" s="1"/>
  <c r="L38" i="9"/>
  <c r="K38" i="9" s="1"/>
  <c r="H38" i="9"/>
  <c r="G38" i="9" s="1"/>
  <c r="L37" i="9"/>
  <c r="K37" i="9" s="1"/>
  <c r="P37" i="9" s="1"/>
  <c r="P37" i="1" s="1"/>
  <c r="H37" i="9"/>
  <c r="G37" i="9" s="1"/>
  <c r="H36" i="9"/>
  <c r="G36" i="9" s="1"/>
  <c r="H35" i="9"/>
  <c r="G35" i="9" s="1"/>
  <c r="H34" i="9"/>
  <c r="G34" i="9" s="1"/>
  <c r="H33" i="9"/>
  <c r="G33" i="9" s="1"/>
  <c r="H32" i="9"/>
  <c r="G32" i="9" s="1"/>
  <c r="H31" i="9"/>
  <c r="G31" i="9" s="1"/>
  <c r="N31" i="1" s="1"/>
  <c r="H30" i="9"/>
  <c r="G30" i="9" s="1"/>
  <c r="N30" i="1" s="1"/>
  <c r="H29" i="9"/>
  <c r="G29" i="9" s="1"/>
  <c r="H28" i="9"/>
  <c r="G28" i="9" s="1"/>
  <c r="H27" i="9"/>
  <c r="G27" i="9" s="1"/>
  <c r="L26" i="9"/>
  <c r="K26" i="9" s="1"/>
  <c r="H26" i="9"/>
  <c r="G26" i="9" s="1"/>
  <c r="H25" i="9"/>
  <c r="G25" i="9" s="1"/>
  <c r="H24" i="9"/>
  <c r="G24" i="9" s="1"/>
  <c r="H23" i="9"/>
  <c r="G23" i="9" s="1"/>
  <c r="N23" i="1" s="1"/>
  <c r="L22" i="9"/>
  <c r="K22" i="9" s="1"/>
  <c r="H22" i="9"/>
  <c r="G22" i="9" s="1"/>
  <c r="H21" i="9"/>
  <c r="G21" i="9" s="1"/>
  <c r="H20" i="9"/>
  <c r="G20" i="9" s="1"/>
  <c r="H19" i="9"/>
  <c r="G19" i="9" s="1"/>
  <c r="H18" i="9"/>
  <c r="G18" i="9" s="1"/>
  <c r="H17" i="9"/>
  <c r="G17" i="9" s="1"/>
  <c r="N17" i="1" s="1"/>
  <c r="H16" i="9"/>
  <c r="G16" i="9" s="1"/>
  <c r="H15" i="9"/>
  <c r="G15" i="9" s="1"/>
  <c r="H14" i="9"/>
  <c r="G14" i="9" s="1"/>
  <c r="H13" i="9"/>
  <c r="G13" i="9" s="1"/>
  <c r="H12" i="9"/>
  <c r="G12" i="9" s="1"/>
  <c r="L11" i="9"/>
  <c r="K11" i="9" s="1"/>
  <c r="H11" i="9"/>
  <c r="G11" i="9" s="1"/>
  <c r="H10" i="9"/>
  <c r="G10" i="9" s="1"/>
  <c r="H9" i="9"/>
  <c r="G9" i="9" s="1"/>
  <c r="N9" i="1" s="1"/>
  <c r="H8" i="9"/>
  <c r="G8" i="9" s="1"/>
  <c r="H7" i="9"/>
  <c r="G7" i="9" s="1"/>
  <c r="H6" i="9"/>
  <c r="G6" i="9" s="1"/>
  <c r="H5" i="9"/>
  <c r="G5" i="9" s="1"/>
  <c r="L4" i="9"/>
  <c r="K4" i="9" s="1"/>
  <c r="H4" i="9"/>
  <c r="G4" i="9" s="1"/>
  <c r="H3" i="9"/>
  <c r="G3" i="9" s="1"/>
  <c r="H2" i="9"/>
  <c r="G2" i="9" s="1"/>
  <c r="N2" i="1" s="1"/>
  <c r="I64" i="8"/>
  <c r="O64" i="9" s="1"/>
  <c r="H64" i="8"/>
  <c r="I63" i="8"/>
  <c r="O63" i="9" s="1"/>
  <c r="H63" i="8"/>
  <c r="I62" i="8"/>
  <c r="O62" i="9" s="1"/>
  <c r="H62" i="8"/>
  <c r="H61" i="8"/>
  <c r="I61" i="8" s="1"/>
  <c r="O61" i="9" s="1"/>
  <c r="I60" i="8"/>
  <c r="O60" i="9" s="1"/>
  <c r="H60" i="8"/>
  <c r="I59" i="8"/>
  <c r="O59" i="9" s="1"/>
  <c r="H59" i="8"/>
  <c r="I58" i="8"/>
  <c r="O58" i="9" s="1"/>
  <c r="H58" i="8"/>
  <c r="H57" i="8"/>
  <c r="I57" i="8" s="1"/>
  <c r="O57" i="9" s="1"/>
  <c r="I56" i="8"/>
  <c r="O56" i="9" s="1"/>
  <c r="H56" i="8"/>
  <c r="I55" i="8"/>
  <c r="O55" i="9" s="1"/>
  <c r="H55" i="8"/>
  <c r="I54" i="8"/>
  <c r="O54" i="9" s="1"/>
  <c r="H54" i="8"/>
  <c r="H53" i="8"/>
  <c r="I53" i="8" s="1"/>
  <c r="O53" i="9" s="1"/>
  <c r="I52" i="8"/>
  <c r="O52" i="9" s="1"/>
  <c r="H52" i="8"/>
  <c r="I51" i="8"/>
  <c r="O51" i="9" s="1"/>
  <c r="H51" i="8"/>
  <c r="I50" i="8"/>
  <c r="O50" i="9" s="1"/>
  <c r="H50" i="8"/>
  <c r="H49" i="8"/>
  <c r="I49" i="8" s="1"/>
  <c r="O49" i="9" s="1"/>
  <c r="I48" i="8"/>
  <c r="O48" i="9" s="1"/>
  <c r="H48" i="8"/>
  <c r="I47" i="8"/>
  <c r="O47" i="9" s="1"/>
  <c r="H47" i="8"/>
  <c r="I46" i="8"/>
  <c r="O46" i="9" s="1"/>
  <c r="H46" i="8"/>
  <c r="H45" i="8"/>
  <c r="I45" i="8" s="1"/>
  <c r="O45" i="9" s="1"/>
  <c r="I44" i="8"/>
  <c r="O44" i="9" s="1"/>
  <c r="H44" i="8"/>
  <c r="I43" i="8"/>
  <c r="O43" i="9" s="1"/>
  <c r="H43" i="8"/>
  <c r="I42" i="8"/>
  <c r="O42" i="9" s="1"/>
  <c r="H42" i="8"/>
  <c r="H41" i="8"/>
  <c r="I41" i="8" s="1"/>
  <c r="O41" i="9" s="1"/>
  <c r="I40" i="8"/>
  <c r="O40" i="9" s="1"/>
  <c r="H40" i="8"/>
  <c r="I39" i="8"/>
  <c r="O39" i="9" s="1"/>
  <c r="H39" i="8"/>
  <c r="I38" i="8"/>
  <c r="O38" i="9" s="1"/>
  <c r="H38" i="8"/>
  <c r="H37" i="8"/>
  <c r="I37" i="8" s="1"/>
  <c r="O37" i="9" s="1"/>
  <c r="I36" i="8"/>
  <c r="O36" i="9" s="1"/>
  <c r="H36" i="8"/>
  <c r="I35" i="8"/>
  <c r="O35" i="9" s="1"/>
  <c r="H35" i="8"/>
  <c r="I34" i="8"/>
  <c r="O34" i="9" s="1"/>
  <c r="H34" i="8"/>
  <c r="H33" i="8"/>
  <c r="I33" i="8" s="1"/>
  <c r="O33" i="9" s="1"/>
  <c r="I32" i="8"/>
  <c r="O32" i="9" s="1"/>
  <c r="H32" i="8"/>
  <c r="I31" i="8"/>
  <c r="O31" i="9" s="1"/>
  <c r="H31" i="8"/>
  <c r="I30" i="8"/>
  <c r="O30" i="9" s="1"/>
  <c r="H30" i="8"/>
  <c r="H29" i="8"/>
  <c r="I29" i="8" s="1"/>
  <c r="O29" i="9" s="1"/>
  <c r="I28" i="8"/>
  <c r="O28" i="9" s="1"/>
  <c r="H28" i="8"/>
  <c r="I27" i="8"/>
  <c r="O27" i="9" s="1"/>
  <c r="H27" i="8"/>
  <c r="I26" i="8"/>
  <c r="O26" i="9" s="1"/>
  <c r="H26" i="8"/>
  <c r="H25" i="8"/>
  <c r="I25" i="8" s="1"/>
  <c r="O25" i="9" s="1"/>
  <c r="I24" i="8"/>
  <c r="O24" i="9" s="1"/>
  <c r="H24" i="8"/>
  <c r="I23" i="8"/>
  <c r="O23" i="9" s="1"/>
  <c r="H23" i="8"/>
  <c r="I22" i="8"/>
  <c r="O22" i="9" s="1"/>
  <c r="H22" i="8"/>
  <c r="H21" i="8"/>
  <c r="I21" i="8" s="1"/>
  <c r="O21" i="9" s="1"/>
  <c r="I20" i="8"/>
  <c r="O20" i="9" s="1"/>
  <c r="H20" i="8"/>
  <c r="I19" i="8"/>
  <c r="O19" i="9" s="1"/>
  <c r="H19" i="8"/>
  <c r="I18" i="8"/>
  <c r="O18" i="9" s="1"/>
  <c r="H18" i="8"/>
  <c r="H17" i="8"/>
  <c r="I17" i="8" s="1"/>
  <c r="O17" i="9" s="1"/>
  <c r="I16" i="8"/>
  <c r="O16" i="9" s="1"/>
  <c r="H16" i="8"/>
  <c r="I15" i="8"/>
  <c r="O15" i="9" s="1"/>
  <c r="H15" i="8"/>
  <c r="I14" i="8"/>
  <c r="O14" i="9" s="1"/>
  <c r="H14" i="8"/>
  <c r="H13" i="8"/>
  <c r="I13" i="8" s="1"/>
  <c r="O13" i="9" s="1"/>
  <c r="I12" i="8"/>
  <c r="O12" i="9" s="1"/>
  <c r="H12" i="8"/>
  <c r="I11" i="8"/>
  <c r="O11" i="9" s="1"/>
  <c r="H11" i="8"/>
  <c r="I10" i="8"/>
  <c r="O10" i="9" s="1"/>
  <c r="H10" i="8"/>
  <c r="H9" i="8"/>
  <c r="I9" i="8" s="1"/>
  <c r="O9" i="9" s="1"/>
  <c r="I8" i="8"/>
  <c r="O8" i="9" s="1"/>
  <c r="H8" i="8"/>
  <c r="I7" i="8"/>
  <c r="O7" i="9" s="1"/>
  <c r="H7" i="8"/>
  <c r="I6" i="8"/>
  <c r="O6" i="9" s="1"/>
  <c r="H6" i="8"/>
  <c r="H5" i="8"/>
  <c r="I5" i="8" s="1"/>
  <c r="O5" i="9" s="1"/>
  <c r="I4" i="8"/>
  <c r="O4" i="9" s="1"/>
  <c r="H4" i="8"/>
  <c r="I3" i="8"/>
  <c r="O3" i="9" s="1"/>
  <c r="H3" i="8"/>
  <c r="I2" i="8"/>
  <c r="H2" i="8"/>
  <c r="S64" i="7"/>
  <c r="L64" i="9" s="1"/>
  <c r="K64" i="9" s="1"/>
  <c r="P64" i="9" s="1"/>
  <c r="P64" i="1" s="1"/>
  <c r="S63" i="7"/>
  <c r="L63" i="9" s="1"/>
  <c r="K63" i="9" s="1"/>
  <c r="P63" i="9" s="1"/>
  <c r="S62" i="7"/>
  <c r="L62" i="9" s="1"/>
  <c r="K62" i="9" s="1"/>
  <c r="P62" i="9" s="1"/>
  <c r="S61" i="7"/>
  <c r="L61" i="9" s="1"/>
  <c r="K61" i="9" s="1"/>
  <c r="S60" i="7"/>
  <c r="L60" i="9" s="1"/>
  <c r="K60" i="9" s="1"/>
  <c r="S59" i="7"/>
  <c r="L59" i="9" s="1"/>
  <c r="K59" i="9" s="1"/>
  <c r="P59" i="9" s="1"/>
  <c r="S58" i="7"/>
  <c r="L58" i="9" s="1"/>
  <c r="K58" i="9" s="1"/>
  <c r="S56" i="7"/>
  <c r="L56" i="9" s="1"/>
  <c r="K56" i="9" s="1"/>
  <c r="P56" i="9" s="1"/>
  <c r="P56" i="1" s="1"/>
  <c r="S55" i="7"/>
  <c r="L55" i="9" s="1"/>
  <c r="K55" i="9" s="1"/>
  <c r="P55" i="9" s="1"/>
  <c r="S54" i="7"/>
  <c r="L54" i="9" s="1"/>
  <c r="K54" i="9" s="1"/>
  <c r="P54" i="9" s="1"/>
  <c r="S53" i="7"/>
  <c r="L53" i="9" s="1"/>
  <c r="K53" i="9" s="1"/>
  <c r="P53" i="9" s="1"/>
  <c r="S51" i="7"/>
  <c r="L51" i="9" s="1"/>
  <c r="K51" i="9" s="1"/>
  <c r="S50" i="7"/>
  <c r="L50" i="9" s="1"/>
  <c r="K50" i="9" s="1"/>
  <c r="P50" i="9" s="1"/>
  <c r="S47" i="7"/>
  <c r="L47" i="9" s="1"/>
  <c r="K47" i="9" s="1"/>
  <c r="S46" i="7"/>
  <c r="L46" i="9" s="1"/>
  <c r="K46" i="9" s="1"/>
  <c r="P46" i="9" s="1"/>
  <c r="S45" i="7"/>
  <c r="L45" i="9" s="1"/>
  <c r="K45" i="9" s="1"/>
  <c r="P45" i="9" s="1"/>
  <c r="P45" i="1" s="1"/>
  <c r="S44" i="7"/>
  <c r="L44" i="9" s="1"/>
  <c r="K44" i="9" s="1"/>
  <c r="P44" i="9" s="1"/>
  <c r="P44" i="1" s="1"/>
  <c r="S43" i="7"/>
  <c r="L43" i="9" s="1"/>
  <c r="K43" i="9" s="1"/>
  <c r="P43" i="9" s="1"/>
  <c r="S42" i="7"/>
  <c r="L42" i="9" s="1"/>
  <c r="K42" i="9" s="1"/>
  <c r="S40" i="7"/>
  <c r="L40" i="9" s="1"/>
  <c r="K40" i="9" s="1"/>
  <c r="P40" i="9" s="1"/>
  <c r="S39" i="7"/>
  <c r="L39" i="9" s="1"/>
  <c r="K39" i="9" s="1"/>
  <c r="P39" i="9" s="1"/>
  <c r="S36" i="7"/>
  <c r="L36" i="9" s="1"/>
  <c r="K36" i="9" s="1"/>
  <c r="P36" i="9" s="1"/>
  <c r="S35" i="7"/>
  <c r="L35" i="9" s="1"/>
  <c r="K35" i="9" s="1"/>
  <c r="S34" i="7"/>
  <c r="L34" i="9" s="1"/>
  <c r="K34" i="9" s="1"/>
  <c r="P34" i="9" s="1"/>
  <c r="P34" i="1" s="1"/>
  <c r="S33" i="7"/>
  <c r="L33" i="9" s="1"/>
  <c r="K33" i="9" s="1"/>
  <c r="P33" i="9" s="1"/>
  <c r="P33" i="1" s="1"/>
  <c r="S32" i="7"/>
  <c r="L32" i="9" s="1"/>
  <c r="K32" i="9" s="1"/>
  <c r="P32" i="9" s="1"/>
  <c r="S31" i="7"/>
  <c r="L31" i="9" s="1"/>
  <c r="K31" i="9" s="1"/>
  <c r="P31" i="9" s="1"/>
  <c r="S30" i="7"/>
  <c r="L30" i="9" s="1"/>
  <c r="K30" i="9" s="1"/>
  <c r="P30" i="9" s="1"/>
  <c r="S29" i="7"/>
  <c r="L29" i="9" s="1"/>
  <c r="K29" i="9" s="1"/>
  <c r="S28" i="7"/>
  <c r="L28" i="9" s="1"/>
  <c r="K28" i="9" s="1"/>
  <c r="S27" i="7"/>
  <c r="L27" i="9" s="1"/>
  <c r="K27" i="9" s="1"/>
  <c r="P27" i="9" s="1"/>
  <c r="S25" i="7"/>
  <c r="L25" i="9" s="1"/>
  <c r="K25" i="9" s="1"/>
  <c r="P25" i="9" s="1"/>
  <c r="S24" i="7"/>
  <c r="L24" i="9" s="1"/>
  <c r="K24" i="9" s="1"/>
  <c r="P24" i="9" s="1"/>
  <c r="P24" i="1" s="1"/>
  <c r="S23" i="7"/>
  <c r="L23" i="9" s="1"/>
  <c r="K23" i="9" s="1"/>
  <c r="P23" i="9" s="1"/>
  <c r="S21" i="7"/>
  <c r="L21" i="9" s="1"/>
  <c r="K21" i="9" s="1"/>
  <c r="P21" i="9" s="1"/>
  <c r="S20" i="7"/>
  <c r="L20" i="9" s="1"/>
  <c r="K20" i="9" s="1"/>
  <c r="P20" i="9" s="1"/>
  <c r="S19" i="7"/>
  <c r="L19" i="9" s="1"/>
  <c r="K19" i="9" s="1"/>
  <c r="S18" i="7"/>
  <c r="L18" i="9" s="1"/>
  <c r="K18" i="9" s="1"/>
  <c r="P18" i="9" s="1"/>
  <c r="S17" i="7"/>
  <c r="L17" i="9" s="1"/>
  <c r="K17" i="9" s="1"/>
  <c r="S16" i="7"/>
  <c r="L16" i="9" s="1"/>
  <c r="K16" i="9" s="1"/>
  <c r="P16" i="9" s="1"/>
  <c r="P16" i="1" s="1"/>
  <c r="S15" i="7"/>
  <c r="L15" i="9" s="1"/>
  <c r="K15" i="9" s="1"/>
  <c r="P15" i="9" s="1"/>
  <c r="S14" i="7"/>
  <c r="L14" i="9" s="1"/>
  <c r="K14" i="9" s="1"/>
  <c r="P14" i="9" s="1"/>
  <c r="S13" i="7"/>
  <c r="L13" i="9" s="1"/>
  <c r="K13" i="9" s="1"/>
  <c r="P13" i="9" s="1"/>
  <c r="S12" i="7"/>
  <c r="L12" i="9" s="1"/>
  <c r="K12" i="9" s="1"/>
  <c r="S10" i="7"/>
  <c r="L10" i="9" s="1"/>
  <c r="K10" i="9" s="1"/>
  <c r="S9" i="7"/>
  <c r="L9" i="9" s="1"/>
  <c r="K9" i="9" s="1"/>
  <c r="P9" i="9" s="1"/>
  <c r="S8" i="7"/>
  <c r="L8" i="9" s="1"/>
  <c r="K8" i="9" s="1"/>
  <c r="P8" i="9" s="1"/>
  <c r="S7" i="7"/>
  <c r="L7" i="9" s="1"/>
  <c r="K7" i="9" s="1"/>
  <c r="P7" i="9" s="1"/>
  <c r="S6" i="7"/>
  <c r="L6" i="9" s="1"/>
  <c r="K6" i="9" s="1"/>
  <c r="P6" i="9" s="1"/>
  <c r="P6" i="1" s="1"/>
  <c r="S5" i="7"/>
  <c r="L5" i="9" s="1"/>
  <c r="K5" i="9" s="1"/>
  <c r="P5" i="9" s="1"/>
  <c r="S3" i="7"/>
  <c r="L3" i="9" s="1"/>
  <c r="K3" i="9" s="1"/>
  <c r="S2" i="7"/>
  <c r="R64" i="6"/>
  <c r="T64" i="6" s="1"/>
  <c r="P64" i="6"/>
  <c r="O64" i="6"/>
  <c r="N64" i="6"/>
  <c r="T63" i="6"/>
  <c r="R63" i="6"/>
  <c r="S63" i="6" s="1"/>
  <c r="D63" i="9" s="1"/>
  <c r="C63" i="9" s="1"/>
  <c r="P63" i="6"/>
  <c r="O63" i="6"/>
  <c r="N63" i="6"/>
  <c r="R62" i="6"/>
  <c r="P62" i="6"/>
  <c r="O62" i="6"/>
  <c r="N62" i="6"/>
  <c r="R61" i="6"/>
  <c r="T61" i="6" s="1"/>
  <c r="P61" i="6"/>
  <c r="O61" i="6"/>
  <c r="N61" i="6"/>
  <c r="R60" i="6"/>
  <c r="T60" i="6" s="1"/>
  <c r="P60" i="6"/>
  <c r="O60" i="6"/>
  <c r="N60" i="6"/>
  <c r="T59" i="6"/>
  <c r="R59" i="6"/>
  <c r="S59" i="6" s="1"/>
  <c r="D59" i="9" s="1"/>
  <c r="C59" i="9" s="1"/>
  <c r="P59" i="6"/>
  <c r="O59" i="6"/>
  <c r="N59" i="6"/>
  <c r="R58" i="6"/>
  <c r="P58" i="6"/>
  <c r="O58" i="6"/>
  <c r="N58" i="6"/>
  <c r="R57" i="6"/>
  <c r="T57" i="6" s="1"/>
  <c r="P57" i="6"/>
  <c r="O57" i="6"/>
  <c r="N57" i="6"/>
  <c r="T56" i="6"/>
  <c r="R56" i="6"/>
  <c r="S56" i="6" s="1"/>
  <c r="D56" i="9" s="1"/>
  <c r="C56" i="9" s="1"/>
  <c r="O56" i="1" s="1"/>
  <c r="P56" i="6"/>
  <c r="O56" i="6"/>
  <c r="N56" i="6"/>
  <c r="T55" i="6"/>
  <c r="R55" i="6"/>
  <c r="S55" i="6" s="1"/>
  <c r="D55" i="9" s="1"/>
  <c r="C55" i="9" s="1"/>
  <c r="P55" i="6"/>
  <c r="O55" i="6"/>
  <c r="N55" i="6"/>
  <c r="S54" i="6"/>
  <c r="D54" i="9" s="1"/>
  <c r="C54" i="9" s="1"/>
  <c r="R54" i="6"/>
  <c r="T54" i="6" s="1"/>
  <c r="P54" i="6"/>
  <c r="O54" i="6"/>
  <c r="N54" i="6"/>
  <c r="T53" i="6"/>
  <c r="S53" i="6"/>
  <c r="D53" i="9" s="1"/>
  <c r="C53" i="9" s="1"/>
  <c r="O53" i="1" s="1"/>
  <c r="R53" i="6"/>
  <c r="P53" i="6"/>
  <c r="O53" i="6"/>
  <c r="N53" i="6"/>
  <c r="R52" i="6"/>
  <c r="T52" i="6" s="1"/>
  <c r="P52" i="6"/>
  <c r="O52" i="6"/>
  <c r="N52" i="6"/>
  <c r="S51" i="6"/>
  <c r="D51" i="9" s="1"/>
  <c r="C51" i="9" s="1"/>
  <c r="R51" i="6"/>
  <c r="T51" i="6" s="1"/>
  <c r="P51" i="6"/>
  <c r="O51" i="6"/>
  <c r="N51" i="6"/>
  <c r="S50" i="6"/>
  <c r="D50" i="9" s="1"/>
  <c r="C50" i="9" s="1"/>
  <c r="R50" i="6"/>
  <c r="T50" i="6" s="1"/>
  <c r="P50" i="6"/>
  <c r="O50" i="6"/>
  <c r="N50" i="6"/>
  <c r="T49" i="6"/>
  <c r="S49" i="6"/>
  <c r="D49" i="9" s="1"/>
  <c r="C49" i="9" s="1"/>
  <c r="O49" i="1" s="1"/>
  <c r="R49" i="6"/>
  <c r="P49" i="6"/>
  <c r="O49" i="6"/>
  <c r="N49" i="6"/>
  <c r="R48" i="6"/>
  <c r="T48" i="6" s="1"/>
  <c r="P48" i="6"/>
  <c r="O48" i="6"/>
  <c r="N48" i="6"/>
  <c r="S47" i="6"/>
  <c r="D47" i="9" s="1"/>
  <c r="C47" i="9" s="1"/>
  <c r="R47" i="6"/>
  <c r="T47" i="6" s="1"/>
  <c r="P47" i="6"/>
  <c r="O47" i="6"/>
  <c r="N47" i="6"/>
  <c r="S46" i="6"/>
  <c r="D46" i="9" s="1"/>
  <c r="C46" i="9" s="1"/>
  <c r="R46" i="6"/>
  <c r="T46" i="6" s="1"/>
  <c r="P46" i="6"/>
  <c r="O46" i="6"/>
  <c r="N46" i="6"/>
  <c r="T45" i="6"/>
  <c r="S45" i="6"/>
  <c r="D45" i="9" s="1"/>
  <c r="C45" i="9" s="1"/>
  <c r="O45" i="1" s="1"/>
  <c r="R45" i="6"/>
  <c r="P45" i="6"/>
  <c r="O45" i="6"/>
  <c r="N45" i="6"/>
  <c r="R44" i="6"/>
  <c r="T44" i="6" s="1"/>
  <c r="P44" i="6"/>
  <c r="O44" i="6"/>
  <c r="N44" i="6"/>
  <c r="S43" i="6"/>
  <c r="D43" i="9" s="1"/>
  <c r="C43" i="9" s="1"/>
  <c r="R43" i="6"/>
  <c r="T43" i="6" s="1"/>
  <c r="P43" i="6"/>
  <c r="O43" i="6"/>
  <c r="N43" i="6"/>
  <c r="S42" i="6"/>
  <c r="D42" i="9" s="1"/>
  <c r="C42" i="9" s="1"/>
  <c r="R42" i="6"/>
  <c r="T42" i="6" s="1"/>
  <c r="P42" i="6"/>
  <c r="O42" i="6"/>
  <c r="N42" i="6"/>
  <c r="T41" i="6"/>
  <c r="S41" i="6"/>
  <c r="D41" i="9" s="1"/>
  <c r="C41" i="9" s="1"/>
  <c r="O41" i="1" s="1"/>
  <c r="R41" i="6"/>
  <c r="P41" i="6"/>
  <c r="O41" i="6"/>
  <c r="N41" i="6"/>
  <c r="R40" i="6"/>
  <c r="T40" i="6" s="1"/>
  <c r="P40" i="6"/>
  <c r="O40" i="6"/>
  <c r="N40" i="6"/>
  <c r="S39" i="6"/>
  <c r="D39" i="9" s="1"/>
  <c r="C39" i="9" s="1"/>
  <c r="R39" i="6"/>
  <c r="T39" i="6" s="1"/>
  <c r="P39" i="6"/>
  <c r="O39" i="6"/>
  <c r="N39" i="6"/>
  <c r="S38" i="6"/>
  <c r="D38" i="9" s="1"/>
  <c r="C38" i="9" s="1"/>
  <c r="R38" i="6"/>
  <c r="T38" i="6" s="1"/>
  <c r="P38" i="6"/>
  <c r="O38" i="6"/>
  <c r="N38" i="6"/>
  <c r="T37" i="6"/>
  <c r="S37" i="6"/>
  <c r="D37" i="9" s="1"/>
  <c r="C37" i="9" s="1"/>
  <c r="O37" i="1" s="1"/>
  <c r="R37" i="6"/>
  <c r="P37" i="6"/>
  <c r="O37" i="6"/>
  <c r="N37" i="6"/>
  <c r="R36" i="6"/>
  <c r="T36" i="6" s="1"/>
  <c r="P36" i="6"/>
  <c r="O36" i="6"/>
  <c r="N36" i="6"/>
  <c r="S35" i="6"/>
  <c r="D35" i="9" s="1"/>
  <c r="C35" i="9" s="1"/>
  <c r="R35" i="6"/>
  <c r="T35" i="6" s="1"/>
  <c r="P35" i="6"/>
  <c r="O35" i="6"/>
  <c r="N35" i="6"/>
  <c r="T34" i="6"/>
  <c r="S34" i="6"/>
  <c r="D34" i="9" s="1"/>
  <c r="C34" i="9" s="1"/>
  <c r="R34" i="6"/>
  <c r="P34" i="6"/>
  <c r="O34" i="6"/>
  <c r="N34" i="6"/>
  <c r="T33" i="6"/>
  <c r="S33" i="6"/>
  <c r="D33" i="9" s="1"/>
  <c r="C33" i="9" s="1"/>
  <c r="O33" i="1" s="1"/>
  <c r="R33" i="6"/>
  <c r="P33" i="6"/>
  <c r="O33" i="6"/>
  <c r="N33" i="6"/>
  <c r="R32" i="6"/>
  <c r="T32" i="6" s="1"/>
  <c r="P32" i="6"/>
  <c r="O32" i="6"/>
  <c r="N32" i="6"/>
  <c r="S31" i="6"/>
  <c r="D31" i="9" s="1"/>
  <c r="C31" i="9" s="1"/>
  <c r="R31" i="6"/>
  <c r="T31" i="6" s="1"/>
  <c r="P31" i="6"/>
  <c r="O31" i="6"/>
  <c r="N31" i="6"/>
  <c r="T30" i="6"/>
  <c r="S30" i="6"/>
  <c r="D30" i="9" s="1"/>
  <c r="C30" i="9" s="1"/>
  <c r="R30" i="6"/>
  <c r="P30" i="6"/>
  <c r="O30" i="6"/>
  <c r="N30" i="6"/>
  <c r="T29" i="6"/>
  <c r="S29" i="6"/>
  <c r="D29" i="9" s="1"/>
  <c r="C29" i="9" s="1"/>
  <c r="O29" i="1" s="1"/>
  <c r="R29" i="6"/>
  <c r="P29" i="6"/>
  <c r="O29" i="6"/>
  <c r="N29" i="6"/>
  <c r="R28" i="6"/>
  <c r="T28" i="6" s="1"/>
  <c r="P28" i="6"/>
  <c r="O28" i="6"/>
  <c r="N28" i="6"/>
  <c r="T27" i="6"/>
  <c r="S27" i="6"/>
  <c r="D27" i="9" s="1"/>
  <c r="C27" i="9" s="1"/>
  <c r="R27" i="6"/>
  <c r="P27" i="6"/>
  <c r="O27" i="6"/>
  <c r="N27" i="6"/>
  <c r="T26" i="6"/>
  <c r="S26" i="6"/>
  <c r="D26" i="9" s="1"/>
  <c r="C26" i="9" s="1"/>
  <c r="R26" i="6"/>
  <c r="P26" i="6"/>
  <c r="O26" i="6"/>
  <c r="N26" i="6"/>
  <c r="T25" i="6"/>
  <c r="S25" i="6"/>
  <c r="D25" i="9" s="1"/>
  <c r="C25" i="9" s="1"/>
  <c r="O25" i="1" s="1"/>
  <c r="R25" i="6"/>
  <c r="P25" i="6"/>
  <c r="O25" i="6"/>
  <c r="N25" i="6"/>
  <c r="R24" i="6"/>
  <c r="T24" i="6" s="1"/>
  <c r="P24" i="6"/>
  <c r="O24" i="6"/>
  <c r="N24" i="6"/>
  <c r="T23" i="6"/>
  <c r="S23" i="6"/>
  <c r="D23" i="9" s="1"/>
  <c r="C23" i="9" s="1"/>
  <c r="R23" i="6"/>
  <c r="P23" i="6"/>
  <c r="O23" i="6"/>
  <c r="N23" i="6"/>
  <c r="T22" i="6"/>
  <c r="S22" i="6"/>
  <c r="D22" i="9" s="1"/>
  <c r="C22" i="9" s="1"/>
  <c r="R22" i="6"/>
  <c r="P22" i="6"/>
  <c r="O22" i="6"/>
  <c r="N22" i="6"/>
  <c r="T21" i="6"/>
  <c r="S21" i="6"/>
  <c r="D21" i="9" s="1"/>
  <c r="C21" i="9" s="1"/>
  <c r="O21" i="1" s="1"/>
  <c r="R21" i="6"/>
  <c r="P21" i="6"/>
  <c r="O21" i="6"/>
  <c r="N21" i="6"/>
  <c r="R20" i="6"/>
  <c r="T20" i="6" s="1"/>
  <c r="P20" i="6"/>
  <c r="O20" i="6"/>
  <c r="N20" i="6"/>
  <c r="T19" i="6"/>
  <c r="S19" i="6"/>
  <c r="D19" i="9" s="1"/>
  <c r="C19" i="9" s="1"/>
  <c r="R19" i="6"/>
  <c r="P19" i="6"/>
  <c r="O19" i="6"/>
  <c r="N19" i="6"/>
  <c r="T18" i="6"/>
  <c r="S18" i="6"/>
  <c r="D18" i="9" s="1"/>
  <c r="C18" i="9" s="1"/>
  <c r="R18" i="6"/>
  <c r="P18" i="6"/>
  <c r="O18" i="6"/>
  <c r="N18" i="6"/>
  <c r="T17" i="6"/>
  <c r="S17" i="6"/>
  <c r="D17" i="9" s="1"/>
  <c r="C17" i="9" s="1"/>
  <c r="O17" i="1" s="1"/>
  <c r="R17" i="6"/>
  <c r="P17" i="6"/>
  <c r="O17" i="6"/>
  <c r="N17" i="6"/>
  <c r="R16" i="6"/>
  <c r="T16" i="6" s="1"/>
  <c r="P16" i="6"/>
  <c r="O16" i="6"/>
  <c r="N16" i="6"/>
  <c r="T15" i="6"/>
  <c r="S15" i="6"/>
  <c r="D15" i="9" s="1"/>
  <c r="C15" i="9" s="1"/>
  <c r="R15" i="6"/>
  <c r="P15" i="6"/>
  <c r="O15" i="6"/>
  <c r="N15" i="6"/>
  <c r="T14" i="6"/>
  <c r="S14" i="6"/>
  <c r="D14" i="9" s="1"/>
  <c r="C14" i="9" s="1"/>
  <c r="R14" i="6"/>
  <c r="P14" i="6"/>
  <c r="O14" i="6"/>
  <c r="N14" i="6"/>
  <c r="T13" i="6"/>
  <c r="S13" i="6"/>
  <c r="D13" i="9" s="1"/>
  <c r="C13" i="9" s="1"/>
  <c r="O13" i="1" s="1"/>
  <c r="R13" i="6"/>
  <c r="P13" i="6"/>
  <c r="O13" i="6"/>
  <c r="N13" i="6"/>
  <c r="R12" i="6"/>
  <c r="T12" i="6" s="1"/>
  <c r="P12" i="6"/>
  <c r="O12" i="6"/>
  <c r="N12" i="6"/>
  <c r="T11" i="6"/>
  <c r="S11" i="6"/>
  <c r="D11" i="9" s="1"/>
  <c r="C11" i="9" s="1"/>
  <c r="R11" i="6"/>
  <c r="P11" i="6"/>
  <c r="O11" i="6"/>
  <c r="N11" i="6"/>
  <c r="T10" i="6"/>
  <c r="S10" i="6"/>
  <c r="D10" i="9" s="1"/>
  <c r="C10" i="9" s="1"/>
  <c r="R10" i="6"/>
  <c r="P10" i="6"/>
  <c r="O10" i="6"/>
  <c r="N10" i="6"/>
  <c r="T9" i="6"/>
  <c r="S9" i="6"/>
  <c r="D9" i="9" s="1"/>
  <c r="C9" i="9" s="1"/>
  <c r="O9" i="1" s="1"/>
  <c r="R9" i="6"/>
  <c r="P9" i="6"/>
  <c r="O9" i="6"/>
  <c r="N9" i="6"/>
  <c r="R8" i="6"/>
  <c r="T8" i="6" s="1"/>
  <c r="P8" i="6"/>
  <c r="O8" i="6"/>
  <c r="N8" i="6"/>
  <c r="T7" i="6"/>
  <c r="S7" i="6"/>
  <c r="D7" i="9" s="1"/>
  <c r="C7" i="9" s="1"/>
  <c r="O7" i="1" s="1"/>
  <c r="R7" i="6"/>
  <c r="P7" i="6"/>
  <c r="O7" i="6"/>
  <c r="N7" i="6"/>
  <c r="T6" i="6"/>
  <c r="S6" i="6"/>
  <c r="D6" i="9" s="1"/>
  <c r="C6" i="9" s="1"/>
  <c r="R6" i="6"/>
  <c r="P6" i="6"/>
  <c r="O6" i="6"/>
  <c r="N6" i="6"/>
  <c r="T5" i="6"/>
  <c r="S5" i="6"/>
  <c r="D5" i="9" s="1"/>
  <c r="C5" i="9" s="1"/>
  <c r="O5" i="1" s="1"/>
  <c r="R5" i="6"/>
  <c r="P5" i="6"/>
  <c r="O5" i="6"/>
  <c r="N5" i="6"/>
  <c r="R4" i="6"/>
  <c r="T4" i="6" s="1"/>
  <c r="P4" i="6"/>
  <c r="O4" i="6"/>
  <c r="N4" i="6"/>
  <c r="T3" i="6"/>
  <c r="S3" i="6"/>
  <c r="D3" i="9" s="1"/>
  <c r="C3" i="9" s="1"/>
  <c r="O3" i="1" s="1"/>
  <c r="P3" i="10" s="1"/>
  <c r="R3" i="6"/>
  <c r="P3" i="6"/>
  <c r="O3" i="6"/>
  <c r="N3" i="6"/>
  <c r="T2" i="6"/>
  <c r="S2" i="6"/>
  <c r="R2" i="6"/>
  <c r="P2" i="6"/>
  <c r="O2" i="6"/>
  <c r="O66" i="6" s="1"/>
  <c r="N2" i="6"/>
  <c r="C64" i="5"/>
  <c r="L64" i="1" s="1"/>
  <c r="C63" i="5"/>
  <c r="L63" i="1" s="1"/>
  <c r="C62" i="5"/>
  <c r="C61" i="5"/>
  <c r="C60" i="5"/>
  <c r="C59" i="5"/>
  <c r="L59" i="1" s="1"/>
  <c r="C58" i="5"/>
  <c r="C57" i="5"/>
  <c r="C56" i="5"/>
  <c r="L56" i="1" s="1"/>
  <c r="C55" i="5"/>
  <c r="L55" i="1" s="1"/>
  <c r="C54" i="5"/>
  <c r="C53" i="5"/>
  <c r="C52" i="5"/>
  <c r="C51" i="5"/>
  <c r="L51" i="1" s="1"/>
  <c r="C50" i="5"/>
  <c r="C49" i="5"/>
  <c r="C48" i="5"/>
  <c r="L48" i="1" s="1"/>
  <c r="C47" i="5"/>
  <c r="L47" i="1" s="1"/>
  <c r="C46" i="5"/>
  <c r="C45" i="5"/>
  <c r="C44" i="5"/>
  <c r="C43" i="5"/>
  <c r="L43" i="1" s="1"/>
  <c r="C42" i="5"/>
  <c r="C41" i="5"/>
  <c r="C40" i="5"/>
  <c r="L40" i="1" s="1"/>
  <c r="C39" i="5"/>
  <c r="L39" i="1" s="1"/>
  <c r="C38" i="5"/>
  <c r="C37" i="5"/>
  <c r="C36" i="5"/>
  <c r="C35" i="5"/>
  <c r="L35" i="1" s="1"/>
  <c r="C34" i="5"/>
  <c r="C33" i="5"/>
  <c r="C32" i="5"/>
  <c r="L32" i="1" s="1"/>
  <c r="C31" i="5"/>
  <c r="L31" i="1" s="1"/>
  <c r="C30" i="5"/>
  <c r="C29" i="5"/>
  <c r="C28" i="5"/>
  <c r="C27" i="5"/>
  <c r="L27" i="1" s="1"/>
  <c r="C26" i="5"/>
  <c r="C25" i="5"/>
  <c r="C24" i="5"/>
  <c r="L24" i="1" s="1"/>
  <c r="C23" i="5"/>
  <c r="L23" i="1" s="1"/>
  <c r="C22" i="5"/>
  <c r="C21" i="5"/>
  <c r="C20" i="5"/>
  <c r="C19" i="5"/>
  <c r="L19" i="1" s="1"/>
  <c r="C18" i="5"/>
  <c r="C17" i="5"/>
  <c r="C16" i="5"/>
  <c r="L16" i="1" s="1"/>
  <c r="C15" i="5"/>
  <c r="L15" i="1" s="1"/>
  <c r="C14" i="5"/>
  <c r="C13" i="5"/>
  <c r="C12" i="5"/>
  <c r="C11" i="5"/>
  <c r="L11" i="1" s="1"/>
  <c r="C10" i="5"/>
  <c r="C9" i="5"/>
  <c r="C8" i="5"/>
  <c r="L8" i="1" s="1"/>
  <c r="C7" i="5"/>
  <c r="L7" i="1" s="1"/>
  <c r="C6" i="5"/>
  <c r="C5" i="5"/>
  <c r="C4" i="5"/>
  <c r="C3" i="5"/>
  <c r="L3" i="1" s="1"/>
  <c r="M3" i="10" s="1"/>
  <c r="C2" i="5"/>
  <c r="C64" i="4"/>
  <c r="E64" i="1" s="1"/>
  <c r="F64" i="1" s="1"/>
  <c r="C63" i="4"/>
  <c r="E63" i="1" s="1"/>
  <c r="C62" i="4"/>
  <c r="C61" i="4"/>
  <c r="C60" i="4"/>
  <c r="C59" i="4"/>
  <c r="C58" i="4"/>
  <c r="C57" i="4"/>
  <c r="E57" i="1" s="1"/>
  <c r="C56" i="4"/>
  <c r="E56" i="1" s="1"/>
  <c r="F56" i="1" s="1"/>
  <c r="Q56" i="1" s="1"/>
  <c r="C55" i="4"/>
  <c r="E55" i="1" s="1"/>
  <c r="C54" i="4"/>
  <c r="C53" i="4"/>
  <c r="C52" i="4"/>
  <c r="C51" i="4"/>
  <c r="C50" i="4"/>
  <c r="C49" i="4"/>
  <c r="C48" i="4"/>
  <c r="E48" i="1" s="1"/>
  <c r="F48" i="1" s="1"/>
  <c r="C47" i="4"/>
  <c r="E47" i="1" s="1"/>
  <c r="C46" i="4"/>
  <c r="C45" i="4"/>
  <c r="C44" i="4"/>
  <c r="C43" i="4"/>
  <c r="C42" i="4"/>
  <c r="C41" i="4"/>
  <c r="C40" i="4"/>
  <c r="E40" i="1" s="1"/>
  <c r="C39" i="4"/>
  <c r="E39" i="1" s="1"/>
  <c r="C38" i="4"/>
  <c r="C37" i="4"/>
  <c r="C36" i="4"/>
  <c r="C35" i="4"/>
  <c r="C34" i="4"/>
  <c r="C33" i="4"/>
  <c r="E33" i="1" s="1"/>
  <c r="C32" i="4"/>
  <c r="E32" i="1" s="1"/>
  <c r="C31" i="4"/>
  <c r="E31" i="1" s="1"/>
  <c r="C30" i="4"/>
  <c r="C29" i="4"/>
  <c r="C28" i="4"/>
  <c r="C27" i="4"/>
  <c r="C26" i="4"/>
  <c r="C25" i="4"/>
  <c r="E25" i="1" s="1"/>
  <c r="C24" i="4"/>
  <c r="E24" i="1" s="1"/>
  <c r="C23" i="4"/>
  <c r="E23" i="1" s="1"/>
  <c r="C22" i="4"/>
  <c r="C21" i="4"/>
  <c r="C20" i="4"/>
  <c r="C19" i="4"/>
  <c r="C18" i="4"/>
  <c r="C17" i="4"/>
  <c r="E17" i="1" s="1"/>
  <c r="C16" i="4"/>
  <c r="E16" i="1" s="1"/>
  <c r="C15" i="4"/>
  <c r="E15" i="1" s="1"/>
  <c r="C14" i="4"/>
  <c r="C13" i="4"/>
  <c r="C12" i="4"/>
  <c r="C11" i="4"/>
  <c r="C10" i="4"/>
  <c r="C9" i="4"/>
  <c r="E9" i="1" s="1"/>
  <c r="C8" i="4"/>
  <c r="E8" i="1" s="1"/>
  <c r="C7" i="4"/>
  <c r="E7" i="1" s="1"/>
  <c r="C6" i="4"/>
  <c r="C5" i="4"/>
  <c r="C4" i="4"/>
  <c r="C3" i="4"/>
  <c r="C2" i="4"/>
  <c r="N64" i="1"/>
  <c r="K64" i="1"/>
  <c r="D64" i="1"/>
  <c r="C64" i="1"/>
  <c r="P63" i="1"/>
  <c r="O63" i="1"/>
  <c r="K63" i="1"/>
  <c r="D63" i="1"/>
  <c r="C63" i="1"/>
  <c r="F63" i="1" s="1"/>
  <c r="Q63" i="1" s="1"/>
  <c r="P62" i="1"/>
  <c r="N62" i="1"/>
  <c r="L62" i="1"/>
  <c r="K62" i="1"/>
  <c r="E62" i="1"/>
  <c r="F62" i="1" s="1"/>
  <c r="D62" i="1"/>
  <c r="C62" i="1"/>
  <c r="N61" i="1"/>
  <c r="L61" i="1"/>
  <c r="K61" i="1"/>
  <c r="E61" i="1"/>
  <c r="D61" i="1"/>
  <c r="C61" i="1"/>
  <c r="F61" i="1" s="1"/>
  <c r="N60" i="1"/>
  <c r="L60" i="1"/>
  <c r="K60" i="1"/>
  <c r="E60" i="1"/>
  <c r="F60" i="1" s="1"/>
  <c r="D60" i="1"/>
  <c r="C60" i="1"/>
  <c r="P59" i="1"/>
  <c r="O59" i="1"/>
  <c r="N59" i="1"/>
  <c r="K59" i="1"/>
  <c r="E59" i="1"/>
  <c r="D59" i="1"/>
  <c r="C59" i="1"/>
  <c r="N58" i="1"/>
  <c r="L58" i="1"/>
  <c r="K58" i="1"/>
  <c r="E58" i="1"/>
  <c r="F58" i="1" s="1"/>
  <c r="D58" i="1"/>
  <c r="C58" i="1"/>
  <c r="L57" i="1"/>
  <c r="K57" i="1"/>
  <c r="D57" i="1"/>
  <c r="C57" i="1"/>
  <c r="N56" i="1"/>
  <c r="K56" i="1"/>
  <c r="D56" i="1"/>
  <c r="C56" i="1"/>
  <c r="P55" i="1"/>
  <c r="O55" i="1"/>
  <c r="N55" i="1"/>
  <c r="K55" i="1"/>
  <c r="D55" i="1"/>
  <c r="C55" i="1"/>
  <c r="F55" i="1" s="1"/>
  <c r="Q55" i="1" s="1"/>
  <c r="P54" i="1"/>
  <c r="O54" i="1"/>
  <c r="N54" i="1"/>
  <c r="L54" i="1"/>
  <c r="K54" i="1"/>
  <c r="E54" i="1"/>
  <c r="F54" i="1" s="1"/>
  <c r="Q54" i="1" s="1"/>
  <c r="D54" i="1"/>
  <c r="C54" i="1"/>
  <c r="P53" i="1"/>
  <c r="N53" i="1"/>
  <c r="L53" i="1"/>
  <c r="K53" i="1"/>
  <c r="E53" i="1"/>
  <c r="D53" i="1"/>
  <c r="C53" i="1"/>
  <c r="P52" i="1"/>
  <c r="N52" i="1"/>
  <c r="L52" i="1"/>
  <c r="K52" i="1"/>
  <c r="E52" i="1"/>
  <c r="F52" i="1" s="1"/>
  <c r="D52" i="1"/>
  <c r="C52" i="1"/>
  <c r="O51" i="1"/>
  <c r="N51" i="1"/>
  <c r="K51" i="1"/>
  <c r="E51" i="1"/>
  <c r="D51" i="1"/>
  <c r="C51" i="1"/>
  <c r="P50" i="1"/>
  <c r="O50" i="1"/>
  <c r="N50" i="1"/>
  <c r="L50" i="1"/>
  <c r="K50" i="1"/>
  <c r="E50" i="1"/>
  <c r="F50" i="1" s="1"/>
  <c r="Q50" i="1" s="1"/>
  <c r="D50" i="1"/>
  <c r="C50" i="1"/>
  <c r="N49" i="1"/>
  <c r="L49" i="1"/>
  <c r="K49" i="1"/>
  <c r="E49" i="1"/>
  <c r="D49" i="1"/>
  <c r="C49" i="1"/>
  <c r="N48" i="1"/>
  <c r="K48" i="1"/>
  <c r="D48" i="1"/>
  <c r="C48" i="1"/>
  <c r="O47" i="1"/>
  <c r="N47" i="1"/>
  <c r="K47" i="1"/>
  <c r="D47" i="1"/>
  <c r="C47" i="1"/>
  <c r="F47" i="1" s="1"/>
  <c r="P46" i="1"/>
  <c r="O46" i="1"/>
  <c r="N46" i="1"/>
  <c r="L46" i="1"/>
  <c r="K46" i="1"/>
  <c r="E46" i="1"/>
  <c r="F46" i="1" s="1"/>
  <c r="Q46" i="1" s="1"/>
  <c r="D46" i="1"/>
  <c r="C46" i="1"/>
  <c r="N45" i="1"/>
  <c r="L45" i="1"/>
  <c r="K45" i="1"/>
  <c r="E45" i="1"/>
  <c r="D45" i="1"/>
  <c r="C45" i="1"/>
  <c r="N44" i="1"/>
  <c r="L44" i="1"/>
  <c r="K44" i="1"/>
  <c r="E44" i="1"/>
  <c r="F44" i="1" s="1"/>
  <c r="D44" i="1"/>
  <c r="C44" i="1"/>
  <c r="P43" i="1"/>
  <c r="O43" i="1"/>
  <c r="K43" i="1"/>
  <c r="E43" i="1"/>
  <c r="D43" i="1"/>
  <c r="C43" i="1"/>
  <c r="F43" i="1" s="1"/>
  <c r="O42" i="1"/>
  <c r="N42" i="1"/>
  <c r="L42" i="1"/>
  <c r="K42" i="1"/>
  <c r="E42" i="1"/>
  <c r="F42" i="1" s="1"/>
  <c r="D42" i="1"/>
  <c r="C42" i="1"/>
  <c r="N41" i="1"/>
  <c r="L41" i="1"/>
  <c r="K41" i="1"/>
  <c r="E41" i="1"/>
  <c r="D41" i="1"/>
  <c r="C41" i="1"/>
  <c r="P40" i="1"/>
  <c r="N40" i="1"/>
  <c r="K40" i="1"/>
  <c r="D40" i="1"/>
  <c r="C40" i="1"/>
  <c r="P39" i="1"/>
  <c r="O39" i="1"/>
  <c r="N39" i="1"/>
  <c r="K39" i="1"/>
  <c r="D39" i="1"/>
  <c r="C39" i="1"/>
  <c r="F39" i="1" s="1"/>
  <c r="Q39" i="1" s="1"/>
  <c r="O38" i="1"/>
  <c r="N38" i="1"/>
  <c r="L38" i="1"/>
  <c r="K38" i="1"/>
  <c r="E38" i="1"/>
  <c r="F38" i="1" s="1"/>
  <c r="D38" i="1"/>
  <c r="C38" i="1"/>
  <c r="N37" i="1"/>
  <c r="L37" i="1"/>
  <c r="K37" i="1"/>
  <c r="E37" i="1"/>
  <c r="D37" i="1"/>
  <c r="C37" i="1"/>
  <c r="P36" i="1"/>
  <c r="N36" i="1"/>
  <c r="L36" i="1"/>
  <c r="K36" i="1"/>
  <c r="E36" i="1"/>
  <c r="D36" i="1"/>
  <c r="C36" i="1"/>
  <c r="O35" i="1"/>
  <c r="N35" i="1"/>
  <c r="K35" i="1"/>
  <c r="E35" i="1"/>
  <c r="D35" i="1"/>
  <c r="C35" i="1"/>
  <c r="O34" i="1"/>
  <c r="N34" i="1"/>
  <c r="L34" i="1"/>
  <c r="K34" i="1"/>
  <c r="E34" i="1"/>
  <c r="F34" i="1" s="1"/>
  <c r="D34" i="1"/>
  <c r="C34" i="1"/>
  <c r="N33" i="1"/>
  <c r="L33" i="1"/>
  <c r="K33" i="1"/>
  <c r="D33" i="1"/>
  <c r="C33" i="1"/>
  <c r="P32" i="1"/>
  <c r="N32" i="1"/>
  <c r="K32" i="1"/>
  <c r="D32" i="1"/>
  <c r="C32" i="1"/>
  <c r="P31" i="1"/>
  <c r="O31" i="1"/>
  <c r="K31" i="1"/>
  <c r="D31" i="1"/>
  <c r="C31" i="1"/>
  <c r="F31" i="1" s="1"/>
  <c r="P30" i="1"/>
  <c r="O30" i="1"/>
  <c r="L30" i="1"/>
  <c r="K30" i="1"/>
  <c r="E30" i="1"/>
  <c r="F30" i="1" s="1"/>
  <c r="D30" i="1"/>
  <c r="C30" i="1"/>
  <c r="N29" i="1"/>
  <c r="L29" i="1"/>
  <c r="K29" i="1"/>
  <c r="E29" i="1"/>
  <c r="D29" i="1"/>
  <c r="C29" i="1"/>
  <c r="N28" i="1"/>
  <c r="L28" i="1"/>
  <c r="K28" i="1"/>
  <c r="E28" i="1"/>
  <c r="D28" i="1"/>
  <c r="C28" i="1"/>
  <c r="P27" i="1"/>
  <c r="O27" i="1"/>
  <c r="N27" i="1"/>
  <c r="K27" i="1"/>
  <c r="E27" i="1"/>
  <c r="D27" i="1"/>
  <c r="C27" i="1"/>
  <c r="O26" i="1"/>
  <c r="N26" i="1"/>
  <c r="L26" i="1"/>
  <c r="K26" i="1"/>
  <c r="E26" i="1"/>
  <c r="F26" i="1" s="1"/>
  <c r="D26" i="1"/>
  <c r="C26" i="1"/>
  <c r="P25" i="1"/>
  <c r="N25" i="1"/>
  <c r="L25" i="1"/>
  <c r="K25" i="1"/>
  <c r="D25" i="1"/>
  <c r="C25" i="1"/>
  <c r="N24" i="1"/>
  <c r="K24" i="1"/>
  <c r="D24" i="1"/>
  <c r="C24" i="1"/>
  <c r="P23" i="1"/>
  <c r="O23" i="1"/>
  <c r="K23" i="1"/>
  <c r="D23" i="1"/>
  <c r="C23" i="1"/>
  <c r="F23" i="1" s="1"/>
  <c r="O22" i="1"/>
  <c r="N22" i="1"/>
  <c r="L22" i="1"/>
  <c r="K22" i="1"/>
  <c r="E22" i="1"/>
  <c r="F22" i="1" s="1"/>
  <c r="D22" i="1"/>
  <c r="C22" i="1"/>
  <c r="P21" i="1"/>
  <c r="N21" i="1"/>
  <c r="L21" i="1"/>
  <c r="K21" i="1"/>
  <c r="E21" i="1"/>
  <c r="D21" i="1"/>
  <c r="C21" i="1"/>
  <c r="F21" i="1" s="1"/>
  <c r="P20" i="1"/>
  <c r="N20" i="1"/>
  <c r="L20" i="1"/>
  <c r="K20" i="1"/>
  <c r="E20" i="1"/>
  <c r="D20" i="1"/>
  <c r="C20" i="1"/>
  <c r="O19" i="1"/>
  <c r="N19" i="1"/>
  <c r="K19" i="1"/>
  <c r="E19" i="1"/>
  <c r="D19" i="1"/>
  <c r="C19" i="1"/>
  <c r="P18" i="1"/>
  <c r="O18" i="1"/>
  <c r="N18" i="1"/>
  <c r="L18" i="1"/>
  <c r="K18" i="1"/>
  <c r="E18" i="1"/>
  <c r="F18" i="1" s="1"/>
  <c r="Q18" i="1" s="1"/>
  <c r="D18" i="1"/>
  <c r="C18" i="1"/>
  <c r="L17" i="1"/>
  <c r="K17" i="1"/>
  <c r="D17" i="1"/>
  <c r="C17" i="1"/>
  <c r="N16" i="1"/>
  <c r="K16" i="1"/>
  <c r="D16" i="1"/>
  <c r="C16" i="1"/>
  <c r="P15" i="1"/>
  <c r="O15" i="1"/>
  <c r="N15" i="1"/>
  <c r="K15" i="1"/>
  <c r="D15" i="1"/>
  <c r="C15" i="1"/>
  <c r="F15" i="1" s="1"/>
  <c r="Q15" i="1" s="1"/>
  <c r="P14" i="1"/>
  <c r="O14" i="1"/>
  <c r="N14" i="1"/>
  <c r="L14" i="1"/>
  <c r="K14" i="1"/>
  <c r="E14" i="1"/>
  <c r="F14" i="1" s="1"/>
  <c r="Q14" i="1" s="1"/>
  <c r="D14" i="1"/>
  <c r="C14" i="1"/>
  <c r="P13" i="1"/>
  <c r="N13" i="1"/>
  <c r="L13" i="1"/>
  <c r="K13" i="1"/>
  <c r="E13" i="1"/>
  <c r="D13" i="1"/>
  <c r="C13" i="1"/>
  <c r="N12" i="1"/>
  <c r="L12" i="1"/>
  <c r="K12" i="1"/>
  <c r="E12" i="1"/>
  <c r="D12" i="1"/>
  <c r="C12" i="1"/>
  <c r="O11" i="1"/>
  <c r="N11" i="1"/>
  <c r="K11" i="1"/>
  <c r="E11" i="1"/>
  <c r="D11" i="1"/>
  <c r="C11" i="1"/>
  <c r="O10" i="1"/>
  <c r="N10" i="1"/>
  <c r="L10" i="1"/>
  <c r="K10" i="1"/>
  <c r="E10" i="1"/>
  <c r="F10" i="1" s="1"/>
  <c r="D10" i="1"/>
  <c r="C10" i="1"/>
  <c r="P9" i="1"/>
  <c r="L9" i="1"/>
  <c r="K9" i="1"/>
  <c r="D9" i="1"/>
  <c r="C9" i="1"/>
  <c r="P8" i="1"/>
  <c r="N8" i="1"/>
  <c r="K8" i="1"/>
  <c r="D8" i="1"/>
  <c r="C8" i="1"/>
  <c r="P7" i="1"/>
  <c r="N7" i="1"/>
  <c r="K7" i="1"/>
  <c r="D7" i="1"/>
  <c r="C7" i="1"/>
  <c r="F7" i="1" s="1"/>
  <c r="O6" i="1"/>
  <c r="N6" i="1"/>
  <c r="L6" i="1"/>
  <c r="K6" i="1"/>
  <c r="E6" i="1"/>
  <c r="F6" i="1" s="1"/>
  <c r="D6" i="1"/>
  <c r="C6" i="1"/>
  <c r="P5" i="1"/>
  <c r="N5" i="1"/>
  <c r="L5" i="1"/>
  <c r="K5" i="1"/>
  <c r="E5" i="1"/>
  <c r="D5" i="1"/>
  <c r="C5" i="1"/>
  <c r="F5" i="1" s="1"/>
  <c r="Q5" i="1" s="1"/>
  <c r="N4" i="1"/>
  <c r="L4" i="1"/>
  <c r="K4" i="1"/>
  <c r="E4" i="1"/>
  <c r="D4" i="1"/>
  <c r="C4" i="1"/>
  <c r="F4" i="1" s="1"/>
  <c r="N3" i="1"/>
  <c r="O3" i="10" s="1"/>
  <c r="K3" i="1"/>
  <c r="L3" i="10" s="1"/>
  <c r="E3" i="1"/>
  <c r="F3" i="10" s="1"/>
  <c r="D3" i="1"/>
  <c r="E3" i="10" s="1"/>
  <c r="C3" i="1"/>
  <c r="D3" i="10" s="1"/>
  <c r="L2" i="1"/>
  <c r="K2" i="1"/>
  <c r="E2" i="1"/>
  <c r="D2" i="1"/>
  <c r="C2" i="1"/>
  <c r="F2" i="1" s="1"/>
  <c r="F25" i="1" l="1"/>
  <c r="Q25" i="1" s="1"/>
  <c r="F57" i="1"/>
  <c r="F11" i="1"/>
  <c r="F20" i="1"/>
  <c r="F33" i="1"/>
  <c r="F29" i="1"/>
  <c r="F9" i="1"/>
  <c r="F19" i="1"/>
  <c r="F53" i="1"/>
  <c r="Q53" i="1" s="1"/>
  <c r="F16" i="1"/>
  <c r="F24" i="1"/>
  <c r="F13" i="1"/>
  <c r="Q13" i="1" s="1"/>
  <c r="F28" i="1"/>
  <c r="F32" i="1"/>
  <c r="F37" i="1"/>
  <c r="Q37" i="1" s="1"/>
  <c r="F51" i="1"/>
  <c r="Q51" i="1" s="1"/>
  <c r="F8" i="1"/>
  <c r="F12" i="1"/>
  <c r="F17" i="1"/>
  <c r="F27" i="1"/>
  <c r="Q27" i="1" s="1"/>
  <c r="F36" i="1"/>
  <c r="F41" i="1"/>
  <c r="F45" i="1"/>
  <c r="F49" i="1"/>
  <c r="Q49" i="1" s="1"/>
  <c r="F59" i="1"/>
  <c r="F35" i="1"/>
  <c r="F40" i="1"/>
  <c r="Q6" i="1"/>
  <c r="Q34" i="1"/>
  <c r="Q9" i="1"/>
  <c r="Q30" i="1"/>
  <c r="Q33" i="1"/>
  <c r="Q43" i="1"/>
  <c r="Q52" i="1"/>
  <c r="Q42" i="1"/>
  <c r="Q17" i="1"/>
  <c r="Q45" i="1"/>
  <c r="Q59" i="1"/>
  <c r="Q22" i="1"/>
  <c r="Q23" i="1"/>
  <c r="Q7" i="1"/>
  <c r="Q21" i="1"/>
  <c r="Q31" i="1"/>
  <c r="Q60" i="1"/>
  <c r="Q64" i="1"/>
  <c r="N66" i="6"/>
  <c r="S4" i="6"/>
  <c r="D4" i="9" s="1"/>
  <c r="C4" i="9" s="1"/>
  <c r="O4" i="1" s="1"/>
  <c r="S8" i="6"/>
  <c r="D8" i="9" s="1"/>
  <c r="C8" i="9" s="1"/>
  <c r="O8" i="1" s="1"/>
  <c r="Q8" i="1" s="1"/>
  <c r="S12" i="6"/>
  <c r="D12" i="9" s="1"/>
  <c r="C12" i="9" s="1"/>
  <c r="O12" i="1" s="1"/>
  <c r="Q12" i="1" s="1"/>
  <c r="S16" i="6"/>
  <c r="D16" i="9" s="1"/>
  <c r="C16" i="9" s="1"/>
  <c r="O16" i="1" s="1"/>
  <c r="Q16" i="1" s="1"/>
  <c r="S20" i="6"/>
  <c r="D20" i="9" s="1"/>
  <c r="C20" i="9" s="1"/>
  <c r="O20" i="1" s="1"/>
  <c r="Q20" i="1" s="1"/>
  <c r="S24" i="6"/>
  <c r="D24" i="9" s="1"/>
  <c r="C24" i="9" s="1"/>
  <c r="O24" i="1" s="1"/>
  <c r="Q24" i="1" s="1"/>
  <c r="S28" i="6"/>
  <c r="D28" i="9" s="1"/>
  <c r="C28" i="9" s="1"/>
  <c r="O28" i="1" s="1"/>
  <c r="S32" i="6"/>
  <c r="D32" i="9" s="1"/>
  <c r="C32" i="9" s="1"/>
  <c r="O32" i="1" s="1"/>
  <c r="S36" i="6"/>
  <c r="D36" i="9" s="1"/>
  <c r="C36" i="9" s="1"/>
  <c r="O36" i="1" s="1"/>
  <c r="Q36" i="1" s="1"/>
  <c r="S40" i="6"/>
  <c r="D40" i="9" s="1"/>
  <c r="C40" i="9" s="1"/>
  <c r="O40" i="1" s="1"/>
  <c r="Q40" i="1" s="1"/>
  <c r="S44" i="6"/>
  <c r="D44" i="9" s="1"/>
  <c r="C44" i="9" s="1"/>
  <c r="O44" i="1" s="1"/>
  <c r="Q44" i="1" s="1"/>
  <c r="S48" i="6"/>
  <c r="D48" i="9" s="1"/>
  <c r="C48" i="9" s="1"/>
  <c r="O48" i="1" s="1"/>
  <c r="Q48" i="1" s="1"/>
  <c r="S52" i="6"/>
  <c r="D52" i="9" s="1"/>
  <c r="C52" i="9" s="1"/>
  <c r="O52" i="1" s="1"/>
  <c r="T62" i="6"/>
  <c r="S62" i="6"/>
  <c r="D62" i="9" s="1"/>
  <c r="C62" i="9" s="1"/>
  <c r="O62" i="1" s="1"/>
  <c r="Q62" i="1" s="1"/>
  <c r="P17" i="9"/>
  <c r="P17" i="1" s="1"/>
  <c r="P35" i="9"/>
  <c r="P35" i="1" s="1"/>
  <c r="Q35" i="1" s="1"/>
  <c r="P58" i="9"/>
  <c r="P58" i="1" s="1"/>
  <c r="I67" i="8"/>
  <c r="P38" i="9"/>
  <c r="P38" i="1" s="1"/>
  <c r="Q38" i="1" s="1"/>
  <c r="P57" i="9"/>
  <c r="P57" i="1" s="1"/>
  <c r="T58" i="6"/>
  <c r="T66" i="6" s="1"/>
  <c r="S58" i="6"/>
  <c r="D58" i="9" s="1"/>
  <c r="C58" i="9" s="1"/>
  <c r="O58" i="1" s="1"/>
  <c r="Q58" i="1" s="1"/>
  <c r="F3" i="1"/>
  <c r="P28" i="9"/>
  <c r="P28" i="1" s="1"/>
  <c r="P47" i="9"/>
  <c r="P47" i="1" s="1"/>
  <c r="Q47" i="1" s="1"/>
  <c r="P4" i="9"/>
  <c r="P4" i="1" s="1"/>
  <c r="Q4" i="1" s="1"/>
  <c r="P11" i="9"/>
  <c r="P11" i="1" s="1"/>
  <c r="Q11" i="1" s="1"/>
  <c r="P10" i="9"/>
  <c r="P10" i="1" s="1"/>
  <c r="Q10" i="1" s="1"/>
  <c r="P19" i="9"/>
  <c r="P19" i="1" s="1"/>
  <c r="P29" i="9"/>
  <c r="P29" i="1" s="1"/>
  <c r="P60" i="9"/>
  <c r="P60" i="1" s="1"/>
  <c r="P26" i="9"/>
  <c r="P26" i="1" s="1"/>
  <c r="Q26" i="1" s="1"/>
  <c r="S66" i="7"/>
  <c r="P12" i="9"/>
  <c r="P12" i="1" s="1"/>
  <c r="P51" i="9"/>
  <c r="P51" i="1" s="1"/>
  <c r="P61" i="9"/>
  <c r="P61" i="1" s="1"/>
  <c r="D2" i="9"/>
  <c r="C2" i="9" s="1"/>
  <c r="O2" i="1" s="1"/>
  <c r="S66" i="6"/>
  <c r="P3" i="9"/>
  <c r="P3" i="1" s="1"/>
  <c r="Q3" i="10" s="1"/>
  <c r="P42" i="9"/>
  <c r="P42" i="1" s="1"/>
  <c r="P41" i="9"/>
  <c r="P41" i="1" s="1"/>
  <c r="P48" i="9"/>
  <c r="P48" i="1" s="1"/>
  <c r="P22" i="9"/>
  <c r="P22" i="1" s="1"/>
  <c r="S57" i="6"/>
  <c r="D57" i="9" s="1"/>
  <c r="C57" i="9" s="1"/>
  <c r="O57" i="1" s="1"/>
  <c r="Q57" i="1" s="1"/>
  <c r="S61" i="6"/>
  <c r="D61" i="9" s="1"/>
  <c r="C61" i="9" s="1"/>
  <c r="O61" i="1" s="1"/>
  <c r="Q61" i="1" s="1"/>
  <c r="S60" i="6"/>
  <c r="D60" i="9" s="1"/>
  <c r="C60" i="9" s="1"/>
  <c r="O60" i="1" s="1"/>
  <c r="S64" i="6"/>
  <c r="D64" i="9" s="1"/>
  <c r="C64" i="9" s="1"/>
  <c r="O64" i="1" s="1"/>
  <c r="L2" i="9"/>
  <c r="K2" i="9" s="1"/>
  <c r="I66" i="8"/>
  <c r="O2" i="9"/>
  <c r="Q19" i="1" l="1"/>
  <c r="Q29" i="1"/>
  <c r="Q41" i="1"/>
  <c r="Q32" i="1"/>
  <c r="Q28" i="1"/>
  <c r="Q2" i="1"/>
  <c r="P2" i="9"/>
  <c r="P2" i="1" s="1"/>
  <c r="G3" i="10"/>
  <c r="Q3" i="1"/>
  <c r="R3" i="10" s="1"/>
  <c r="V2" i="1" l="1"/>
  <c r="U2" i="1"/>
</calcChain>
</file>

<file path=xl/sharedStrings.xml><?xml version="1.0" encoding="utf-8"?>
<sst xmlns="http://schemas.openxmlformats.org/spreadsheetml/2006/main" count="769" uniqueCount="179">
  <si>
    <t>學號</t>
  </si>
  <si>
    <t>姓名</t>
  </si>
  <si>
    <t>Cloze</t>
  </si>
  <si>
    <t>Short Ans</t>
  </si>
  <si>
    <t>Assessment</t>
  </si>
  <si>
    <r>
      <rPr>
        <sz val="12"/>
        <color theme="1"/>
        <rFont val="微軟正黑體"/>
        <family val="2"/>
        <charset val="136"/>
      </rPr>
      <t>學習行為</t>
    </r>
    <r>
      <rPr>
        <sz val="12"/>
        <color theme="1"/>
        <rFont val="Arial"/>
        <family val="2"/>
      </rPr>
      <t>(30%)</t>
    </r>
  </si>
  <si>
    <t>筆試小考1</t>
  </si>
  <si>
    <t>筆試小考2</t>
  </si>
  <si>
    <r>
      <rPr>
        <sz val="12"/>
        <color theme="1"/>
        <rFont val="微軟正黑體"/>
        <family val="2"/>
        <charset val="136"/>
      </rPr>
      <t>上機小考</t>
    </r>
    <r>
      <rPr>
        <sz val="12"/>
        <color theme="1"/>
        <rFont val="Arial"/>
        <family val="2"/>
      </rPr>
      <t>1</t>
    </r>
  </si>
  <si>
    <r>
      <rPr>
        <sz val="12"/>
        <color theme="1"/>
        <rFont val="微軟正黑體"/>
        <family val="2"/>
        <charset val="136"/>
      </rPr>
      <t>上機小考</t>
    </r>
    <r>
      <rPr>
        <sz val="12"/>
        <color theme="1"/>
        <rFont val="Arial"/>
        <family val="2"/>
      </rPr>
      <t>2</t>
    </r>
  </si>
  <si>
    <t>課堂小考(15%)</t>
  </si>
  <si>
    <t>作業(15%)</t>
  </si>
  <si>
    <t>期中筆試(15%)</t>
  </si>
  <si>
    <t>期末筆試(15%)</t>
  </si>
  <si>
    <t>期末上機(10%)</t>
  </si>
  <si>
    <t>加分</t>
  </si>
  <si>
    <t>總成績</t>
  </si>
  <si>
    <t>目標成績</t>
  </si>
  <si>
    <t>90分以上</t>
  </si>
  <si>
    <t>100分以上</t>
  </si>
  <si>
    <t>鄭筠曦</t>
  </si>
  <si>
    <t>康瀚中</t>
  </si>
  <si>
    <t>周佩穎</t>
  </si>
  <si>
    <t>林俞萱</t>
  </si>
  <si>
    <t>陳又瑄</t>
  </si>
  <si>
    <t>梁珮銜</t>
  </si>
  <si>
    <t>嚴海清</t>
  </si>
  <si>
    <t>林亭吟</t>
  </si>
  <si>
    <t>章詣欣</t>
  </si>
  <si>
    <t>李承翰</t>
  </si>
  <si>
    <t>王治全</t>
  </si>
  <si>
    <t>陳奕儒</t>
  </si>
  <si>
    <t>陳冠銘</t>
  </si>
  <si>
    <t>吳博宇</t>
  </si>
  <si>
    <t>李昕叡</t>
  </si>
  <si>
    <t>黃瑄敏</t>
  </si>
  <si>
    <t>王貞文</t>
  </si>
  <si>
    <t>林佑諭</t>
  </si>
  <si>
    <t>郭振嘉</t>
  </si>
  <si>
    <t>王兆玄</t>
  </si>
  <si>
    <t>王鈺豪</t>
  </si>
  <si>
    <t>劉凱中</t>
  </si>
  <si>
    <t>鄭淇勻</t>
  </si>
  <si>
    <t>彭昺鈞</t>
  </si>
  <si>
    <t>蔡欣穎</t>
  </si>
  <si>
    <t>退選</t>
  </si>
  <si>
    <t>陳彥妤</t>
  </si>
  <si>
    <t>文莛橞</t>
  </si>
  <si>
    <t>鄭安佑</t>
  </si>
  <si>
    <t>陳于軒</t>
  </si>
  <si>
    <t>林茜茹</t>
  </si>
  <si>
    <t>吳羿輝</t>
  </si>
  <si>
    <t>駱宇恆</t>
  </si>
  <si>
    <t>高邦硯</t>
  </si>
  <si>
    <t>賴律妘</t>
  </si>
  <si>
    <t>蔡承恩</t>
  </si>
  <si>
    <t>洪素穎</t>
  </si>
  <si>
    <t>褚子榮</t>
  </si>
  <si>
    <t>林于翔</t>
  </si>
  <si>
    <t>許惠雯</t>
  </si>
  <si>
    <t>魏敏如</t>
  </si>
  <si>
    <t>李心榆</t>
  </si>
  <si>
    <t>褚致廷</t>
  </si>
  <si>
    <t>蘇茂榮</t>
  </si>
  <si>
    <t>管子竣</t>
  </si>
  <si>
    <t>陳嘉隆</t>
  </si>
  <si>
    <t>王永煬</t>
  </si>
  <si>
    <t>許向傑</t>
  </si>
  <si>
    <t>翁瑞鴻</t>
  </si>
  <si>
    <t>梁怡雰</t>
  </si>
  <si>
    <t>劉靜雲</t>
  </si>
  <si>
    <t>蕭宜弘</t>
  </si>
  <si>
    <t>王誌延</t>
  </si>
  <si>
    <t>陳政嘉</t>
  </si>
  <si>
    <t>蔡嫈婷</t>
  </si>
  <si>
    <t>楊予茵</t>
  </si>
  <si>
    <t>陳立昌</t>
  </si>
  <si>
    <t>邵靖皓</t>
  </si>
  <si>
    <t>林軒如</t>
  </si>
  <si>
    <t>黃育靖</t>
  </si>
  <si>
    <t>洪宇承</t>
  </si>
  <si>
    <t>蔡宜勲</t>
  </si>
  <si>
    <t>戴柏誠</t>
  </si>
  <si>
    <t>蔣汶儒</t>
  </si>
  <si>
    <t>總平均</t>
  </si>
  <si>
    <t>C1-1</t>
  </si>
  <si>
    <t>C1-2</t>
  </si>
  <si>
    <t>C1-3</t>
  </si>
  <si>
    <t>C2-1</t>
  </si>
  <si>
    <t>C2-2</t>
  </si>
  <si>
    <t>C3-1</t>
  </si>
  <si>
    <t>C3-2</t>
  </si>
  <si>
    <t>C4-1</t>
  </si>
  <si>
    <t>C5-1</t>
  </si>
  <si>
    <t>C5-2</t>
  </si>
  <si>
    <t>C6-1</t>
  </si>
  <si>
    <t>C6-2</t>
  </si>
  <si>
    <t>C6-3</t>
  </si>
  <si>
    <t>C7-1</t>
  </si>
  <si>
    <t>C7-2</t>
  </si>
  <si>
    <t>總分</t>
  </si>
  <si>
    <t>C1_Assessment</t>
  </si>
  <si>
    <t>C2_Assessment</t>
  </si>
  <si>
    <t>C3_Assessment</t>
  </si>
  <si>
    <t>C4_Assessment</t>
  </si>
  <si>
    <t>C5_Assessment</t>
  </si>
  <si>
    <t>C6_Assessment</t>
  </si>
  <si>
    <t>C7_Assessment</t>
  </si>
  <si>
    <t>第一次小考</t>
  </si>
  <si>
    <t>第二次小考</t>
  </si>
  <si>
    <t>期中考</t>
  </si>
  <si>
    <t>期末考</t>
  </si>
  <si>
    <t>退</t>
  </si>
  <si>
    <t>HW1</t>
  </si>
  <si>
    <t>HW2</t>
  </si>
  <si>
    <t>HW3</t>
  </si>
  <si>
    <t>gift_spent</t>
  </si>
  <si>
    <t>billiards_triangle</t>
  </si>
  <si>
    <t>narcissistic_numbers</t>
  </si>
  <si>
    <t>larget_pair</t>
  </si>
  <si>
    <t>number_sort_rule</t>
  </si>
  <si>
    <t>last_survivor</t>
  </si>
  <si>
    <t>change_present</t>
  </si>
  <si>
    <t>str_to_dict</t>
  </si>
  <si>
    <t>strongest_cha</t>
  </si>
  <si>
    <t>which_in_list</t>
  </si>
  <si>
    <t>原始分數</t>
  </si>
  <si>
    <t>in_list送分</t>
  </si>
  <si>
    <t>題數</t>
  </si>
  <si>
    <t>前3*15</t>
  </si>
  <si>
    <t>前3*20</t>
  </si>
  <si>
    <t>* 數字整數部分為嘗試次數</t>
  </si>
  <si>
    <t>* 正: 有答對</t>
  </si>
  <si>
    <t>* 負: 沒答對</t>
  </si>
  <si>
    <t>* 0: 沒有送出紀錄</t>
  </si>
  <si>
    <t>平均</t>
  </si>
  <si>
    <t>addA-is_leap_year</t>
  </si>
  <si>
    <t>addA-ladder</t>
  </si>
  <si>
    <t>addA-number_password</t>
  </si>
  <si>
    <t>addA-vowel_number</t>
  </si>
  <si>
    <t>addA-update_light</t>
  </si>
  <si>
    <t>addA-square_dict</t>
  </si>
  <si>
    <t>addA-simple_mul_table</t>
  </si>
  <si>
    <t>addA-morning_jog</t>
  </si>
  <si>
    <t>addA-change_last_name</t>
  </si>
  <si>
    <t>addA-count_postag</t>
  </si>
  <si>
    <t>addA-two_timestamps</t>
  </si>
  <si>
    <t>addA-adding_factorials</t>
  </si>
  <si>
    <t>addA-sum_cube</t>
  </si>
  <si>
    <t>addA-max_odd_even</t>
  </si>
  <si>
    <t>addA-get_prime_number</t>
  </si>
  <si>
    <t>答對題數</t>
  </si>
  <si>
    <t>平均題數</t>
  </si>
  <si>
    <t>S</t>
  </si>
  <si>
    <t>Q</t>
  </si>
  <si>
    <t>Read</t>
  </si>
  <si>
    <t>Recall</t>
  </si>
  <si>
    <t>Review</t>
  </si>
  <si>
    <t>Sum</t>
  </si>
  <si>
    <t>Score</t>
  </si>
  <si>
    <t>Max</t>
  </si>
  <si>
    <t>Average</t>
  </si>
  <si>
    <t>期末上機</t>
  </si>
  <si>
    <t>原始上機成績</t>
  </si>
  <si>
    <t>挑整</t>
  </si>
  <si>
    <t>原因</t>
  </si>
  <si>
    <t>期末筆試</t>
  </si>
  <si>
    <t>原始筆試成績</t>
  </si>
  <si>
    <t>期末上機加分</t>
  </si>
  <si>
    <t>原始答對題數</t>
  </si>
  <si>
    <t>SQ3R加分</t>
  </si>
  <si>
    <t>缺考</t>
  </si>
  <si>
    <t>最後修改是隔天</t>
  </si>
  <si>
    <t>未繳交影片</t>
  </si>
  <si>
    <t>作弊</t>
  </si>
  <si>
    <t>影片有問題</t>
  </si>
  <si>
    <r>
      <rPr>
        <sz val="12"/>
        <color theme="1"/>
        <rFont val="微軟正黑體"/>
        <family val="2"/>
        <charset val="136"/>
      </rPr>
      <t>學習行為</t>
    </r>
    <r>
      <rPr>
        <sz val="12"/>
        <color theme="1"/>
        <rFont val="Arial"/>
        <family val="2"/>
      </rPr>
      <t>(30%)</t>
    </r>
  </si>
  <si>
    <r>
      <rPr>
        <sz val="12"/>
        <color theme="1"/>
        <rFont val="微軟正黑體"/>
        <family val="2"/>
        <charset val="136"/>
      </rPr>
      <t>上機小考</t>
    </r>
    <r>
      <rPr>
        <sz val="12"/>
        <color theme="1"/>
        <rFont val="Arial"/>
        <family val="2"/>
      </rPr>
      <t>1</t>
    </r>
  </si>
  <si>
    <r>
      <rPr>
        <sz val="12"/>
        <color theme="1"/>
        <rFont val="微軟正黑體"/>
        <family val="2"/>
        <charset val="136"/>
      </rPr>
      <t>上機小考</t>
    </r>
    <r>
      <rPr>
        <sz val="12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</si>
</sst>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0000000000000000000000"/>
    <numFmt numFmtId="178" formatCode="0.0000000000000000"/>
  </numFmts>
  <fonts count="22">
    <font>
      <sz val="12"/>
      <color theme="1"/>
      <name val="Arial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</font>
    <font>
      <sz val="12"/>
      <color theme="1"/>
      <name val="PMingLiu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</font>
    <font>
      <sz val="12"/>
      <color rgb="FF000000"/>
      <name val="MingLiu"/>
      <family val="3"/>
      <charset val="136"/>
    </font>
    <font>
      <sz val="12"/>
      <color rgb="FFFF0000"/>
      <name val="新細明體"/>
      <family val="1"/>
      <charset val="136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373A3C"/>
      <name val="Arial"/>
      <family val="2"/>
    </font>
    <font>
      <sz val="12"/>
      <color rgb="FF000000"/>
      <name val="PMingLiu"/>
    </font>
    <font>
      <sz val="12"/>
      <color rgb="FF9C0006"/>
      <name val="新細明體"/>
      <family val="1"/>
      <charset val="136"/>
    </font>
    <font>
      <sz val="12"/>
      <color rgb="FFFF0000"/>
      <name val="Calibri"/>
      <family val="2"/>
    </font>
    <font>
      <sz val="12"/>
      <color theme="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176" fontId="3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vertical="center"/>
    </xf>
    <xf numFmtId="0" fontId="4" fillId="2" borderId="0" xfId="0" applyFont="1" applyFill="1" applyAlignment="1"/>
    <xf numFmtId="2" fontId="2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/>
    <xf numFmtId="0" fontId="2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76" fontId="11" fillId="5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76" fontId="0" fillId="0" borderId="3" xfId="0" applyNumberFormat="1" applyFont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77" fontId="5" fillId="0" borderId="0" xfId="0" applyNumberFormat="1" applyFont="1" applyAlignment="1">
      <alignment horizontal="right"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178" fontId="2" fillId="0" borderId="0" xfId="0" applyNumberFormat="1" applyFont="1" applyAlignment="1">
      <alignment vertical="center"/>
    </xf>
    <xf numFmtId="0" fontId="1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2">
    <dxf>
      <font>
        <color rgb="FFFF0000"/>
      </font>
      <fill>
        <patternFill patternType="none"/>
      </fill>
    </dxf>
    <dxf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Q11" sqref="Q11"/>
    </sheetView>
  </sheetViews>
  <sheetFormatPr defaultColWidth="11.21875" defaultRowHeight="15" customHeight="1" outlineLevelCol="1"/>
  <cols>
    <col min="1" max="1" width="9" customWidth="1"/>
    <col min="2" max="2" width="6.77734375" customWidth="1"/>
    <col min="3" max="3" width="8.21875" hidden="1" customWidth="1" outlineLevel="1"/>
    <col min="4" max="4" width="8.77734375" hidden="1" customWidth="1" outlineLevel="1"/>
    <col min="5" max="5" width="10.6640625" hidden="1" customWidth="1" outlineLevel="1"/>
    <col min="6" max="6" width="13.33203125" customWidth="1" collapsed="1"/>
    <col min="7" max="10" width="9.109375" hidden="1" customWidth="1" outlineLevel="1"/>
    <col min="11" max="11" width="13.33203125" customWidth="1" collapsed="1"/>
    <col min="12" max="12" width="9.88671875" customWidth="1"/>
    <col min="13" max="15" width="13.33203125" customWidth="1"/>
    <col min="16" max="16" width="6.77734375" customWidth="1"/>
    <col min="17" max="17" width="9.88671875" customWidth="1"/>
    <col min="18" max="20" width="6.77734375" customWidth="1"/>
    <col min="21" max="21" width="8" customWidth="1"/>
    <col min="22" max="22" width="8.88671875" customWidth="1"/>
    <col min="23" max="24" width="6.7773437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/>
      <c r="S1" s="3" t="s">
        <v>17</v>
      </c>
      <c r="U1" s="4" t="s">
        <v>18</v>
      </c>
      <c r="V1" s="4" t="s">
        <v>19</v>
      </c>
    </row>
    <row r="2" spans="1:22" ht="15.75" customHeight="1">
      <c r="A2" s="5">
        <v>105302302</v>
      </c>
      <c r="B2" s="5" t="s">
        <v>20</v>
      </c>
      <c r="C2" s="6">
        <f>A班CLOZE!C2</f>
        <v>93.333333333333329</v>
      </c>
      <c r="D2" s="6">
        <f>'A班Short ans'!C2</f>
        <v>78.571428571428569</v>
      </c>
      <c r="E2" s="5">
        <f>A班Assessment!C2</f>
        <v>93.333333333333329</v>
      </c>
      <c r="F2" s="7">
        <f t="shared" ref="F2:F64" si="0">AVERAGE(C2:E2)</f>
        <v>88.412698412698418</v>
      </c>
      <c r="G2" s="8">
        <v>85.19</v>
      </c>
      <c r="H2" s="8">
        <v>88</v>
      </c>
      <c r="I2" s="5">
        <v>10</v>
      </c>
      <c r="J2" s="9">
        <v>30</v>
      </c>
      <c r="K2" s="10">
        <f t="shared" ref="K2:K64" si="1">(SUM(G2:J2)-MIN(G2:J2))/3</f>
        <v>67.73</v>
      </c>
      <c r="L2" s="10">
        <f>A班HW!C2</f>
        <v>100</v>
      </c>
      <c r="M2" s="5">
        <v>70</v>
      </c>
      <c r="N2" s="5">
        <f>A班期末成績調整!G2</f>
        <v>62</v>
      </c>
      <c r="O2" s="5">
        <f>A班期末成績調整!C2</f>
        <v>10</v>
      </c>
      <c r="P2" s="5">
        <f>A班期末成績調整!P2</f>
        <v>6.5299999999999994</v>
      </c>
      <c r="Q2" s="5">
        <f t="shared" ref="Q2:Q64" si="2">ROUND(F2*0.3+K2*0.15+L2*0.15+M2*0.15+N2*0.15+O2*0.1+P2,2)</f>
        <v>79.010000000000005</v>
      </c>
      <c r="S2" s="4">
        <v>60</v>
      </c>
      <c r="U2" s="5">
        <f>COUNTIFS(Q2:Q64,"&gt;=90",Q2:Q64,"&lt;100")</f>
        <v>16</v>
      </c>
      <c r="V2" s="5">
        <f>COUNTIF(Q2:Q64,"&gt;=100")</f>
        <v>6</v>
      </c>
    </row>
    <row r="3" spans="1:22" ht="15.75" customHeight="1">
      <c r="A3" s="5">
        <v>105403018</v>
      </c>
      <c r="B3" s="5" t="s">
        <v>21</v>
      </c>
      <c r="C3" s="6">
        <f>A班CLOZE!C3</f>
        <v>89.333333333333329</v>
      </c>
      <c r="D3" s="6">
        <f>'A班Short ans'!C3</f>
        <v>94.285714285714292</v>
      </c>
      <c r="E3" s="5">
        <f>A班Assessment!C3</f>
        <v>100</v>
      </c>
      <c r="F3" s="7">
        <f t="shared" si="0"/>
        <v>94.539682539682531</v>
      </c>
      <c r="G3" s="8">
        <v>87.1</v>
      </c>
      <c r="H3" s="8">
        <v>90</v>
      </c>
      <c r="I3" s="5">
        <v>100</v>
      </c>
      <c r="J3" s="9">
        <v>100</v>
      </c>
      <c r="K3" s="10">
        <f t="shared" si="1"/>
        <v>96.666666666666671</v>
      </c>
      <c r="L3" s="10">
        <f>A班HW!C3</f>
        <v>100</v>
      </c>
      <c r="M3" s="5">
        <v>95</v>
      </c>
      <c r="N3" s="5">
        <f>A班期末成績調整!G3</f>
        <v>84</v>
      </c>
      <c r="O3" s="5">
        <f>A班期末成績調整!C3</f>
        <v>100</v>
      </c>
      <c r="P3" s="5">
        <f>A班期末成績調整!P3</f>
        <v>8.48</v>
      </c>
      <c r="Q3" s="5">
        <f t="shared" si="2"/>
        <v>103.19</v>
      </c>
    </row>
    <row r="4" spans="1:22" ht="15.75" customHeight="1">
      <c r="A4" s="5">
        <v>105707001</v>
      </c>
      <c r="B4" s="5" t="s">
        <v>22</v>
      </c>
      <c r="C4" s="6">
        <f>A班CLOZE!C4</f>
        <v>54.466666666666669</v>
      </c>
      <c r="D4" s="6">
        <f>'A班Short ans'!C4</f>
        <v>57.714285714285715</v>
      </c>
      <c r="E4" s="5">
        <f>A班Assessment!C4</f>
        <v>50</v>
      </c>
      <c r="F4" s="7">
        <f t="shared" si="0"/>
        <v>54.060317460317464</v>
      </c>
      <c r="G4" s="8">
        <v>0</v>
      </c>
      <c r="H4" s="8">
        <v>88</v>
      </c>
      <c r="I4" s="5">
        <v>80</v>
      </c>
      <c r="J4" s="9">
        <v>60</v>
      </c>
      <c r="K4" s="10">
        <f t="shared" si="1"/>
        <v>76</v>
      </c>
      <c r="L4" s="10">
        <f>A班HW!C4</f>
        <v>70</v>
      </c>
      <c r="M4" s="5">
        <v>72</v>
      </c>
      <c r="N4" s="5">
        <f>A班期末成績調整!G4</f>
        <v>69</v>
      </c>
      <c r="O4" s="5">
        <f>A班期末成績調整!C4</f>
        <v>40</v>
      </c>
      <c r="P4" s="5">
        <f>A班期末成績調整!P4</f>
        <v>2.04</v>
      </c>
      <c r="Q4" s="5">
        <f t="shared" si="2"/>
        <v>65.31</v>
      </c>
    </row>
    <row r="5" spans="1:22" ht="15.75" customHeight="1">
      <c r="A5" s="5">
        <v>106101002</v>
      </c>
      <c r="B5" s="5" t="s">
        <v>23</v>
      </c>
      <c r="C5" s="6">
        <f>A班CLOZE!C5</f>
        <v>98.666666666666671</v>
      </c>
      <c r="D5" s="6">
        <f>'A班Short ans'!C5</f>
        <v>93.571428571428569</v>
      </c>
      <c r="E5" s="5">
        <f>A班Assessment!C5</f>
        <v>96.666666666666671</v>
      </c>
      <c r="F5" s="7">
        <f t="shared" si="0"/>
        <v>96.301587301587304</v>
      </c>
      <c r="G5" s="8">
        <v>81.62</v>
      </c>
      <c r="H5" s="8">
        <v>80.5</v>
      </c>
      <c r="I5" s="5">
        <v>0</v>
      </c>
      <c r="J5" s="9">
        <v>30</v>
      </c>
      <c r="K5" s="10">
        <f t="shared" si="1"/>
        <v>64.040000000000006</v>
      </c>
      <c r="L5" s="10">
        <f>A班HW!C5</f>
        <v>90</v>
      </c>
      <c r="M5" s="5">
        <v>74</v>
      </c>
      <c r="N5" s="5">
        <f>A班期末成績調整!G5</f>
        <v>74</v>
      </c>
      <c r="O5" s="5">
        <f>A班期末成績調整!C5</f>
        <v>10</v>
      </c>
      <c r="P5" s="5">
        <f>A班期末成績調整!P5</f>
        <v>5.51</v>
      </c>
      <c r="Q5" s="5">
        <f t="shared" si="2"/>
        <v>80.709999999999994</v>
      </c>
    </row>
    <row r="6" spans="1:22" ht="15.75" customHeight="1">
      <c r="A6" s="5">
        <v>106101008</v>
      </c>
      <c r="B6" s="5" t="s">
        <v>24</v>
      </c>
      <c r="C6" s="6">
        <f>A班CLOZE!C6</f>
        <v>86.6</v>
      </c>
      <c r="D6" s="6">
        <f>'A班Short ans'!C6</f>
        <v>81.428571428571431</v>
      </c>
      <c r="E6" s="5">
        <f>A班Assessment!C6</f>
        <v>86.666666666666671</v>
      </c>
      <c r="F6" s="7">
        <f t="shared" si="0"/>
        <v>84.898412698412699</v>
      </c>
      <c r="G6" s="8">
        <v>0</v>
      </c>
      <c r="H6" s="8">
        <v>76</v>
      </c>
      <c r="I6" s="5">
        <v>10</v>
      </c>
      <c r="J6" s="9">
        <v>20</v>
      </c>
      <c r="K6" s="10">
        <f t="shared" si="1"/>
        <v>35.333333333333336</v>
      </c>
      <c r="L6" s="10">
        <f>A班HW!C6</f>
        <v>100</v>
      </c>
      <c r="M6" s="5">
        <v>58</v>
      </c>
      <c r="N6" s="5">
        <f>A班期末成績調整!G6</f>
        <v>83</v>
      </c>
      <c r="O6" s="5">
        <f>A班期末成績調整!C6</f>
        <v>10</v>
      </c>
      <c r="P6" s="5">
        <f>A班期末成績調整!P6</f>
        <v>7.3100000000000005</v>
      </c>
      <c r="Q6" s="5">
        <f t="shared" si="2"/>
        <v>75.23</v>
      </c>
    </row>
    <row r="7" spans="1:22" ht="15.75" customHeight="1">
      <c r="A7" s="5">
        <v>106101505</v>
      </c>
      <c r="B7" s="5" t="s">
        <v>25</v>
      </c>
      <c r="C7" s="6">
        <f>A班CLOZE!C7</f>
        <v>96</v>
      </c>
      <c r="D7" s="6">
        <f>'A班Short ans'!C7</f>
        <v>95.714285714285708</v>
      </c>
      <c r="E7" s="5">
        <f>A班Assessment!C7</f>
        <v>100</v>
      </c>
      <c r="F7" s="7">
        <f t="shared" si="0"/>
        <v>97.238095238095241</v>
      </c>
      <c r="G7" s="8">
        <v>88.76</v>
      </c>
      <c r="H7" s="8">
        <v>94</v>
      </c>
      <c r="I7" s="5">
        <v>50</v>
      </c>
      <c r="J7" s="9">
        <v>60</v>
      </c>
      <c r="K7" s="10">
        <f t="shared" si="1"/>
        <v>80.92</v>
      </c>
      <c r="L7" s="10">
        <f>A班HW!C7</f>
        <v>100</v>
      </c>
      <c r="M7" s="5">
        <v>74</v>
      </c>
      <c r="N7" s="5">
        <f>A班期末成績調整!G7</f>
        <v>84</v>
      </c>
      <c r="O7" s="5">
        <f>A班期末成績調整!C7</f>
        <v>40</v>
      </c>
      <c r="P7" s="5">
        <f>A班期末成績調整!P7</f>
        <v>6.57</v>
      </c>
      <c r="Q7" s="5">
        <f t="shared" si="2"/>
        <v>90.58</v>
      </c>
    </row>
    <row r="8" spans="1:22" ht="15.75" customHeight="1">
      <c r="A8" s="5">
        <v>106103025</v>
      </c>
      <c r="B8" s="5" t="s">
        <v>26</v>
      </c>
      <c r="C8" s="6">
        <f>A班CLOZE!C8</f>
        <v>96</v>
      </c>
      <c r="D8" s="6">
        <f>'A班Short ans'!C8</f>
        <v>97.142857142857139</v>
      </c>
      <c r="E8" s="5">
        <f>A班Assessment!C8</f>
        <v>96.666666666666671</v>
      </c>
      <c r="F8" s="7">
        <f t="shared" si="0"/>
        <v>96.603174603174594</v>
      </c>
      <c r="G8" s="8">
        <v>87.76</v>
      </c>
      <c r="H8" s="8">
        <v>85.5</v>
      </c>
      <c r="I8" s="5">
        <v>0</v>
      </c>
      <c r="J8" s="9">
        <v>10</v>
      </c>
      <c r="K8" s="10">
        <f t="shared" si="1"/>
        <v>61.086666666666666</v>
      </c>
      <c r="L8" s="10">
        <f>A班HW!C8</f>
        <v>100</v>
      </c>
      <c r="M8" s="5">
        <v>74</v>
      </c>
      <c r="N8" s="5">
        <f>A班期末成績調整!G8</f>
        <v>71</v>
      </c>
      <c r="O8" s="5">
        <f>A班期末成績調整!C8</f>
        <v>25</v>
      </c>
      <c r="P8" s="5">
        <f>A班期末成績調整!P8</f>
        <v>5.3100000000000005</v>
      </c>
      <c r="Q8" s="5">
        <f t="shared" si="2"/>
        <v>82.7</v>
      </c>
    </row>
    <row r="9" spans="1:22" ht="15.75" customHeight="1">
      <c r="A9" s="5">
        <v>106103516</v>
      </c>
      <c r="B9" s="5" t="s">
        <v>27</v>
      </c>
      <c r="C9" s="6">
        <f>A班CLOZE!C9</f>
        <v>100</v>
      </c>
      <c r="D9" s="6">
        <f>'A班Short ans'!C9</f>
        <v>100</v>
      </c>
      <c r="E9" s="5">
        <f>A班Assessment!C9</f>
        <v>100</v>
      </c>
      <c r="F9" s="7">
        <f t="shared" si="0"/>
        <v>100</v>
      </c>
      <c r="G9" s="8">
        <v>80.709999999999994</v>
      </c>
      <c r="H9" s="8">
        <v>94</v>
      </c>
      <c r="I9" s="5">
        <v>20</v>
      </c>
      <c r="J9" s="9">
        <v>50</v>
      </c>
      <c r="K9" s="10">
        <f t="shared" si="1"/>
        <v>74.903333333333322</v>
      </c>
      <c r="L9" s="10">
        <f>A班HW!C9</f>
        <v>100</v>
      </c>
      <c r="M9" s="5">
        <v>57</v>
      </c>
      <c r="N9" s="5">
        <f>A班期末成績調整!G9</f>
        <v>82</v>
      </c>
      <c r="O9" s="5">
        <f>A班期末成績調整!C9</f>
        <v>55</v>
      </c>
      <c r="P9" s="5">
        <f>A班期末成績調整!P9</f>
        <v>6.870000000000001</v>
      </c>
      <c r="Q9" s="5">
        <f t="shared" si="2"/>
        <v>89.46</v>
      </c>
    </row>
    <row r="10" spans="1:22" ht="15.75" customHeight="1">
      <c r="A10" s="5">
        <v>106202005</v>
      </c>
      <c r="B10" s="5" t="s">
        <v>28</v>
      </c>
      <c r="C10" s="6">
        <f>A班CLOZE!C10</f>
        <v>100</v>
      </c>
      <c r="D10" s="6">
        <f>'A班Short ans'!C10</f>
        <v>84.285714285714292</v>
      </c>
      <c r="E10" s="5">
        <f>A班Assessment!C10</f>
        <v>100</v>
      </c>
      <c r="F10" s="7">
        <f t="shared" si="0"/>
        <v>94.761904761904759</v>
      </c>
      <c r="G10" s="8">
        <v>86.43</v>
      </c>
      <c r="H10" s="8">
        <v>93</v>
      </c>
      <c r="I10" s="5">
        <v>100</v>
      </c>
      <c r="J10" s="9">
        <v>80</v>
      </c>
      <c r="K10" s="10">
        <f t="shared" si="1"/>
        <v>93.143333333333331</v>
      </c>
      <c r="L10" s="10">
        <f>A班HW!C10</f>
        <v>100</v>
      </c>
      <c r="M10" s="5">
        <v>97</v>
      </c>
      <c r="N10" s="5">
        <f>A班期末成績調整!G10</f>
        <v>89</v>
      </c>
      <c r="O10" s="5">
        <f>A班期末成績調整!C10</f>
        <v>85</v>
      </c>
      <c r="P10" s="5">
        <f>A班期末成績調整!P10</f>
        <v>5.09</v>
      </c>
      <c r="Q10" s="5">
        <f t="shared" si="2"/>
        <v>98.89</v>
      </c>
    </row>
    <row r="11" spans="1:22" ht="15.75" customHeight="1">
      <c r="A11" s="5">
        <v>106303523</v>
      </c>
      <c r="B11" s="5" t="s">
        <v>29</v>
      </c>
      <c r="C11" s="6">
        <f>A班CLOZE!C11</f>
        <v>100</v>
      </c>
      <c r="D11" s="6">
        <f>'A班Short ans'!C11</f>
        <v>100</v>
      </c>
      <c r="E11" s="5">
        <f>A班Assessment!C11</f>
        <v>100</v>
      </c>
      <c r="F11" s="7">
        <f t="shared" si="0"/>
        <v>100</v>
      </c>
      <c r="G11" s="8">
        <v>100</v>
      </c>
      <c r="H11" s="8">
        <v>95</v>
      </c>
      <c r="I11" s="5">
        <v>20</v>
      </c>
      <c r="J11" s="9">
        <v>100</v>
      </c>
      <c r="K11" s="10">
        <f t="shared" si="1"/>
        <v>98.333333333333329</v>
      </c>
      <c r="L11" s="10">
        <f>A班HW!C11</f>
        <v>100</v>
      </c>
      <c r="M11" s="5">
        <v>97</v>
      </c>
      <c r="N11" s="5">
        <f>A班期末成績調整!G11</f>
        <v>95</v>
      </c>
      <c r="O11" s="5">
        <f>A班期末成績調整!C11</f>
        <v>95</v>
      </c>
      <c r="P11" s="5">
        <f>A班期末成績調整!P11</f>
        <v>3.96</v>
      </c>
      <c r="Q11" s="5">
        <f t="shared" si="2"/>
        <v>102.01</v>
      </c>
    </row>
    <row r="12" spans="1:22" ht="15.75" customHeight="1">
      <c r="A12" s="5">
        <v>106303527</v>
      </c>
      <c r="B12" s="5" t="s">
        <v>30</v>
      </c>
      <c r="C12" s="6">
        <f>A班CLOZE!C12</f>
        <v>85.466666666666669</v>
      </c>
      <c r="D12" s="6">
        <f>'A班Short ans'!C12</f>
        <v>81.214285714285708</v>
      </c>
      <c r="E12" s="5">
        <f>A班Assessment!C12</f>
        <v>100</v>
      </c>
      <c r="F12" s="7">
        <f t="shared" si="0"/>
        <v>88.893650793650792</v>
      </c>
      <c r="G12" s="8">
        <v>0</v>
      </c>
      <c r="H12" s="8">
        <v>93</v>
      </c>
      <c r="I12" s="5">
        <v>0</v>
      </c>
      <c r="J12" s="9">
        <v>100</v>
      </c>
      <c r="K12" s="10">
        <f t="shared" si="1"/>
        <v>64.333333333333329</v>
      </c>
      <c r="L12" s="10">
        <f>A班HW!C12</f>
        <v>100</v>
      </c>
      <c r="M12" s="5">
        <v>81</v>
      </c>
      <c r="N12" s="5">
        <f>A班期末成績調整!G12</f>
        <v>95</v>
      </c>
      <c r="O12" s="5">
        <f>A班期末成績調整!C12</f>
        <v>100</v>
      </c>
      <c r="P12" s="5">
        <f>A班期末成績調整!P12</f>
        <v>8.15</v>
      </c>
      <c r="Q12" s="5">
        <f t="shared" si="2"/>
        <v>95.87</v>
      </c>
    </row>
    <row r="13" spans="1:22" ht="15.75" customHeight="1">
      <c r="A13" s="5">
        <v>106401009</v>
      </c>
      <c r="B13" s="5" t="s">
        <v>31</v>
      </c>
      <c r="C13" s="6">
        <f>A班CLOZE!C13</f>
        <v>100</v>
      </c>
      <c r="D13" s="6">
        <f>'A班Short ans'!C13</f>
        <v>100</v>
      </c>
      <c r="E13" s="5">
        <f>A班Assessment!C13</f>
        <v>100</v>
      </c>
      <c r="F13" s="7">
        <f t="shared" si="0"/>
        <v>100</v>
      </c>
      <c r="G13" s="8">
        <v>85.76</v>
      </c>
      <c r="H13" s="8">
        <v>92</v>
      </c>
      <c r="I13" s="5">
        <v>30</v>
      </c>
      <c r="J13" s="9">
        <v>10</v>
      </c>
      <c r="K13" s="10">
        <f t="shared" si="1"/>
        <v>69.25333333333333</v>
      </c>
      <c r="L13" s="10">
        <f>A班HW!C13</f>
        <v>100</v>
      </c>
      <c r="M13" s="5">
        <v>87</v>
      </c>
      <c r="N13" s="5">
        <f>A班期末成績調整!G13</f>
        <v>82</v>
      </c>
      <c r="O13" s="5">
        <f>A班期末成績調整!C13</f>
        <v>25</v>
      </c>
      <c r="P13" s="5">
        <f>A班期末成績調整!P13</f>
        <v>6.51</v>
      </c>
      <c r="Q13" s="5">
        <f t="shared" si="2"/>
        <v>89.75</v>
      </c>
    </row>
    <row r="14" spans="1:22" ht="15.75" customHeight="1">
      <c r="A14" s="5">
        <v>106401054</v>
      </c>
      <c r="B14" s="5" t="s">
        <v>32</v>
      </c>
      <c r="C14" s="6">
        <f>A班CLOZE!C14</f>
        <v>84</v>
      </c>
      <c r="D14" s="6">
        <f>'A班Short ans'!C14</f>
        <v>84.285714285714292</v>
      </c>
      <c r="E14" s="5">
        <f>A班Assessment!C14</f>
        <v>96.666666666666671</v>
      </c>
      <c r="F14" s="7">
        <f t="shared" si="0"/>
        <v>88.317460317460316</v>
      </c>
      <c r="G14" s="8">
        <v>73.67</v>
      </c>
      <c r="H14" s="8">
        <v>88.5</v>
      </c>
      <c r="I14" s="5">
        <v>90</v>
      </c>
      <c r="J14" s="9">
        <v>60</v>
      </c>
      <c r="K14" s="10">
        <f t="shared" si="1"/>
        <v>84.056666666666672</v>
      </c>
      <c r="L14" s="10">
        <f>A班HW!C14</f>
        <v>100</v>
      </c>
      <c r="M14" s="5">
        <v>70</v>
      </c>
      <c r="N14" s="5">
        <f>A班期末成績調整!G14</f>
        <v>74</v>
      </c>
      <c r="O14" s="5">
        <f>A班期末成績調整!C14</f>
        <v>55</v>
      </c>
      <c r="P14" s="5">
        <f>A班期末成績調整!P14</f>
        <v>5.55</v>
      </c>
      <c r="Q14" s="5">
        <f t="shared" si="2"/>
        <v>86.75</v>
      </c>
    </row>
    <row r="15" spans="1:22" ht="15.75" customHeight="1">
      <c r="A15" s="5">
        <v>106401064</v>
      </c>
      <c r="B15" s="5" t="s">
        <v>33</v>
      </c>
      <c r="C15" s="6">
        <f>A班CLOZE!C15</f>
        <v>92</v>
      </c>
      <c r="D15" s="6">
        <f>'A班Short ans'!C15</f>
        <v>94</v>
      </c>
      <c r="E15" s="5">
        <f>A班Assessment!C15</f>
        <v>96.666666666666671</v>
      </c>
      <c r="F15" s="7">
        <f t="shared" si="0"/>
        <v>94.222222222222229</v>
      </c>
      <c r="G15" s="8">
        <v>84</v>
      </c>
      <c r="H15" s="11">
        <v>0</v>
      </c>
      <c r="I15" s="5">
        <v>100</v>
      </c>
      <c r="J15" s="9">
        <v>100</v>
      </c>
      <c r="K15" s="10">
        <f t="shared" si="1"/>
        <v>94.666666666666671</v>
      </c>
      <c r="L15" s="10">
        <f>A班HW!C15</f>
        <v>100</v>
      </c>
      <c r="M15" s="5">
        <v>82</v>
      </c>
      <c r="N15" s="5">
        <f>A班期末成績調整!G15</f>
        <v>94</v>
      </c>
      <c r="O15" s="5">
        <f>A班期末成績調整!C15</f>
        <v>68</v>
      </c>
      <c r="P15" s="5">
        <f>A班期末成績調整!P15</f>
        <v>8.06</v>
      </c>
      <c r="Q15" s="5">
        <f t="shared" si="2"/>
        <v>98.73</v>
      </c>
    </row>
    <row r="16" spans="1:22" ht="15.75" customHeight="1">
      <c r="A16" s="5">
        <v>106401520</v>
      </c>
      <c r="B16" s="5" t="s">
        <v>34</v>
      </c>
      <c r="C16" s="6">
        <f>A班CLOZE!C16</f>
        <v>65</v>
      </c>
      <c r="D16" s="6">
        <f>'A班Short ans'!C16</f>
        <v>58.571428571428569</v>
      </c>
      <c r="E16" s="5">
        <f>A班Assessment!C16</f>
        <v>70</v>
      </c>
      <c r="F16" s="7">
        <f t="shared" si="0"/>
        <v>64.523809523809518</v>
      </c>
      <c r="G16" s="8">
        <v>50.1</v>
      </c>
      <c r="H16" s="8">
        <v>76</v>
      </c>
      <c r="I16" s="5">
        <v>100</v>
      </c>
      <c r="J16" s="9">
        <v>60</v>
      </c>
      <c r="K16" s="10">
        <f t="shared" si="1"/>
        <v>78.666666666666671</v>
      </c>
      <c r="L16" s="10">
        <f>A班HW!C16</f>
        <v>100</v>
      </c>
      <c r="M16" s="5">
        <v>62</v>
      </c>
      <c r="N16" s="5">
        <f>A班期末成績調整!G16</f>
        <v>76</v>
      </c>
      <c r="O16" s="5">
        <f>A班期末成績調整!C16</f>
        <v>40</v>
      </c>
      <c r="P16" s="5">
        <f>A班期末成績調整!P16</f>
        <v>4.95</v>
      </c>
      <c r="Q16" s="5">
        <f t="shared" si="2"/>
        <v>75.81</v>
      </c>
    </row>
    <row r="17" spans="1:18" ht="15.75" customHeight="1">
      <c r="A17" s="5">
        <v>106401531</v>
      </c>
      <c r="B17" s="5" t="s">
        <v>35</v>
      </c>
      <c r="C17" s="6">
        <f>A班CLOZE!C17</f>
        <v>100</v>
      </c>
      <c r="D17" s="6">
        <f>'A班Short ans'!C17</f>
        <v>95.714285714285708</v>
      </c>
      <c r="E17" s="5">
        <f>A班Assessment!C17</f>
        <v>100</v>
      </c>
      <c r="F17" s="7">
        <f t="shared" si="0"/>
        <v>98.571428571428569</v>
      </c>
      <c r="G17" s="8">
        <v>92.43</v>
      </c>
      <c r="H17" s="8">
        <v>83</v>
      </c>
      <c r="I17" s="5">
        <v>90</v>
      </c>
      <c r="J17" s="9">
        <v>90</v>
      </c>
      <c r="K17" s="10">
        <f t="shared" si="1"/>
        <v>90.81</v>
      </c>
      <c r="L17" s="10">
        <f>A班HW!C17</f>
        <v>100</v>
      </c>
      <c r="M17" s="5">
        <v>88</v>
      </c>
      <c r="N17" s="5">
        <f>A班期末成績調整!G17</f>
        <v>86</v>
      </c>
      <c r="O17" s="5">
        <f>A班期末成績調整!C17</f>
        <v>65</v>
      </c>
      <c r="P17" s="5">
        <f>A班期末成績調整!P17</f>
        <v>7.7700000000000014</v>
      </c>
      <c r="Q17" s="5">
        <f t="shared" si="2"/>
        <v>98.56</v>
      </c>
    </row>
    <row r="18" spans="1:18" ht="15.75" customHeight="1">
      <c r="A18" s="5">
        <v>106401532</v>
      </c>
      <c r="B18" s="5" t="s">
        <v>36</v>
      </c>
      <c r="C18" s="6">
        <f>A班CLOZE!C18</f>
        <v>100</v>
      </c>
      <c r="D18" s="6">
        <f>'A班Short ans'!C18</f>
        <v>100</v>
      </c>
      <c r="E18" s="5">
        <f>A班Assessment!C18</f>
        <v>100</v>
      </c>
      <c r="F18" s="7">
        <f t="shared" si="0"/>
        <v>100</v>
      </c>
      <c r="G18" s="8">
        <v>78.05</v>
      </c>
      <c r="H18" s="8">
        <v>98</v>
      </c>
      <c r="I18" s="5">
        <v>40</v>
      </c>
      <c r="J18" s="9">
        <v>20</v>
      </c>
      <c r="K18" s="10">
        <f t="shared" si="1"/>
        <v>72.016666666666666</v>
      </c>
      <c r="L18" s="10">
        <f>A班HW!C18</f>
        <v>100</v>
      </c>
      <c r="M18" s="5">
        <v>67</v>
      </c>
      <c r="N18" s="5">
        <f>A班期末成績調整!G18</f>
        <v>80</v>
      </c>
      <c r="O18" s="5">
        <f>A班期末成績調整!C18</f>
        <v>25</v>
      </c>
      <c r="P18" s="5">
        <f>A班期末成績調整!P18</f>
        <v>8.7899999999999991</v>
      </c>
      <c r="Q18" s="5">
        <f t="shared" si="2"/>
        <v>89.14</v>
      </c>
    </row>
    <row r="19" spans="1:18" ht="15.75" customHeight="1">
      <c r="A19" s="5">
        <v>106401543</v>
      </c>
      <c r="B19" s="5" t="s">
        <v>37</v>
      </c>
      <c r="C19" s="6">
        <f>A班CLOZE!C19</f>
        <v>96</v>
      </c>
      <c r="D19" s="6">
        <f>'A班Short ans'!C19</f>
        <v>94.785714285714292</v>
      </c>
      <c r="E19" s="5">
        <f>A班Assessment!C19</f>
        <v>66.666666666666671</v>
      </c>
      <c r="F19" s="7">
        <f t="shared" si="0"/>
        <v>85.817460317460316</v>
      </c>
      <c r="G19" s="8">
        <v>53.33</v>
      </c>
      <c r="H19" s="8">
        <v>90</v>
      </c>
      <c r="I19" s="5">
        <v>100</v>
      </c>
      <c r="J19" s="9">
        <v>80</v>
      </c>
      <c r="K19" s="10">
        <f t="shared" si="1"/>
        <v>90</v>
      </c>
      <c r="L19" s="10">
        <f>A班HW!C19</f>
        <v>100</v>
      </c>
      <c r="M19" s="5">
        <v>77</v>
      </c>
      <c r="N19" s="5">
        <f>A班期末成績調整!G19</f>
        <v>84</v>
      </c>
      <c r="O19" s="5">
        <f>A班期末成績調整!C19</f>
        <v>25</v>
      </c>
      <c r="P19" s="5">
        <f>A班期末成績調整!P19</f>
        <v>7.4</v>
      </c>
      <c r="Q19" s="5">
        <f t="shared" si="2"/>
        <v>88.3</v>
      </c>
    </row>
    <row r="20" spans="1:18" ht="15.75" customHeight="1">
      <c r="A20" s="5">
        <v>106401546</v>
      </c>
      <c r="B20" s="5" t="s">
        <v>38</v>
      </c>
      <c r="C20" s="6">
        <f>A班CLOZE!C20</f>
        <v>80.533333333333331</v>
      </c>
      <c r="D20" s="6">
        <f>'A班Short ans'!C20</f>
        <v>74.071428571428569</v>
      </c>
      <c r="E20" s="5">
        <f>A班Assessment!C20</f>
        <v>73.333333333333329</v>
      </c>
      <c r="F20" s="7">
        <f t="shared" si="0"/>
        <v>75.979365079365081</v>
      </c>
      <c r="G20" s="8">
        <v>71.099999999999994</v>
      </c>
      <c r="H20" s="8">
        <v>71</v>
      </c>
      <c r="I20" s="5">
        <v>100</v>
      </c>
      <c r="J20" s="9">
        <v>60</v>
      </c>
      <c r="K20" s="10">
        <f t="shared" si="1"/>
        <v>80.7</v>
      </c>
      <c r="L20" s="10">
        <f>A班HW!C20</f>
        <v>90</v>
      </c>
      <c r="M20" s="5">
        <v>63</v>
      </c>
      <c r="N20" s="5">
        <f>A班期末成績調整!G20</f>
        <v>66</v>
      </c>
      <c r="O20" s="5">
        <f>A班期末成績調整!C20</f>
        <v>40</v>
      </c>
      <c r="P20" s="5">
        <f>A班期末成績調整!P20</f>
        <v>4.79</v>
      </c>
      <c r="Q20" s="5">
        <f t="shared" si="2"/>
        <v>76.540000000000006</v>
      </c>
    </row>
    <row r="21" spans="1:18" ht="15.75" customHeight="1">
      <c r="A21" s="5">
        <v>106401549</v>
      </c>
      <c r="B21" s="5" t="s">
        <v>39</v>
      </c>
      <c r="C21" s="6">
        <f>A班CLOZE!C21</f>
        <v>97.266666666666666</v>
      </c>
      <c r="D21" s="6">
        <f>'A班Short ans'!C21</f>
        <v>98.571428571428569</v>
      </c>
      <c r="E21" s="5">
        <f>A班Assessment!C21</f>
        <v>100</v>
      </c>
      <c r="F21" s="7">
        <f t="shared" si="0"/>
        <v>98.612698412698407</v>
      </c>
      <c r="G21" s="8">
        <v>85.71</v>
      </c>
      <c r="H21" s="8">
        <v>96</v>
      </c>
      <c r="I21" s="5">
        <v>90</v>
      </c>
      <c r="J21" s="9">
        <v>50</v>
      </c>
      <c r="K21" s="10">
        <f t="shared" si="1"/>
        <v>90.57</v>
      </c>
      <c r="L21" s="10">
        <f>A班HW!C21</f>
        <v>100</v>
      </c>
      <c r="M21" s="5">
        <v>71</v>
      </c>
      <c r="N21" s="5">
        <f>A班期末成績調整!G21</f>
        <v>72</v>
      </c>
      <c r="O21" s="5">
        <f>A班期末成績調整!C21</f>
        <v>40</v>
      </c>
      <c r="P21" s="5">
        <f>A班期末成績調整!P21</f>
        <v>6.27</v>
      </c>
      <c r="Q21" s="5">
        <f t="shared" si="2"/>
        <v>89.89</v>
      </c>
    </row>
    <row r="22" spans="1:18" ht="15.75" customHeight="1">
      <c r="A22" s="5">
        <v>106401551</v>
      </c>
      <c r="B22" s="5" t="s">
        <v>40</v>
      </c>
      <c r="C22" s="6">
        <f>A班CLOZE!C22</f>
        <v>58.666666666666664</v>
      </c>
      <c r="D22" s="6">
        <f>'A班Short ans'!C22</f>
        <v>62.857142857142854</v>
      </c>
      <c r="E22" s="5">
        <f>A班Assessment!C22</f>
        <v>70</v>
      </c>
      <c r="F22" s="7">
        <f t="shared" si="0"/>
        <v>63.841269841269842</v>
      </c>
      <c r="G22" s="8">
        <v>88.43</v>
      </c>
      <c r="H22" s="8">
        <v>89</v>
      </c>
      <c r="I22" s="5">
        <v>100</v>
      </c>
      <c r="J22" s="12">
        <v>100</v>
      </c>
      <c r="K22" s="10">
        <f t="shared" si="1"/>
        <v>96.333333333333329</v>
      </c>
      <c r="L22" s="10">
        <f>A班HW!C22</f>
        <v>100</v>
      </c>
      <c r="M22" s="5">
        <v>77</v>
      </c>
      <c r="N22" s="5">
        <f>A班期末成績調整!G22</f>
        <v>64</v>
      </c>
      <c r="O22" s="5">
        <f>A班期末成績調整!C22</f>
        <v>100</v>
      </c>
      <c r="P22" s="5">
        <f>A班期末成績調整!P22</f>
        <v>1.85</v>
      </c>
      <c r="Q22" s="5">
        <f t="shared" si="2"/>
        <v>81.599999999999994</v>
      </c>
    </row>
    <row r="23" spans="1:18" ht="15.75" customHeight="1">
      <c r="A23" s="5">
        <v>106401552</v>
      </c>
      <c r="B23" s="5" t="s">
        <v>41</v>
      </c>
      <c r="C23" s="6">
        <f>A班CLOZE!C23</f>
        <v>90.666666666666671</v>
      </c>
      <c r="D23" s="6">
        <f>'A班Short ans'!C23</f>
        <v>81.428571428571431</v>
      </c>
      <c r="E23" s="5">
        <f>A班Assessment!C23</f>
        <v>80</v>
      </c>
      <c r="F23" s="7">
        <f t="shared" si="0"/>
        <v>84.031746031746039</v>
      </c>
      <c r="G23" s="8">
        <v>82.76</v>
      </c>
      <c r="H23" s="8">
        <v>81</v>
      </c>
      <c r="I23" s="5">
        <v>100</v>
      </c>
      <c r="J23" s="12">
        <v>100</v>
      </c>
      <c r="K23" s="10">
        <f t="shared" si="1"/>
        <v>94.25333333333333</v>
      </c>
      <c r="L23" s="10">
        <f>A班HW!C23</f>
        <v>100</v>
      </c>
      <c r="M23" s="5">
        <v>76</v>
      </c>
      <c r="N23" s="5">
        <f>A班期末成績調整!G23</f>
        <v>84</v>
      </c>
      <c r="O23" s="5">
        <f>A班期末成績調整!C23</f>
        <v>40</v>
      </c>
      <c r="P23" s="5">
        <f>A班期末成績調整!P23</f>
        <v>6.48</v>
      </c>
      <c r="Q23" s="5">
        <f t="shared" si="2"/>
        <v>88.83</v>
      </c>
    </row>
    <row r="24" spans="1:18" ht="15.75" customHeight="1">
      <c r="A24" s="5">
        <v>106403004</v>
      </c>
      <c r="B24" s="5" t="s">
        <v>42</v>
      </c>
      <c r="C24" s="6">
        <f>A班CLOZE!C24</f>
        <v>93.333333333333329</v>
      </c>
      <c r="D24" s="6">
        <f>'A班Short ans'!C24</f>
        <v>97.142857142857139</v>
      </c>
      <c r="E24" s="5">
        <f>A班Assessment!C24</f>
        <v>100</v>
      </c>
      <c r="F24" s="7">
        <f t="shared" si="0"/>
        <v>96.825396825396822</v>
      </c>
      <c r="G24" s="8">
        <v>86</v>
      </c>
      <c r="H24" s="8">
        <v>88</v>
      </c>
      <c r="I24" s="5">
        <v>80</v>
      </c>
      <c r="J24" s="9">
        <v>80</v>
      </c>
      <c r="K24" s="10">
        <f t="shared" si="1"/>
        <v>84.666666666666671</v>
      </c>
      <c r="L24" s="10">
        <f>A班HW!C24</f>
        <v>80</v>
      </c>
      <c r="M24" s="5">
        <v>70</v>
      </c>
      <c r="N24" s="5">
        <f>A班期末成績調整!G24</f>
        <v>100</v>
      </c>
      <c r="O24" s="5">
        <f>A班期末成績調整!C24</f>
        <v>65</v>
      </c>
      <c r="P24" s="5">
        <f>A班期末成績調整!P24</f>
        <v>5.6899999999999995</v>
      </c>
      <c r="Q24" s="5">
        <f t="shared" si="2"/>
        <v>91.44</v>
      </c>
    </row>
    <row r="25" spans="1:18" ht="15.75" customHeight="1">
      <c r="A25" s="5">
        <v>106408015</v>
      </c>
      <c r="B25" s="5" t="s">
        <v>43</v>
      </c>
      <c r="C25" s="6">
        <f>A班CLOZE!C25</f>
        <v>53.266666666666666</v>
      </c>
      <c r="D25" s="6">
        <f>'A班Short ans'!C25</f>
        <v>51.285714285714285</v>
      </c>
      <c r="E25" s="5">
        <f>A班Assessment!C25</f>
        <v>76.666666666666671</v>
      </c>
      <c r="F25" s="7">
        <f t="shared" si="0"/>
        <v>60.406349206349205</v>
      </c>
      <c r="G25" s="8">
        <v>91.05</v>
      </c>
      <c r="H25" s="8">
        <v>84</v>
      </c>
      <c r="I25" s="5">
        <v>30</v>
      </c>
      <c r="J25" s="9">
        <v>80</v>
      </c>
      <c r="K25" s="10">
        <f t="shared" si="1"/>
        <v>85.016666666666666</v>
      </c>
      <c r="L25" s="10">
        <f>A班HW!C25</f>
        <v>83.333333333333329</v>
      </c>
      <c r="M25" s="5">
        <v>81</v>
      </c>
      <c r="N25" s="5">
        <f>A班期末成績調整!G25</f>
        <v>79</v>
      </c>
      <c r="O25" s="5">
        <f>A班期末成績調整!C25</f>
        <v>90</v>
      </c>
      <c r="P25" s="5">
        <f>A班期末成績調整!P25</f>
        <v>4.3100000000000005</v>
      </c>
      <c r="Q25" s="5">
        <f t="shared" si="2"/>
        <v>80.680000000000007</v>
      </c>
    </row>
    <row r="26" spans="1:18" ht="15.75" customHeight="1">
      <c r="A26" s="13">
        <v>106408029</v>
      </c>
      <c r="B26" s="13" t="s">
        <v>44</v>
      </c>
      <c r="C26" s="14">
        <f>A班CLOZE!C26</f>
        <v>33.333333333333336</v>
      </c>
      <c r="D26" s="14">
        <f>'A班Short ans'!C26</f>
        <v>30</v>
      </c>
      <c r="E26" s="13">
        <f>A班Assessment!C26</f>
        <v>40</v>
      </c>
      <c r="F26" s="15">
        <f t="shared" si="0"/>
        <v>34.44444444444445</v>
      </c>
      <c r="G26" s="16">
        <v>0</v>
      </c>
      <c r="H26" s="16">
        <v>0</v>
      </c>
      <c r="I26" s="13"/>
      <c r="J26" s="13">
        <v>0</v>
      </c>
      <c r="K26" s="17">
        <f t="shared" si="1"/>
        <v>0</v>
      </c>
      <c r="L26" s="17">
        <f>A班HW!C26</f>
        <v>0</v>
      </c>
      <c r="M26" s="13">
        <v>0</v>
      </c>
      <c r="N26" s="13">
        <f>A班期末成績調整!G26</f>
        <v>0</v>
      </c>
      <c r="O26" s="13">
        <f>A班期末成績調整!C26</f>
        <v>0</v>
      </c>
      <c r="P26" s="13">
        <f>A班期末成績調整!P26</f>
        <v>0</v>
      </c>
      <c r="Q26" s="13">
        <f t="shared" si="2"/>
        <v>10.33</v>
      </c>
      <c r="R26" s="5" t="s">
        <v>45</v>
      </c>
    </row>
    <row r="27" spans="1:18" ht="15.75" customHeight="1">
      <c r="A27" s="5">
        <v>106408509</v>
      </c>
      <c r="B27" s="5" t="s">
        <v>46</v>
      </c>
      <c r="C27" s="6">
        <f>A班CLOZE!C27</f>
        <v>94.666666666666671</v>
      </c>
      <c r="D27" s="6">
        <f>'A班Short ans'!C27</f>
        <v>95</v>
      </c>
      <c r="E27" s="5">
        <f>A班Assessment!C27</f>
        <v>100</v>
      </c>
      <c r="F27" s="7">
        <f t="shared" si="0"/>
        <v>96.555555555555557</v>
      </c>
      <c r="G27" s="8">
        <v>74.33</v>
      </c>
      <c r="H27" s="8">
        <v>96</v>
      </c>
      <c r="I27" s="5">
        <v>30</v>
      </c>
      <c r="J27" s="9">
        <v>80</v>
      </c>
      <c r="K27" s="10">
        <f t="shared" si="1"/>
        <v>83.443333333333328</v>
      </c>
      <c r="L27" s="10">
        <f>A班HW!C27</f>
        <v>90</v>
      </c>
      <c r="M27" s="5">
        <v>64</v>
      </c>
      <c r="N27" s="5">
        <f>A班期末成績調整!G27</f>
        <v>58</v>
      </c>
      <c r="O27" s="5">
        <f>A班期末成績調整!C27</f>
        <v>75</v>
      </c>
      <c r="P27" s="5">
        <f>A班期末成績調整!P27</f>
        <v>6.24</v>
      </c>
      <c r="Q27" s="5">
        <f t="shared" si="2"/>
        <v>87.02</v>
      </c>
    </row>
    <row r="28" spans="1:18" ht="15.75" customHeight="1">
      <c r="A28" s="5">
        <v>106408522</v>
      </c>
      <c r="B28" s="5" t="s">
        <v>47</v>
      </c>
      <c r="C28" s="6">
        <f>A班CLOZE!C28</f>
        <v>96</v>
      </c>
      <c r="D28" s="6">
        <f>'A班Short ans'!C28</f>
        <v>69.714285714285708</v>
      </c>
      <c r="E28" s="5">
        <f>A班Assessment!C28</f>
        <v>80</v>
      </c>
      <c r="F28" s="7">
        <f t="shared" si="0"/>
        <v>81.904761904761912</v>
      </c>
      <c r="G28" s="8">
        <v>76.709999999999994</v>
      </c>
      <c r="H28" s="8">
        <v>95</v>
      </c>
      <c r="I28" s="5">
        <v>30</v>
      </c>
      <c r="J28" s="9">
        <v>80</v>
      </c>
      <c r="K28" s="10">
        <f t="shared" si="1"/>
        <v>83.903333333333322</v>
      </c>
      <c r="L28" s="10">
        <f>A班HW!C28</f>
        <v>100</v>
      </c>
      <c r="M28" s="5">
        <v>67</v>
      </c>
      <c r="N28" s="5">
        <f>A班期末成績調整!G28</f>
        <v>62</v>
      </c>
      <c r="O28" s="5">
        <f>A班期末成績調整!C28</f>
        <v>75</v>
      </c>
      <c r="P28" s="5">
        <f>A班期末成績調整!P28</f>
        <v>7.4500000000000011</v>
      </c>
      <c r="Q28" s="5">
        <f t="shared" si="2"/>
        <v>86.46</v>
      </c>
    </row>
    <row r="29" spans="1:18" ht="15.75" customHeight="1">
      <c r="A29" s="5">
        <v>106409014</v>
      </c>
      <c r="B29" s="5" t="s">
        <v>48</v>
      </c>
      <c r="C29" s="6">
        <f>A班CLOZE!C29</f>
        <v>81.333333333333329</v>
      </c>
      <c r="D29" s="6">
        <f>'A班Short ans'!C29</f>
        <v>75.857142857142861</v>
      </c>
      <c r="E29" s="5">
        <f>A班Assessment!C29</f>
        <v>73.333333333333329</v>
      </c>
      <c r="F29" s="7">
        <f t="shared" si="0"/>
        <v>76.841269841269835</v>
      </c>
      <c r="G29" s="8">
        <v>92.43</v>
      </c>
      <c r="H29" s="8">
        <v>98</v>
      </c>
      <c r="I29" s="5">
        <v>100</v>
      </c>
      <c r="J29" s="9">
        <v>90</v>
      </c>
      <c r="K29" s="10">
        <f t="shared" si="1"/>
        <v>96.81</v>
      </c>
      <c r="L29" s="10">
        <f>A班HW!C29</f>
        <v>100</v>
      </c>
      <c r="M29" s="5">
        <v>75</v>
      </c>
      <c r="N29" s="5">
        <f>A班期末成績調整!G29</f>
        <v>94</v>
      </c>
      <c r="O29" s="5">
        <f>A班期末成績調整!C29</f>
        <v>50</v>
      </c>
      <c r="P29" s="5">
        <f>A班期末成績調整!P29</f>
        <v>8.15</v>
      </c>
      <c r="Q29" s="5">
        <f t="shared" si="2"/>
        <v>91.07</v>
      </c>
    </row>
    <row r="30" spans="1:18" ht="15.75" customHeight="1">
      <c r="A30" s="5">
        <v>106409020</v>
      </c>
      <c r="B30" s="5" t="s">
        <v>49</v>
      </c>
      <c r="C30" s="6">
        <f>A班CLOZE!C30</f>
        <v>70.13333333333334</v>
      </c>
      <c r="D30" s="6">
        <f>'A班Short ans'!C30</f>
        <v>70</v>
      </c>
      <c r="E30" s="5">
        <f>A班Assessment!C30</f>
        <v>93.333333333333329</v>
      </c>
      <c r="F30" s="7">
        <f t="shared" si="0"/>
        <v>77.822222222222209</v>
      </c>
      <c r="G30" s="8">
        <v>71.33</v>
      </c>
      <c r="H30" s="8">
        <v>69</v>
      </c>
      <c r="I30" s="5">
        <v>80</v>
      </c>
      <c r="J30" s="9">
        <v>80</v>
      </c>
      <c r="K30" s="10">
        <f t="shared" si="1"/>
        <v>77.11</v>
      </c>
      <c r="L30" s="10">
        <f>A班HW!C30</f>
        <v>80</v>
      </c>
      <c r="M30" s="5">
        <v>66</v>
      </c>
      <c r="N30" s="5">
        <f>A班期末成績調整!G30</f>
        <v>80</v>
      </c>
      <c r="O30" s="5">
        <f>A班期末成績調整!C30</f>
        <v>75</v>
      </c>
      <c r="P30" s="5">
        <f>A班期末成績調整!P30</f>
        <v>6.29</v>
      </c>
      <c r="Q30" s="5">
        <f t="shared" si="2"/>
        <v>82.6</v>
      </c>
    </row>
    <row r="31" spans="1:18" ht="15.75" customHeight="1">
      <c r="A31" s="5">
        <v>106409510</v>
      </c>
      <c r="B31" s="5" t="s">
        <v>50</v>
      </c>
      <c r="C31" s="6">
        <f>A班CLOZE!C31</f>
        <v>97.2</v>
      </c>
      <c r="D31" s="6">
        <f>'A班Short ans'!C31</f>
        <v>97.142857142857139</v>
      </c>
      <c r="E31" s="5">
        <f>A班Assessment!C31</f>
        <v>96.666666666666671</v>
      </c>
      <c r="F31" s="7">
        <f t="shared" si="0"/>
        <v>97.003174603174614</v>
      </c>
      <c r="G31" s="8">
        <v>90</v>
      </c>
      <c r="H31" s="8">
        <v>85</v>
      </c>
      <c r="I31" s="5">
        <v>70</v>
      </c>
      <c r="J31" s="9">
        <v>50</v>
      </c>
      <c r="K31" s="10">
        <f t="shared" si="1"/>
        <v>81.666666666666671</v>
      </c>
      <c r="L31" s="10">
        <f>A班HW!C31</f>
        <v>100</v>
      </c>
      <c r="M31" s="5">
        <v>97</v>
      </c>
      <c r="N31" s="5">
        <f>A班期末成績調整!G31</f>
        <v>90</v>
      </c>
      <c r="O31" s="5">
        <f>A班期末成績調整!C31</f>
        <v>55</v>
      </c>
      <c r="P31" s="5">
        <f>A班期末成績調整!P31</f>
        <v>7.49</v>
      </c>
      <c r="Q31" s="5">
        <f t="shared" si="2"/>
        <v>97.39</v>
      </c>
    </row>
    <row r="32" spans="1:18" ht="15.75" customHeight="1">
      <c r="A32" s="5">
        <v>106409518</v>
      </c>
      <c r="B32" s="5" t="s">
        <v>51</v>
      </c>
      <c r="C32" s="6">
        <f>A班CLOZE!C32</f>
        <v>93.333333333333329</v>
      </c>
      <c r="D32" s="6">
        <f>'A班Short ans'!C32</f>
        <v>97.142857142857139</v>
      </c>
      <c r="E32" s="5">
        <f>A班Assessment!C32</f>
        <v>100</v>
      </c>
      <c r="F32" s="7">
        <f t="shared" si="0"/>
        <v>96.825396825396822</v>
      </c>
      <c r="G32" s="8">
        <v>88.43</v>
      </c>
      <c r="H32" s="8">
        <v>92</v>
      </c>
      <c r="I32" s="5">
        <v>100</v>
      </c>
      <c r="J32" s="9">
        <v>80</v>
      </c>
      <c r="K32" s="10">
        <f t="shared" si="1"/>
        <v>93.476666666666674</v>
      </c>
      <c r="L32" s="10">
        <f>A班HW!C32</f>
        <v>100</v>
      </c>
      <c r="M32" s="5">
        <v>76</v>
      </c>
      <c r="N32" s="5">
        <f>A班期末成績調整!G32</f>
        <v>90</v>
      </c>
      <c r="O32" s="5">
        <f>A班期末成績調整!C32</f>
        <v>0</v>
      </c>
      <c r="P32" s="5">
        <f>A班期末成績調整!P32</f>
        <v>7.15</v>
      </c>
      <c r="Q32" s="5">
        <f t="shared" si="2"/>
        <v>90.12</v>
      </c>
    </row>
    <row r="33" spans="1:18" ht="15.75" customHeight="1">
      <c r="A33" s="5">
        <v>106409526</v>
      </c>
      <c r="B33" s="5" t="s">
        <v>52</v>
      </c>
      <c r="C33" s="6">
        <f>A班CLOZE!C33</f>
        <v>78.666666666666671</v>
      </c>
      <c r="D33" s="6">
        <f>'A班Short ans'!C33</f>
        <v>81.428571428571431</v>
      </c>
      <c r="E33" s="5">
        <f>A班Assessment!C33</f>
        <v>96.666666666666671</v>
      </c>
      <c r="F33" s="7">
        <f t="shared" si="0"/>
        <v>85.587301587301582</v>
      </c>
      <c r="G33" s="8">
        <v>66.33</v>
      </c>
      <c r="H33" s="8">
        <v>80</v>
      </c>
      <c r="I33" s="5">
        <v>20</v>
      </c>
      <c r="J33" s="9">
        <v>60</v>
      </c>
      <c r="K33" s="10">
        <f t="shared" si="1"/>
        <v>68.776666666666657</v>
      </c>
      <c r="L33" s="10">
        <f>A班HW!C33</f>
        <v>56.666666666666664</v>
      </c>
      <c r="M33" s="5">
        <v>47</v>
      </c>
      <c r="N33" s="5">
        <f>A班期末成績調整!G33</f>
        <v>48</v>
      </c>
      <c r="O33" s="5">
        <f>A班期末成績調整!C33</f>
        <v>0</v>
      </c>
      <c r="P33" s="5">
        <f>A班期末成績調整!P33</f>
        <v>3.98</v>
      </c>
      <c r="Q33" s="5">
        <f t="shared" si="2"/>
        <v>62.72</v>
      </c>
    </row>
    <row r="34" spans="1:18" ht="15.75" customHeight="1">
      <c r="A34" s="5">
        <v>106501005</v>
      </c>
      <c r="B34" s="5" t="s">
        <v>53</v>
      </c>
      <c r="C34" s="6">
        <f>A班CLOZE!C34</f>
        <v>97.333333333333329</v>
      </c>
      <c r="D34" s="6">
        <f>'A班Short ans'!C34</f>
        <v>100</v>
      </c>
      <c r="E34" s="5">
        <f>A班Assessment!C34</f>
        <v>100</v>
      </c>
      <c r="F34" s="7">
        <f t="shared" si="0"/>
        <v>99.1111111111111</v>
      </c>
      <c r="G34" s="8">
        <v>93.67</v>
      </c>
      <c r="H34" s="8">
        <v>96</v>
      </c>
      <c r="I34" s="5">
        <v>100</v>
      </c>
      <c r="J34" s="9">
        <v>100</v>
      </c>
      <c r="K34" s="10">
        <f t="shared" si="1"/>
        <v>98.666666666666671</v>
      </c>
      <c r="L34" s="10">
        <f>A班HW!C34</f>
        <v>90</v>
      </c>
      <c r="M34" s="5">
        <v>90</v>
      </c>
      <c r="N34" s="5">
        <f>A班期末成績調整!G34</f>
        <v>100</v>
      </c>
      <c r="O34" s="5">
        <f>A班期末成績調整!C34</f>
        <v>95</v>
      </c>
      <c r="P34" s="5">
        <f>A班期末成績調整!P34</f>
        <v>8.94</v>
      </c>
      <c r="Q34" s="5">
        <f t="shared" si="2"/>
        <v>104.97</v>
      </c>
    </row>
    <row r="35" spans="1:18" ht="15.75" customHeight="1">
      <c r="A35" s="5">
        <v>107102005</v>
      </c>
      <c r="B35" s="5" t="s">
        <v>54</v>
      </c>
      <c r="C35" s="6">
        <f>A班CLOZE!C35</f>
        <v>82.666666666666671</v>
      </c>
      <c r="D35" s="6">
        <f>'A班Short ans'!C35</f>
        <v>75.214285714285708</v>
      </c>
      <c r="E35" s="5">
        <f>A班Assessment!C35</f>
        <v>96.666666666666671</v>
      </c>
      <c r="F35" s="7">
        <f t="shared" si="0"/>
        <v>84.849206349206341</v>
      </c>
      <c r="G35" s="8">
        <v>75.290000000000006</v>
      </c>
      <c r="H35" s="8">
        <v>76</v>
      </c>
      <c r="I35" s="5">
        <v>40</v>
      </c>
      <c r="J35" s="9">
        <v>10</v>
      </c>
      <c r="K35" s="10">
        <f t="shared" si="1"/>
        <v>63.763333333333343</v>
      </c>
      <c r="L35" s="10">
        <f>A班HW!C35</f>
        <v>60</v>
      </c>
      <c r="M35" s="5">
        <v>75</v>
      </c>
      <c r="N35" s="5">
        <f>A班期末成績調整!G35</f>
        <v>65</v>
      </c>
      <c r="O35" s="5">
        <f>A班期末成績調整!C35</f>
        <v>25</v>
      </c>
      <c r="P35" s="5">
        <f>A班期末成績調整!P35</f>
        <v>5.68</v>
      </c>
      <c r="Q35" s="5">
        <f t="shared" si="2"/>
        <v>73.2</v>
      </c>
    </row>
    <row r="36" spans="1:18" ht="15.75" customHeight="1">
      <c r="A36" s="5">
        <v>107401548</v>
      </c>
      <c r="B36" s="5" t="s">
        <v>55</v>
      </c>
      <c r="C36" s="6">
        <f>A班CLOZE!C36</f>
        <v>100</v>
      </c>
      <c r="D36" s="6">
        <f>'A班Short ans'!C36</f>
        <v>100</v>
      </c>
      <c r="E36" s="5">
        <f>A班Assessment!C36</f>
        <v>100</v>
      </c>
      <c r="F36" s="7">
        <f t="shared" si="0"/>
        <v>100</v>
      </c>
      <c r="G36" s="8">
        <v>92.43</v>
      </c>
      <c r="H36" s="8">
        <v>91</v>
      </c>
      <c r="I36" s="5">
        <v>70</v>
      </c>
      <c r="J36" s="9">
        <v>50</v>
      </c>
      <c r="K36" s="10">
        <f t="shared" si="1"/>
        <v>84.476666666666674</v>
      </c>
      <c r="L36" s="10">
        <f>A班HW!C36</f>
        <v>100</v>
      </c>
      <c r="M36" s="5">
        <v>85</v>
      </c>
      <c r="N36" s="5">
        <f>A班期末成績調整!G36</f>
        <v>100</v>
      </c>
      <c r="O36" s="5">
        <f>A班期末成績調整!C36</f>
        <v>55</v>
      </c>
      <c r="P36" s="5">
        <f>A班期末成績調整!P36</f>
        <v>9.25</v>
      </c>
      <c r="Q36" s="5">
        <f t="shared" si="2"/>
        <v>100.17</v>
      </c>
    </row>
    <row r="37" spans="1:18" ht="15.75" customHeight="1">
      <c r="A37" s="13">
        <v>107408011</v>
      </c>
      <c r="B37" s="13" t="s">
        <v>56</v>
      </c>
      <c r="C37" s="14">
        <f>A班CLOZE!C37</f>
        <v>69.13333333333334</v>
      </c>
      <c r="D37" s="14">
        <f>'A班Short ans'!C37</f>
        <v>64.285714285714292</v>
      </c>
      <c r="E37" s="13">
        <f>A班Assessment!C37</f>
        <v>66.666666666666671</v>
      </c>
      <c r="F37" s="15">
        <f t="shared" si="0"/>
        <v>66.695238095238096</v>
      </c>
      <c r="G37" s="16">
        <v>43.62</v>
      </c>
      <c r="H37" s="16">
        <v>26.5</v>
      </c>
      <c r="I37" s="13"/>
      <c r="J37" s="13">
        <v>0</v>
      </c>
      <c r="K37" s="17">
        <f t="shared" si="1"/>
        <v>23.373333333333335</v>
      </c>
      <c r="L37" s="17">
        <f>A班HW!C37</f>
        <v>0</v>
      </c>
      <c r="M37" s="13">
        <v>19</v>
      </c>
      <c r="N37" s="13">
        <f>A班期末成績調整!G37</f>
        <v>0</v>
      </c>
      <c r="O37" s="13">
        <f>A班期末成績調整!C37</f>
        <v>0</v>
      </c>
      <c r="P37" s="13">
        <f>A班期末成績調整!P37</f>
        <v>1.73</v>
      </c>
      <c r="Q37" s="13">
        <f t="shared" si="2"/>
        <v>28.09</v>
      </c>
      <c r="R37" s="5" t="s">
        <v>45</v>
      </c>
    </row>
    <row r="38" spans="1:18" ht="15.75" customHeight="1">
      <c r="A38" s="13">
        <v>107408016</v>
      </c>
      <c r="B38" s="13" t="s">
        <v>57</v>
      </c>
      <c r="C38" s="14">
        <f>A班CLOZE!C38</f>
        <v>39.799999999999997</v>
      </c>
      <c r="D38" s="14">
        <f>'A班Short ans'!C38</f>
        <v>39.285714285714285</v>
      </c>
      <c r="E38" s="13">
        <f>A班Assessment!C38</f>
        <v>43.333333333333336</v>
      </c>
      <c r="F38" s="15">
        <f t="shared" si="0"/>
        <v>40.806349206349211</v>
      </c>
      <c r="G38" s="16">
        <v>0</v>
      </c>
      <c r="H38" s="16">
        <v>64.5</v>
      </c>
      <c r="I38" s="13">
        <v>50</v>
      </c>
      <c r="J38" s="13">
        <v>0</v>
      </c>
      <c r="K38" s="17">
        <f t="shared" si="1"/>
        <v>38.166666666666664</v>
      </c>
      <c r="L38" s="17">
        <f>A班HW!C38</f>
        <v>33.333333333333336</v>
      </c>
      <c r="M38" s="13">
        <v>61</v>
      </c>
      <c r="N38" s="13">
        <f>A班期末成績調整!G38</f>
        <v>0</v>
      </c>
      <c r="O38" s="13">
        <f>A班期末成績調整!C38</f>
        <v>0</v>
      </c>
      <c r="P38" s="13">
        <f>A班期末成績調整!P38</f>
        <v>1.71</v>
      </c>
      <c r="Q38" s="13">
        <f t="shared" si="2"/>
        <v>33.83</v>
      </c>
      <c r="R38" s="5" t="s">
        <v>45</v>
      </c>
    </row>
    <row r="39" spans="1:18" ht="15.75" customHeight="1">
      <c r="A39" s="5">
        <v>107408019</v>
      </c>
      <c r="B39" s="5" t="s">
        <v>58</v>
      </c>
      <c r="C39" s="6">
        <f>A班CLOZE!C39</f>
        <v>72</v>
      </c>
      <c r="D39" s="6">
        <f>'A班Short ans'!C39</f>
        <v>68.571428571428569</v>
      </c>
      <c r="E39" s="5">
        <f>A班Assessment!C39</f>
        <v>80</v>
      </c>
      <c r="F39" s="7">
        <f t="shared" si="0"/>
        <v>73.523809523809518</v>
      </c>
      <c r="G39" s="8">
        <v>79</v>
      </c>
      <c r="H39" s="8">
        <v>0</v>
      </c>
      <c r="I39" s="5">
        <v>50</v>
      </c>
      <c r="J39" s="9">
        <v>30</v>
      </c>
      <c r="K39" s="10">
        <f t="shared" si="1"/>
        <v>53</v>
      </c>
      <c r="L39" s="10">
        <f>A班HW!C39</f>
        <v>40</v>
      </c>
      <c r="M39" s="5">
        <v>91</v>
      </c>
      <c r="N39" s="5">
        <f>A班期末成績調整!G39</f>
        <v>96</v>
      </c>
      <c r="O39" s="5">
        <f>A班期末成績調整!C39</f>
        <v>90</v>
      </c>
      <c r="P39" s="5">
        <f>A班期末成績調整!P39</f>
        <v>6.9400000000000013</v>
      </c>
      <c r="Q39" s="5">
        <f t="shared" si="2"/>
        <v>80</v>
      </c>
    </row>
    <row r="40" spans="1:18" ht="15.75" customHeight="1">
      <c r="A40" s="5">
        <v>107408201</v>
      </c>
      <c r="B40" s="5" t="s">
        <v>59</v>
      </c>
      <c r="C40" s="6">
        <f>A班CLOZE!C40</f>
        <v>94.666666666666671</v>
      </c>
      <c r="D40" s="6">
        <f>'A班Short ans'!C40</f>
        <v>100</v>
      </c>
      <c r="E40" s="5">
        <f>A班Assessment!C40</f>
        <v>100</v>
      </c>
      <c r="F40" s="7">
        <f t="shared" si="0"/>
        <v>98.222222222222229</v>
      </c>
      <c r="G40" s="8">
        <v>85.1</v>
      </c>
      <c r="H40" s="8">
        <v>95</v>
      </c>
      <c r="I40" s="5">
        <v>100</v>
      </c>
      <c r="J40" s="9">
        <v>30</v>
      </c>
      <c r="K40" s="10">
        <f t="shared" si="1"/>
        <v>93.366666666666674</v>
      </c>
      <c r="L40" s="10">
        <f>A班HW!C40</f>
        <v>100</v>
      </c>
      <c r="M40" s="5">
        <v>76</v>
      </c>
      <c r="N40" s="5">
        <f>A班期末成績調整!G40</f>
        <v>81</v>
      </c>
      <c r="O40" s="5">
        <f>A班期末成績調整!C40</f>
        <v>68</v>
      </c>
      <c r="P40" s="5">
        <f>A班期末成績調整!P40</f>
        <v>6.46</v>
      </c>
      <c r="Q40" s="5">
        <f t="shared" si="2"/>
        <v>95.28</v>
      </c>
    </row>
    <row r="41" spans="1:18" ht="15.75" customHeight="1">
      <c r="A41" s="18">
        <v>107409302</v>
      </c>
      <c r="B41" s="18" t="s">
        <v>60</v>
      </c>
      <c r="C41" s="14">
        <f>A班CLOZE!C41</f>
        <v>65.333333333333329</v>
      </c>
      <c r="D41" s="14">
        <f>'A班Short ans'!C41</f>
        <v>58.571428571428569</v>
      </c>
      <c r="E41" s="13">
        <f>A班Assessment!C41</f>
        <v>73.333333333333329</v>
      </c>
      <c r="F41" s="15">
        <f t="shared" si="0"/>
        <v>65.746031746031747</v>
      </c>
      <c r="G41" s="19">
        <v>85.05</v>
      </c>
      <c r="H41" s="19">
        <v>71</v>
      </c>
      <c r="I41" s="18">
        <v>10</v>
      </c>
      <c r="J41" s="18">
        <v>0</v>
      </c>
      <c r="K41" s="17">
        <f t="shared" si="1"/>
        <v>55.35</v>
      </c>
      <c r="L41" s="17">
        <f>A班HW!C41</f>
        <v>46.666666666666664</v>
      </c>
      <c r="M41" s="18">
        <v>76</v>
      </c>
      <c r="N41" s="13">
        <f>A班期末成績調整!G41</f>
        <v>0</v>
      </c>
      <c r="O41" s="13">
        <f>A班期末成績調整!C41</f>
        <v>0</v>
      </c>
      <c r="P41" s="13">
        <f>A班期末成績調整!P41</f>
        <v>2.38</v>
      </c>
      <c r="Q41" s="20">
        <f t="shared" si="2"/>
        <v>48.81</v>
      </c>
      <c r="R41" s="5" t="s">
        <v>45</v>
      </c>
    </row>
    <row r="42" spans="1:18" ht="15.75" customHeight="1">
      <c r="A42" s="5">
        <v>108102505</v>
      </c>
      <c r="B42" s="5" t="s">
        <v>61</v>
      </c>
      <c r="C42" s="6">
        <f>A班CLOZE!C42</f>
        <v>76</v>
      </c>
      <c r="D42" s="6">
        <f>'A班Short ans'!C42</f>
        <v>81.642857142857139</v>
      </c>
      <c r="E42" s="5">
        <f>A班Assessment!C42</f>
        <v>90</v>
      </c>
      <c r="F42" s="7">
        <f t="shared" si="0"/>
        <v>82.547619047619051</v>
      </c>
      <c r="G42" s="8">
        <v>66.760000000000005</v>
      </c>
      <c r="H42" s="8">
        <v>83.5</v>
      </c>
      <c r="I42" s="5">
        <v>40</v>
      </c>
      <c r="J42" s="9">
        <v>0</v>
      </c>
      <c r="K42" s="10">
        <f t="shared" si="1"/>
        <v>63.419999999999995</v>
      </c>
      <c r="L42" s="10">
        <f>A班HW!C42</f>
        <v>90</v>
      </c>
      <c r="M42" s="5">
        <v>64</v>
      </c>
      <c r="N42" s="5">
        <f>A班期末成績調整!G42</f>
        <v>60</v>
      </c>
      <c r="O42" s="5">
        <f>A班期末成績調整!C42</f>
        <v>10</v>
      </c>
      <c r="P42" s="5">
        <f>A班期末成績調整!P42</f>
        <v>4.29</v>
      </c>
      <c r="Q42" s="5">
        <f t="shared" si="2"/>
        <v>71.67</v>
      </c>
    </row>
    <row r="43" spans="1:18" ht="15.75" customHeight="1">
      <c r="A43" s="5">
        <v>108401021</v>
      </c>
      <c r="B43" s="5" t="s">
        <v>62</v>
      </c>
      <c r="C43" s="6">
        <f>A班CLOZE!C43</f>
        <v>38.266666666666666</v>
      </c>
      <c r="D43" s="6">
        <f>'A班Short ans'!C43</f>
        <v>31.428571428571427</v>
      </c>
      <c r="E43" s="5">
        <f>A班Assessment!C43</f>
        <v>26.666666666666668</v>
      </c>
      <c r="F43" s="7">
        <f t="shared" si="0"/>
        <v>32.12063492063492</v>
      </c>
      <c r="G43" s="8">
        <v>68.709999999999994</v>
      </c>
      <c r="H43" s="8">
        <v>63</v>
      </c>
      <c r="I43" s="5">
        <v>90</v>
      </c>
      <c r="J43" s="9">
        <v>0</v>
      </c>
      <c r="K43" s="10">
        <f t="shared" si="1"/>
        <v>73.903333333333322</v>
      </c>
      <c r="L43" s="10">
        <f>A班HW!C43</f>
        <v>33.333333333333336</v>
      </c>
      <c r="M43" s="5">
        <v>76</v>
      </c>
      <c r="N43" s="5">
        <f>A班期末成績調整!G43</f>
        <v>87</v>
      </c>
      <c r="O43" s="5">
        <f>A班期末成績調整!C43</f>
        <v>40</v>
      </c>
      <c r="P43" s="5">
        <f>A班期末成績調整!P43</f>
        <v>6.48</v>
      </c>
      <c r="Q43" s="5">
        <f t="shared" si="2"/>
        <v>60.65</v>
      </c>
    </row>
    <row r="44" spans="1:18" ht="15.75" customHeight="1">
      <c r="A44" s="5">
        <v>108401541</v>
      </c>
      <c r="B44" s="5" t="s">
        <v>63</v>
      </c>
      <c r="C44" s="6">
        <f>A班CLOZE!C44</f>
        <v>89.333333333333329</v>
      </c>
      <c r="D44" s="6">
        <f>'A班Short ans'!C44</f>
        <v>67.357142857142861</v>
      </c>
      <c r="E44" s="5">
        <f>A班Assessment!C44</f>
        <v>73.333333333333329</v>
      </c>
      <c r="F44" s="7">
        <f t="shared" si="0"/>
        <v>76.674603174603178</v>
      </c>
      <c r="G44" s="8">
        <v>79.38</v>
      </c>
      <c r="H44" s="8">
        <v>95</v>
      </c>
      <c r="I44" s="5">
        <v>90</v>
      </c>
      <c r="J44" s="9">
        <v>80</v>
      </c>
      <c r="K44" s="10">
        <f t="shared" si="1"/>
        <v>88.333333333333329</v>
      </c>
      <c r="L44" s="10">
        <f>A班HW!C44</f>
        <v>100</v>
      </c>
      <c r="M44" s="5">
        <v>79</v>
      </c>
      <c r="N44" s="5">
        <f>A班期末成績調整!G44</f>
        <v>90</v>
      </c>
      <c r="O44" s="5">
        <f>A班期末成績調整!C44</f>
        <v>0</v>
      </c>
      <c r="P44" s="5">
        <f>A班期末成績調整!P44</f>
        <v>8.2100000000000009</v>
      </c>
      <c r="Q44" s="5">
        <f t="shared" si="2"/>
        <v>84.81</v>
      </c>
    </row>
    <row r="45" spans="1:18" ht="15.75" customHeight="1">
      <c r="A45" s="5">
        <v>108409004</v>
      </c>
      <c r="B45" s="5" t="s">
        <v>64</v>
      </c>
      <c r="C45" s="6">
        <f>A班CLOZE!C45</f>
        <v>93.333333333333329</v>
      </c>
      <c r="D45" s="6">
        <f>'A班Short ans'!C45</f>
        <v>88.571428571428569</v>
      </c>
      <c r="E45" s="5">
        <f>A班Assessment!C45</f>
        <v>100</v>
      </c>
      <c r="F45" s="7">
        <f t="shared" si="0"/>
        <v>93.968253968253975</v>
      </c>
      <c r="G45" s="8">
        <v>87.76</v>
      </c>
      <c r="H45" s="8">
        <v>91</v>
      </c>
      <c r="I45" s="5">
        <v>80</v>
      </c>
      <c r="J45" s="9">
        <v>70</v>
      </c>
      <c r="K45" s="10">
        <f t="shared" si="1"/>
        <v>86.25333333333333</v>
      </c>
      <c r="L45" s="10">
        <f>A班HW!C45</f>
        <v>100</v>
      </c>
      <c r="M45" s="5">
        <v>91</v>
      </c>
      <c r="N45" s="5">
        <f>A班期末成績調整!G45</f>
        <v>95</v>
      </c>
      <c r="O45" s="5">
        <f>A班期末成績調整!C45</f>
        <v>90</v>
      </c>
      <c r="P45" s="5">
        <f>A班期末成績調整!P45</f>
        <v>6.29</v>
      </c>
      <c r="Q45" s="5">
        <f t="shared" si="2"/>
        <v>99.32</v>
      </c>
    </row>
    <row r="46" spans="1:18" ht="15.75" customHeight="1">
      <c r="A46" s="5">
        <v>108409005</v>
      </c>
      <c r="B46" s="5" t="s">
        <v>65</v>
      </c>
      <c r="C46" s="6">
        <f>A班CLOZE!C46</f>
        <v>89.333333333333329</v>
      </c>
      <c r="D46" s="6">
        <f>'A班Short ans'!C46</f>
        <v>84.285714285714292</v>
      </c>
      <c r="E46" s="5">
        <f>A班Assessment!C46</f>
        <v>90</v>
      </c>
      <c r="F46" s="7">
        <f t="shared" si="0"/>
        <v>87.873015873015859</v>
      </c>
      <c r="G46" s="8">
        <v>74</v>
      </c>
      <c r="H46" s="8">
        <v>75.5</v>
      </c>
      <c r="I46" s="5">
        <v>70</v>
      </c>
      <c r="J46" s="9">
        <v>70</v>
      </c>
      <c r="K46" s="10">
        <f t="shared" si="1"/>
        <v>73.166666666666671</v>
      </c>
      <c r="L46" s="10">
        <f>A班HW!C46</f>
        <v>90</v>
      </c>
      <c r="M46" s="5">
        <v>63</v>
      </c>
      <c r="N46" s="5">
        <f>A班期末成績調整!G46</f>
        <v>84</v>
      </c>
      <c r="O46" s="5">
        <f>A班期末成績調整!C46</f>
        <v>10</v>
      </c>
      <c r="P46" s="5">
        <f>A班期末成績調整!P46</f>
        <v>4</v>
      </c>
      <c r="Q46" s="5">
        <f t="shared" si="2"/>
        <v>77.89</v>
      </c>
    </row>
    <row r="47" spans="1:18" ht="15.75" customHeight="1">
      <c r="A47" s="5">
        <v>108409006</v>
      </c>
      <c r="B47" s="5" t="s">
        <v>66</v>
      </c>
      <c r="C47" s="6">
        <f>A班CLOZE!C47</f>
        <v>69.333333333333329</v>
      </c>
      <c r="D47" s="6">
        <f>'A班Short ans'!C47</f>
        <v>62.857142857142854</v>
      </c>
      <c r="E47" s="5">
        <f>A班Assessment!C47</f>
        <v>90</v>
      </c>
      <c r="F47" s="7">
        <f t="shared" si="0"/>
        <v>74.063492063492063</v>
      </c>
      <c r="G47" s="8">
        <v>80.430000000000007</v>
      </c>
      <c r="H47" s="8">
        <v>85</v>
      </c>
      <c r="I47" s="5">
        <v>80</v>
      </c>
      <c r="J47" s="9">
        <v>60</v>
      </c>
      <c r="K47" s="10">
        <f t="shared" si="1"/>
        <v>81.81</v>
      </c>
      <c r="L47" s="10">
        <f>A班HW!C47</f>
        <v>100</v>
      </c>
      <c r="M47" s="5">
        <v>80</v>
      </c>
      <c r="N47" s="5">
        <f>A班期末成績調整!G47</f>
        <v>90</v>
      </c>
      <c r="O47" s="5">
        <f>A班期末成績調整!C47</f>
        <v>40</v>
      </c>
      <c r="P47" s="5">
        <f>A班期末成績調整!P47</f>
        <v>5.8599999999999994</v>
      </c>
      <c r="Q47" s="5">
        <f t="shared" si="2"/>
        <v>84.85</v>
      </c>
    </row>
    <row r="48" spans="1:18" ht="15.75" customHeight="1">
      <c r="A48" s="5">
        <v>108409007</v>
      </c>
      <c r="B48" s="5" t="s">
        <v>67</v>
      </c>
      <c r="C48" s="6">
        <f>A班CLOZE!C48</f>
        <v>67.8</v>
      </c>
      <c r="D48" s="6">
        <f>'A班Short ans'!C48</f>
        <v>67.142857142857139</v>
      </c>
      <c r="E48" s="5">
        <f>A班Assessment!C48</f>
        <v>93.333333333333329</v>
      </c>
      <c r="F48" s="7">
        <f t="shared" si="0"/>
        <v>76.092063492063474</v>
      </c>
      <c r="G48" s="8">
        <v>43.05</v>
      </c>
      <c r="H48" s="8">
        <v>67</v>
      </c>
      <c r="I48" s="5">
        <v>80</v>
      </c>
      <c r="J48" s="9">
        <v>0</v>
      </c>
      <c r="K48" s="10">
        <f t="shared" si="1"/>
        <v>63.35</v>
      </c>
      <c r="L48" s="10">
        <f>A班HW!C48</f>
        <v>100</v>
      </c>
      <c r="M48" s="5">
        <v>25</v>
      </c>
      <c r="N48" s="5">
        <f>A班期末成績調整!G48</f>
        <v>0</v>
      </c>
      <c r="O48" s="5">
        <f>A班期末成績調整!C48</f>
        <v>0</v>
      </c>
      <c r="P48" s="5">
        <f>A班期末成績調整!P48</f>
        <v>1.92</v>
      </c>
      <c r="Q48" s="5">
        <f t="shared" si="2"/>
        <v>53</v>
      </c>
    </row>
    <row r="49" spans="1:17" ht="15.75" customHeight="1">
      <c r="A49" s="5">
        <v>108409009</v>
      </c>
      <c r="B49" s="5" t="s">
        <v>68</v>
      </c>
      <c r="C49" s="6">
        <f>A班CLOZE!C49</f>
        <v>98.666666666666671</v>
      </c>
      <c r="D49" s="6">
        <f>'A班Short ans'!C49</f>
        <v>98.571428571428569</v>
      </c>
      <c r="E49" s="5">
        <f>A班Assessment!C49</f>
        <v>80</v>
      </c>
      <c r="F49" s="7">
        <f t="shared" si="0"/>
        <v>92.412698412698418</v>
      </c>
      <c r="G49" s="8">
        <v>95.43</v>
      </c>
      <c r="H49" s="8">
        <v>86</v>
      </c>
      <c r="I49" s="5">
        <v>100</v>
      </c>
      <c r="J49" s="9">
        <v>70</v>
      </c>
      <c r="K49" s="10">
        <f t="shared" si="1"/>
        <v>93.81</v>
      </c>
      <c r="L49" s="10">
        <f>A班HW!C49</f>
        <v>100</v>
      </c>
      <c r="M49" s="5">
        <v>76</v>
      </c>
      <c r="N49" s="5">
        <f>A班期末成績調整!G49</f>
        <v>86</v>
      </c>
      <c r="O49" s="5">
        <f>A班期末成績調整!C49</f>
        <v>85</v>
      </c>
      <c r="P49" s="5">
        <f>A班期末成績調整!P49</f>
        <v>2.61</v>
      </c>
      <c r="Q49" s="5">
        <f t="shared" si="2"/>
        <v>92.21</v>
      </c>
    </row>
    <row r="50" spans="1:17" ht="15.75" customHeight="1">
      <c r="A50" s="5">
        <v>108409202</v>
      </c>
      <c r="B50" s="5" t="s">
        <v>69</v>
      </c>
      <c r="C50" s="6">
        <f>A班CLOZE!C50</f>
        <v>100</v>
      </c>
      <c r="D50" s="6">
        <f>'A班Short ans'!C50</f>
        <v>95.5</v>
      </c>
      <c r="E50" s="5">
        <f>A班Assessment!C50</f>
        <v>100</v>
      </c>
      <c r="F50" s="7">
        <f t="shared" si="0"/>
        <v>98.5</v>
      </c>
      <c r="G50" s="8">
        <v>94</v>
      </c>
      <c r="H50" s="8">
        <v>94</v>
      </c>
      <c r="I50" s="5">
        <v>40</v>
      </c>
      <c r="J50" s="9">
        <v>60</v>
      </c>
      <c r="K50" s="10">
        <f t="shared" si="1"/>
        <v>82.666666666666671</v>
      </c>
      <c r="L50" s="10">
        <f>A班HW!C50</f>
        <v>100</v>
      </c>
      <c r="M50" s="5">
        <v>82</v>
      </c>
      <c r="N50" s="5">
        <f>A班期末成績調整!G50</f>
        <v>95</v>
      </c>
      <c r="O50" s="5">
        <f>A班期末成績調整!C50</f>
        <v>76.5</v>
      </c>
      <c r="P50" s="5">
        <f>A班期末成績調整!P50</f>
        <v>8.4700000000000006</v>
      </c>
      <c r="Q50" s="5">
        <f t="shared" si="2"/>
        <v>99.62</v>
      </c>
    </row>
    <row r="51" spans="1:17" ht="15.75" customHeight="1">
      <c r="A51" s="5">
        <v>108409508</v>
      </c>
      <c r="B51" s="5" t="s">
        <v>70</v>
      </c>
      <c r="C51" s="6">
        <f>A班CLOZE!C51</f>
        <v>98.666666666666671</v>
      </c>
      <c r="D51" s="6">
        <f>'A班Short ans'!C51</f>
        <v>98.571428571428569</v>
      </c>
      <c r="E51" s="5">
        <f>A班Assessment!C51</f>
        <v>100</v>
      </c>
      <c r="F51" s="7">
        <f t="shared" si="0"/>
        <v>99.079365079365076</v>
      </c>
      <c r="G51" s="8">
        <v>100</v>
      </c>
      <c r="H51" s="8">
        <v>97</v>
      </c>
      <c r="I51" s="5">
        <v>60</v>
      </c>
      <c r="J51" s="9">
        <v>90</v>
      </c>
      <c r="K51" s="10">
        <f t="shared" si="1"/>
        <v>95.666666666666671</v>
      </c>
      <c r="L51" s="10">
        <f>A班HW!C51</f>
        <v>100</v>
      </c>
      <c r="M51" s="5">
        <v>93</v>
      </c>
      <c r="N51" s="5">
        <f>A班期末成績調整!G51</f>
        <v>98</v>
      </c>
      <c r="O51" s="5">
        <f>A班期末成績調整!C51</f>
        <v>85</v>
      </c>
      <c r="P51" s="5">
        <f>A班期末成績調整!P51</f>
        <v>8.1000000000000014</v>
      </c>
      <c r="Q51" s="5">
        <f t="shared" si="2"/>
        <v>104.32</v>
      </c>
    </row>
    <row r="52" spans="1:17" ht="15.75" customHeight="1">
      <c r="A52" s="5">
        <v>108601004</v>
      </c>
      <c r="B52" s="5" t="s">
        <v>71</v>
      </c>
      <c r="C52" s="6">
        <f>A班CLOZE!C52</f>
        <v>80.266666666666666</v>
      </c>
      <c r="D52" s="6">
        <f>'A班Short ans'!C52</f>
        <v>82</v>
      </c>
      <c r="E52" s="5">
        <f>A班Assessment!C52</f>
        <v>100</v>
      </c>
      <c r="F52" s="7">
        <f t="shared" si="0"/>
        <v>87.422222222222217</v>
      </c>
      <c r="G52" s="8">
        <v>76.099999999999994</v>
      </c>
      <c r="H52" s="8">
        <v>93</v>
      </c>
      <c r="I52" s="5">
        <v>50</v>
      </c>
      <c r="J52" s="9">
        <v>50</v>
      </c>
      <c r="K52" s="10">
        <f t="shared" si="1"/>
        <v>73.033333333333346</v>
      </c>
      <c r="L52" s="10">
        <f>A班HW!C52</f>
        <v>93.333333333333329</v>
      </c>
      <c r="M52" s="5">
        <v>88</v>
      </c>
      <c r="N52" s="5">
        <f>A班期末成績調整!G52</f>
        <v>86</v>
      </c>
      <c r="O52" s="5">
        <f>A班期末成績調整!C52</f>
        <v>40</v>
      </c>
      <c r="P52" s="5">
        <f>A班期末成績調整!P52</f>
        <v>2.1800000000000002</v>
      </c>
      <c r="Q52" s="5">
        <f t="shared" si="2"/>
        <v>83.46</v>
      </c>
    </row>
    <row r="53" spans="1:17" ht="15.75" customHeight="1">
      <c r="A53" s="5">
        <v>108601511</v>
      </c>
      <c r="B53" s="5" t="s">
        <v>72</v>
      </c>
      <c r="C53" s="6">
        <f>A班CLOZE!C53</f>
        <v>93.333333333333329</v>
      </c>
      <c r="D53" s="6">
        <f>'A班Short ans'!C53</f>
        <v>87.857142857142861</v>
      </c>
      <c r="E53" s="5">
        <f>A班Assessment!C53</f>
        <v>96.666666666666671</v>
      </c>
      <c r="F53" s="7">
        <f t="shared" si="0"/>
        <v>92.619047619047635</v>
      </c>
      <c r="G53" s="8">
        <v>71.430000000000007</v>
      </c>
      <c r="H53" s="8">
        <v>72</v>
      </c>
      <c r="I53" s="5">
        <v>20</v>
      </c>
      <c r="J53" s="9">
        <v>30</v>
      </c>
      <c r="K53" s="10">
        <f t="shared" si="1"/>
        <v>57.81</v>
      </c>
      <c r="L53" s="10">
        <f>A班HW!C53</f>
        <v>93.333333333333329</v>
      </c>
      <c r="M53" s="5">
        <v>76</v>
      </c>
      <c r="N53" s="5">
        <f>A班期末成績調整!G53</f>
        <v>64</v>
      </c>
      <c r="O53" s="5">
        <f>A班期末成績調整!C53</f>
        <v>55</v>
      </c>
      <c r="P53" s="5">
        <f>A班期末成績調整!P53</f>
        <v>7.0200000000000005</v>
      </c>
      <c r="Q53" s="5">
        <f t="shared" si="2"/>
        <v>83.98</v>
      </c>
    </row>
    <row r="54" spans="1:17" ht="15.75" customHeight="1">
      <c r="A54" s="5">
        <v>108602534</v>
      </c>
      <c r="B54" s="5" t="s">
        <v>73</v>
      </c>
      <c r="C54" s="6">
        <f>A班CLOZE!C54</f>
        <v>85.333333333333329</v>
      </c>
      <c r="D54" s="6">
        <f>'A班Short ans'!C54</f>
        <v>81.928571428571431</v>
      </c>
      <c r="E54" s="5">
        <f>A班Assessment!C54</f>
        <v>93.333333333333329</v>
      </c>
      <c r="F54" s="7">
        <f t="shared" si="0"/>
        <v>86.865079365079353</v>
      </c>
      <c r="G54" s="8">
        <v>88.43</v>
      </c>
      <c r="H54" s="8">
        <v>90</v>
      </c>
      <c r="I54" s="5">
        <v>30</v>
      </c>
      <c r="J54" s="9">
        <v>20</v>
      </c>
      <c r="K54" s="10">
        <f t="shared" si="1"/>
        <v>69.476666666666674</v>
      </c>
      <c r="L54" s="10">
        <f>A班HW!C54</f>
        <v>100</v>
      </c>
      <c r="M54" s="5">
        <v>67</v>
      </c>
      <c r="N54" s="5">
        <f>A班期末成績調整!G54</f>
        <v>90</v>
      </c>
      <c r="O54" s="5">
        <f>A班期末成績調整!C54</f>
        <v>65</v>
      </c>
      <c r="P54" s="5">
        <f>A班期末成績調整!P54</f>
        <v>6.870000000000001</v>
      </c>
      <c r="Q54" s="5">
        <f t="shared" si="2"/>
        <v>88.4</v>
      </c>
    </row>
    <row r="55" spans="1:17" ht="15.75" customHeight="1">
      <c r="A55" s="5">
        <v>108707005</v>
      </c>
      <c r="B55" s="5" t="s">
        <v>74</v>
      </c>
      <c r="C55" s="6">
        <f>A班CLOZE!C55</f>
        <v>96.933333333333337</v>
      </c>
      <c r="D55" s="6">
        <f>'A班Short ans'!C55</f>
        <v>95.714285714285708</v>
      </c>
      <c r="E55" s="5">
        <f>A班Assessment!C55</f>
        <v>96.666666666666671</v>
      </c>
      <c r="F55" s="7">
        <f t="shared" si="0"/>
        <v>96.438095238095244</v>
      </c>
      <c r="G55" s="8">
        <v>92.33</v>
      </c>
      <c r="H55" s="8">
        <v>89</v>
      </c>
      <c r="I55" s="5">
        <v>60</v>
      </c>
      <c r="J55" s="9">
        <v>20</v>
      </c>
      <c r="K55" s="10">
        <f t="shared" si="1"/>
        <v>80.443333333333328</v>
      </c>
      <c r="L55" s="10">
        <f>A班HW!C55</f>
        <v>90</v>
      </c>
      <c r="M55" s="5">
        <v>66</v>
      </c>
      <c r="N55" s="5">
        <f>A班期末成績調整!G55</f>
        <v>90</v>
      </c>
      <c r="O55" s="5">
        <f>A班期末成績調整!C55</f>
        <v>40</v>
      </c>
      <c r="P55" s="5">
        <f>A班期末成績調整!P55</f>
        <v>8.07</v>
      </c>
      <c r="Q55" s="5">
        <f t="shared" si="2"/>
        <v>89.97</v>
      </c>
    </row>
    <row r="56" spans="1:17" ht="15.75" customHeight="1">
      <c r="A56" s="5">
        <v>109108501</v>
      </c>
      <c r="B56" s="5" t="s">
        <v>75</v>
      </c>
      <c r="C56" s="6">
        <f>A班CLOZE!C56</f>
        <v>99.333333333333329</v>
      </c>
      <c r="D56" s="6">
        <f>'A班Short ans'!C56</f>
        <v>95.714285714285708</v>
      </c>
      <c r="E56" s="5">
        <f>A班Assessment!C56</f>
        <v>96.666666666666671</v>
      </c>
      <c r="F56" s="7">
        <f t="shared" si="0"/>
        <v>97.238095238095241</v>
      </c>
      <c r="G56" s="8">
        <v>76.05</v>
      </c>
      <c r="H56" s="8">
        <v>78.5</v>
      </c>
      <c r="I56" s="5">
        <v>70</v>
      </c>
      <c r="J56" s="9">
        <v>10</v>
      </c>
      <c r="K56" s="10">
        <f t="shared" si="1"/>
        <v>74.850000000000009</v>
      </c>
      <c r="L56" s="10">
        <f>A班HW!C56</f>
        <v>90</v>
      </c>
      <c r="M56" s="5">
        <v>74</v>
      </c>
      <c r="N56" s="5">
        <f>A班期末成績調整!G56</f>
        <v>71</v>
      </c>
      <c r="O56" s="5">
        <f>A班期末成績調整!C56</f>
        <v>10</v>
      </c>
      <c r="P56" s="5">
        <f>A班期末成績調整!P56</f>
        <v>5.34</v>
      </c>
      <c r="Q56" s="5">
        <f t="shared" si="2"/>
        <v>81.99</v>
      </c>
    </row>
    <row r="57" spans="1:17" ht="15.75" customHeight="1">
      <c r="A57" s="5">
        <v>109108511</v>
      </c>
      <c r="B57" s="5" t="s">
        <v>76</v>
      </c>
      <c r="C57" s="6">
        <f>A班CLOZE!C57</f>
        <v>88.8</v>
      </c>
      <c r="D57" s="6">
        <f>'A班Short ans'!C57</f>
        <v>71.5</v>
      </c>
      <c r="E57" s="5">
        <f>A班Assessment!C57</f>
        <v>90</v>
      </c>
      <c r="F57" s="7">
        <f t="shared" si="0"/>
        <v>83.433333333333337</v>
      </c>
      <c r="G57" s="8">
        <v>72.430000000000007</v>
      </c>
      <c r="H57" s="8">
        <v>58</v>
      </c>
      <c r="I57" s="5">
        <v>70</v>
      </c>
      <c r="J57" s="9">
        <v>90</v>
      </c>
      <c r="K57" s="10">
        <f t="shared" si="1"/>
        <v>77.476666666666674</v>
      </c>
      <c r="L57" s="10">
        <f>A班HW!C57</f>
        <v>100</v>
      </c>
      <c r="M57" s="5">
        <v>80</v>
      </c>
      <c r="N57" s="5">
        <f>A班期末成績調整!G57</f>
        <v>0</v>
      </c>
      <c r="O57" s="5">
        <f>A班期末成績調整!C57</f>
        <v>44</v>
      </c>
      <c r="P57" s="5">
        <f>A班期末成績調整!P57</f>
        <v>2.13</v>
      </c>
      <c r="Q57" s="5">
        <f t="shared" si="2"/>
        <v>70.180000000000007</v>
      </c>
    </row>
    <row r="58" spans="1:17" ht="15.75" customHeight="1">
      <c r="A58" s="5">
        <v>109408010</v>
      </c>
      <c r="B58" s="5" t="s">
        <v>77</v>
      </c>
      <c r="C58" s="6">
        <f>A班CLOZE!C58</f>
        <v>0</v>
      </c>
      <c r="D58" s="6">
        <f>'A班Short ans'!C58</f>
        <v>0</v>
      </c>
      <c r="E58" s="5">
        <f>A班Assessment!C58</f>
        <v>13.333333333333334</v>
      </c>
      <c r="F58" s="7">
        <f t="shared" si="0"/>
        <v>4.4444444444444446</v>
      </c>
      <c r="G58" s="8">
        <v>68.290000000000006</v>
      </c>
      <c r="H58" s="8">
        <v>76</v>
      </c>
      <c r="I58" s="5">
        <v>50</v>
      </c>
      <c r="J58" s="9">
        <v>70</v>
      </c>
      <c r="K58" s="10">
        <f t="shared" si="1"/>
        <v>71.430000000000007</v>
      </c>
      <c r="L58" s="10">
        <f>A班HW!C58</f>
        <v>100</v>
      </c>
      <c r="M58" s="5">
        <v>67</v>
      </c>
      <c r="N58" s="5">
        <f>A班期末成績調整!G58</f>
        <v>71</v>
      </c>
      <c r="O58" s="5">
        <f>A班期末成績調整!C58</f>
        <v>65</v>
      </c>
      <c r="P58" s="5">
        <f>A班期末成績調整!P58</f>
        <v>4.21</v>
      </c>
      <c r="Q58" s="5">
        <f t="shared" si="2"/>
        <v>58.46</v>
      </c>
    </row>
    <row r="59" spans="1:17" ht="15.75" customHeight="1">
      <c r="A59" s="5">
        <v>109408508</v>
      </c>
      <c r="B59" s="5" t="s">
        <v>78</v>
      </c>
      <c r="C59" s="6">
        <f>A班CLOZE!C59</f>
        <v>100</v>
      </c>
      <c r="D59" s="6">
        <f>'A班Short ans'!C59</f>
        <v>100</v>
      </c>
      <c r="E59" s="5">
        <f>A班Assessment!C59</f>
        <v>100</v>
      </c>
      <c r="F59" s="7">
        <f t="shared" si="0"/>
        <v>100</v>
      </c>
      <c r="G59" s="8">
        <v>91</v>
      </c>
      <c r="H59" s="8">
        <v>92</v>
      </c>
      <c r="I59" s="5">
        <v>30</v>
      </c>
      <c r="J59" s="9">
        <v>20</v>
      </c>
      <c r="K59" s="10">
        <f t="shared" si="1"/>
        <v>71</v>
      </c>
      <c r="L59" s="10">
        <f>A班HW!C59</f>
        <v>100</v>
      </c>
      <c r="M59" s="5">
        <v>65</v>
      </c>
      <c r="N59" s="5">
        <f>A班期末成績調整!G59</f>
        <v>84</v>
      </c>
      <c r="O59" s="5">
        <f>A班期末成績調整!C59</f>
        <v>25</v>
      </c>
      <c r="P59" s="5">
        <f>A班期末成績調整!P59</f>
        <v>5.9600000000000009</v>
      </c>
      <c r="Q59" s="5">
        <f t="shared" si="2"/>
        <v>86.46</v>
      </c>
    </row>
    <row r="60" spans="1:17" ht="15.75" customHeight="1">
      <c r="A60" s="5">
        <v>109408519</v>
      </c>
      <c r="B60" s="5" t="s">
        <v>79</v>
      </c>
      <c r="C60" s="6">
        <f>A班CLOZE!C60</f>
        <v>93.333333333333329</v>
      </c>
      <c r="D60" s="6">
        <f>'A班Short ans'!C60</f>
        <v>86</v>
      </c>
      <c r="E60" s="5">
        <f>A班Assessment!C60</f>
        <v>93.333333333333329</v>
      </c>
      <c r="F60" s="7">
        <f t="shared" si="0"/>
        <v>90.888888888888872</v>
      </c>
      <c r="G60" s="8">
        <v>93.1</v>
      </c>
      <c r="H60" s="8">
        <v>89</v>
      </c>
      <c r="I60" s="5">
        <v>80</v>
      </c>
      <c r="J60" s="9">
        <v>60</v>
      </c>
      <c r="K60" s="10">
        <f t="shared" si="1"/>
        <v>87.366666666666674</v>
      </c>
      <c r="L60" s="10">
        <f>A班HW!C60</f>
        <v>100</v>
      </c>
      <c r="M60" s="5">
        <v>77</v>
      </c>
      <c r="N60" s="5">
        <f>A班期末成績調整!G60</f>
        <v>73</v>
      </c>
      <c r="O60" s="5">
        <f>A班期末成績調整!C60</f>
        <v>25</v>
      </c>
      <c r="P60" s="5">
        <f>A班期末成績調整!P60</f>
        <v>6.01</v>
      </c>
      <c r="Q60" s="5">
        <f t="shared" si="2"/>
        <v>86.38</v>
      </c>
    </row>
    <row r="61" spans="1:17" ht="15.75" customHeight="1">
      <c r="A61" s="5">
        <v>109408534</v>
      </c>
      <c r="B61" s="5" t="s">
        <v>80</v>
      </c>
      <c r="C61" s="6">
        <f>A班CLOZE!C61</f>
        <v>100</v>
      </c>
      <c r="D61" s="6">
        <f>'A班Short ans'!C61</f>
        <v>100</v>
      </c>
      <c r="E61" s="5">
        <f>A班Assessment!C61</f>
        <v>100</v>
      </c>
      <c r="F61" s="7">
        <f t="shared" si="0"/>
        <v>100</v>
      </c>
      <c r="G61" s="8">
        <v>88.76</v>
      </c>
      <c r="H61" s="8">
        <v>86.5</v>
      </c>
      <c r="I61" s="5">
        <v>80</v>
      </c>
      <c r="J61" s="9">
        <v>60</v>
      </c>
      <c r="K61" s="10">
        <f t="shared" si="1"/>
        <v>85.086666666666659</v>
      </c>
      <c r="L61" s="10">
        <f>A班HW!C61</f>
        <v>100</v>
      </c>
      <c r="M61" s="5">
        <v>88</v>
      </c>
      <c r="N61" s="5">
        <f>A班期末成績調整!G61</f>
        <v>90</v>
      </c>
      <c r="O61" s="5">
        <f>A班期末成績調整!C61</f>
        <v>10</v>
      </c>
      <c r="P61" s="5">
        <f>A班期末成績調整!P61</f>
        <v>7.19</v>
      </c>
      <c r="Q61" s="5">
        <f t="shared" si="2"/>
        <v>92.65</v>
      </c>
    </row>
    <row r="62" spans="1:17" ht="15.75" customHeight="1">
      <c r="A62" s="5">
        <v>109408536</v>
      </c>
      <c r="B62" s="5" t="s">
        <v>81</v>
      </c>
      <c r="C62" s="6">
        <f>A班CLOZE!C62</f>
        <v>89</v>
      </c>
      <c r="D62" s="6">
        <f>'A班Short ans'!C62</f>
        <v>84.285714285714292</v>
      </c>
      <c r="E62" s="5">
        <f>A班Assessment!C62</f>
        <v>100</v>
      </c>
      <c r="F62" s="7">
        <f t="shared" si="0"/>
        <v>91.095238095238088</v>
      </c>
      <c r="G62" s="8">
        <v>91.67</v>
      </c>
      <c r="H62" s="8">
        <v>96</v>
      </c>
      <c r="I62" s="5">
        <v>70</v>
      </c>
      <c r="J62" s="9">
        <v>20</v>
      </c>
      <c r="K62" s="10">
        <f t="shared" si="1"/>
        <v>85.89</v>
      </c>
      <c r="L62" s="10">
        <f>A班HW!C62</f>
        <v>100</v>
      </c>
      <c r="M62" s="5">
        <v>97</v>
      </c>
      <c r="N62" s="5">
        <f>A班期末成績調整!G62</f>
        <v>80</v>
      </c>
      <c r="O62" s="5">
        <f>A班期末成績調整!C62</f>
        <v>55</v>
      </c>
      <c r="P62" s="5">
        <f>A班期末成績調整!P62</f>
        <v>5.58</v>
      </c>
      <c r="Q62" s="5">
        <f t="shared" si="2"/>
        <v>92.84</v>
      </c>
    </row>
    <row r="63" spans="1:17" ht="15.75" customHeight="1">
      <c r="A63" s="5">
        <v>109408538</v>
      </c>
      <c r="B63" s="5" t="s">
        <v>82</v>
      </c>
      <c r="C63" s="6">
        <f>A班CLOZE!C63</f>
        <v>95.86666666666666</v>
      </c>
      <c r="D63" s="6">
        <f>'A班Short ans'!C63</f>
        <v>94.285714285714292</v>
      </c>
      <c r="E63" s="5">
        <f>A班Assessment!C63</f>
        <v>96.666666666666671</v>
      </c>
      <c r="F63" s="7">
        <f t="shared" si="0"/>
        <v>95.606349206349208</v>
      </c>
      <c r="G63" s="8">
        <v>87.43</v>
      </c>
      <c r="H63" s="8">
        <v>81</v>
      </c>
      <c r="I63" s="5">
        <v>70</v>
      </c>
      <c r="J63" s="9">
        <v>60</v>
      </c>
      <c r="K63" s="10">
        <f t="shared" si="1"/>
        <v>79.476666666666674</v>
      </c>
      <c r="L63" s="10">
        <f>A班HW!C63</f>
        <v>100</v>
      </c>
      <c r="M63" s="5">
        <v>81</v>
      </c>
      <c r="N63" s="5">
        <f>A班期末成績調整!G63</f>
        <v>84</v>
      </c>
      <c r="O63" s="5">
        <f>A班期末成績調整!C63</f>
        <v>40</v>
      </c>
      <c r="P63" s="5">
        <f>A班期末成績調整!P63</f>
        <v>6.5600000000000005</v>
      </c>
      <c r="Q63" s="5">
        <f t="shared" si="2"/>
        <v>90.91</v>
      </c>
    </row>
    <row r="64" spans="1:17" ht="15.75" customHeight="1">
      <c r="A64" s="5">
        <v>109607004</v>
      </c>
      <c r="B64" s="5" t="s">
        <v>83</v>
      </c>
      <c r="C64" s="6">
        <f>A班CLOZE!C64</f>
        <v>97.733333333333334</v>
      </c>
      <c r="D64" s="6">
        <f>'A班Short ans'!C64</f>
        <v>92.857142857142861</v>
      </c>
      <c r="E64" s="5">
        <f>A班Assessment!C64</f>
        <v>96.666666666666671</v>
      </c>
      <c r="F64" s="7">
        <f t="shared" si="0"/>
        <v>95.75238095238096</v>
      </c>
      <c r="G64" s="8">
        <v>86.43</v>
      </c>
      <c r="H64" s="8">
        <v>98</v>
      </c>
      <c r="I64" s="5">
        <v>100</v>
      </c>
      <c r="J64" s="9">
        <v>100</v>
      </c>
      <c r="K64" s="10">
        <f t="shared" si="1"/>
        <v>99.333333333333329</v>
      </c>
      <c r="L64" s="10">
        <f>A班HW!C64</f>
        <v>100</v>
      </c>
      <c r="M64" s="5">
        <v>90</v>
      </c>
      <c r="N64" s="5">
        <f>A班期末成績調整!G64</f>
        <v>98</v>
      </c>
      <c r="O64" s="5">
        <f>A班期末成績調整!C64</f>
        <v>100</v>
      </c>
      <c r="P64" s="5">
        <f>A班期末成績調整!P64</f>
        <v>8.8000000000000007</v>
      </c>
      <c r="Q64" s="5">
        <f t="shared" si="2"/>
        <v>105.63</v>
      </c>
    </row>
    <row r="65" spans="2:17" ht="15.75" customHeight="1">
      <c r="H65" s="21"/>
      <c r="K65" s="10"/>
    </row>
    <row r="66" spans="2:17" ht="15.75" customHeight="1">
      <c r="B66" s="1"/>
      <c r="C66" s="1"/>
      <c r="D66" s="1"/>
      <c r="E66" s="1"/>
      <c r="F66" s="1"/>
      <c r="G66" s="1"/>
      <c r="H66" s="1"/>
      <c r="I66" s="1"/>
      <c r="J66" s="1"/>
      <c r="K66" s="2"/>
      <c r="L66" s="3"/>
      <c r="M66" s="3"/>
      <c r="N66" s="3"/>
      <c r="O66" s="3"/>
      <c r="P66" s="3"/>
      <c r="Q66" s="3"/>
    </row>
    <row r="67" spans="2:17" ht="15.75" customHeight="1">
      <c r="K67" s="10"/>
    </row>
    <row r="68" spans="2:17" ht="15.75" customHeight="1">
      <c r="H68" s="21"/>
      <c r="K68" s="10"/>
    </row>
    <row r="69" spans="2:17" ht="15.75" customHeight="1">
      <c r="H69" s="21"/>
      <c r="K69" s="10"/>
    </row>
    <row r="70" spans="2:17" ht="15.75" customHeight="1">
      <c r="H70" s="21"/>
      <c r="K70" s="10"/>
    </row>
    <row r="71" spans="2:17" ht="15.75" customHeight="1">
      <c r="H71" s="21"/>
      <c r="K71" s="10"/>
    </row>
    <row r="72" spans="2:17" ht="15.75" customHeight="1">
      <c r="H72" s="21"/>
      <c r="K72" s="10"/>
    </row>
    <row r="73" spans="2:17" ht="15.75" customHeight="1">
      <c r="H73" s="21"/>
      <c r="K73" s="10"/>
    </row>
    <row r="74" spans="2:17" ht="15.75" customHeight="1">
      <c r="H74" s="21"/>
      <c r="K74" s="10"/>
    </row>
    <row r="75" spans="2:17" ht="15.75" customHeight="1">
      <c r="H75" s="21"/>
      <c r="K75" s="10"/>
    </row>
    <row r="76" spans="2:17" ht="15.75" customHeight="1">
      <c r="H76" s="21"/>
      <c r="K76" s="10"/>
    </row>
    <row r="77" spans="2:17" ht="15.75" customHeight="1">
      <c r="H77" s="21"/>
      <c r="K77" s="10"/>
    </row>
    <row r="78" spans="2:17" ht="15.75" customHeight="1">
      <c r="H78" s="21"/>
      <c r="K78" s="10"/>
    </row>
    <row r="79" spans="2:17" ht="15.75" customHeight="1">
      <c r="H79" s="21"/>
      <c r="K79" s="10"/>
    </row>
    <row r="80" spans="2:17" ht="15.75" customHeight="1">
      <c r="H80" s="21"/>
      <c r="K80" s="10"/>
    </row>
    <row r="81" spans="8:11" ht="15.75" customHeight="1">
      <c r="H81" s="21"/>
      <c r="K81" s="10"/>
    </row>
    <row r="82" spans="8:11" ht="15.75" customHeight="1">
      <c r="H82" s="21"/>
      <c r="K82" s="10"/>
    </row>
    <row r="83" spans="8:11" ht="15.75" customHeight="1">
      <c r="H83" s="21"/>
      <c r="K83" s="10"/>
    </row>
    <row r="84" spans="8:11" ht="15.75" customHeight="1">
      <c r="H84" s="21"/>
      <c r="K84" s="10"/>
    </row>
    <row r="85" spans="8:11" ht="15.75" customHeight="1">
      <c r="H85" s="21"/>
      <c r="K85" s="10"/>
    </row>
    <row r="86" spans="8:11" ht="15.75" customHeight="1">
      <c r="H86" s="21"/>
      <c r="K86" s="10"/>
    </row>
    <row r="87" spans="8:11" ht="15.75" customHeight="1">
      <c r="H87" s="21"/>
      <c r="K87" s="10"/>
    </row>
    <row r="88" spans="8:11" ht="15.75" customHeight="1">
      <c r="H88" s="21"/>
      <c r="K88" s="10"/>
    </row>
    <row r="89" spans="8:11" ht="15.75" customHeight="1">
      <c r="H89" s="21"/>
      <c r="K89" s="10"/>
    </row>
    <row r="90" spans="8:11" ht="15.75" customHeight="1">
      <c r="H90" s="21"/>
      <c r="K90" s="10"/>
    </row>
    <row r="91" spans="8:11" ht="15.75" customHeight="1">
      <c r="H91" s="21"/>
      <c r="K91" s="10"/>
    </row>
    <row r="92" spans="8:11" ht="15.75" customHeight="1">
      <c r="H92" s="21"/>
      <c r="K92" s="10"/>
    </row>
    <row r="93" spans="8:11" ht="15.75" customHeight="1">
      <c r="H93" s="21"/>
      <c r="K93" s="10"/>
    </row>
    <row r="94" spans="8:11" ht="15.75" customHeight="1">
      <c r="H94" s="21"/>
      <c r="K94" s="10"/>
    </row>
    <row r="95" spans="8:11" ht="15.75" customHeight="1">
      <c r="H95" s="21"/>
      <c r="K95" s="10"/>
    </row>
    <row r="96" spans="8:11" ht="15.75" customHeight="1">
      <c r="H96" s="21"/>
      <c r="K96" s="10"/>
    </row>
    <row r="97" spans="8:11" ht="15.75" customHeight="1">
      <c r="H97" s="21"/>
      <c r="K97" s="10"/>
    </row>
    <row r="98" spans="8:11" ht="15.75" customHeight="1">
      <c r="H98" s="21"/>
      <c r="K98" s="10"/>
    </row>
    <row r="99" spans="8:11" ht="15.75" customHeight="1">
      <c r="H99" s="21"/>
      <c r="K99" s="10"/>
    </row>
    <row r="100" spans="8:11" ht="15.75" customHeight="1">
      <c r="H100" s="21"/>
      <c r="K100" s="10"/>
    </row>
    <row r="101" spans="8:11" ht="15.75" customHeight="1">
      <c r="H101" s="21"/>
      <c r="K101" s="10"/>
    </row>
    <row r="102" spans="8:11" ht="15.75" customHeight="1">
      <c r="H102" s="21"/>
      <c r="K102" s="10"/>
    </row>
    <row r="103" spans="8:11" ht="15.75" customHeight="1">
      <c r="H103" s="21"/>
      <c r="K103" s="10"/>
    </row>
    <row r="104" spans="8:11" ht="15.75" customHeight="1">
      <c r="H104" s="21"/>
      <c r="K104" s="10"/>
    </row>
    <row r="105" spans="8:11" ht="15.75" customHeight="1">
      <c r="H105" s="21"/>
      <c r="K105" s="10"/>
    </row>
    <row r="106" spans="8:11" ht="15.75" customHeight="1">
      <c r="H106" s="21"/>
      <c r="K106" s="10"/>
    </row>
    <row r="107" spans="8:11" ht="15.75" customHeight="1">
      <c r="H107" s="21"/>
      <c r="K107" s="10"/>
    </row>
    <row r="108" spans="8:11" ht="15.75" customHeight="1">
      <c r="H108" s="21"/>
      <c r="K108" s="10"/>
    </row>
    <row r="109" spans="8:11" ht="15.75" customHeight="1">
      <c r="H109" s="21"/>
      <c r="K109" s="10"/>
    </row>
    <row r="110" spans="8:11" ht="15.75" customHeight="1">
      <c r="H110" s="21"/>
      <c r="K110" s="10"/>
    </row>
    <row r="111" spans="8:11" ht="15.75" customHeight="1">
      <c r="H111" s="21"/>
      <c r="K111" s="10"/>
    </row>
    <row r="112" spans="8:11" ht="15.75" customHeight="1">
      <c r="H112" s="21"/>
      <c r="K112" s="10"/>
    </row>
    <row r="113" spans="8:11" ht="15.75" customHeight="1">
      <c r="H113" s="21"/>
      <c r="K113" s="10"/>
    </row>
    <row r="114" spans="8:11" ht="15.75" customHeight="1">
      <c r="H114" s="21"/>
      <c r="K114" s="10"/>
    </row>
    <row r="115" spans="8:11" ht="15.75" customHeight="1">
      <c r="H115" s="21"/>
      <c r="K115" s="10"/>
    </row>
    <row r="116" spans="8:11" ht="15.75" customHeight="1">
      <c r="H116" s="21"/>
      <c r="K116" s="10"/>
    </row>
    <row r="117" spans="8:11" ht="15.75" customHeight="1">
      <c r="H117" s="21"/>
      <c r="K117" s="10"/>
    </row>
    <row r="118" spans="8:11" ht="15.75" customHeight="1">
      <c r="H118" s="21"/>
      <c r="K118" s="10"/>
    </row>
    <row r="119" spans="8:11" ht="15.75" customHeight="1">
      <c r="H119" s="21"/>
      <c r="K119" s="10"/>
    </row>
    <row r="120" spans="8:11" ht="15.75" customHeight="1">
      <c r="H120" s="21"/>
      <c r="K120" s="10"/>
    </row>
    <row r="121" spans="8:11" ht="15.75" customHeight="1">
      <c r="H121" s="21"/>
      <c r="K121" s="10"/>
    </row>
    <row r="122" spans="8:11" ht="15.75" customHeight="1">
      <c r="H122" s="21"/>
      <c r="K122" s="10"/>
    </row>
    <row r="123" spans="8:11" ht="15.75" customHeight="1">
      <c r="H123" s="21"/>
      <c r="K123" s="10"/>
    </row>
    <row r="124" spans="8:11" ht="15.75" customHeight="1">
      <c r="H124" s="21"/>
      <c r="K124" s="10"/>
    </row>
    <row r="125" spans="8:11" ht="15.75" customHeight="1">
      <c r="H125" s="21"/>
      <c r="K125" s="10"/>
    </row>
    <row r="126" spans="8:11" ht="15.75" customHeight="1">
      <c r="H126" s="21"/>
      <c r="K126" s="10"/>
    </row>
    <row r="127" spans="8:11" ht="15.75" customHeight="1">
      <c r="H127" s="21"/>
      <c r="K127" s="10"/>
    </row>
    <row r="128" spans="8:11" ht="15.75" customHeight="1">
      <c r="H128" s="21"/>
      <c r="K128" s="10"/>
    </row>
    <row r="129" spans="8:11" ht="15.75" customHeight="1">
      <c r="H129" s="21"/>
      <c r="K129" s="10"/>
    </row>
    <row r="130" spans="8:11" ht="15.75" customHeight="1">
      <c r="H130" s="21"/>
      <c r="K130" s="10"/>
    </row>
    <row r="131" spans="8:11" ht="15.75" customHeight="1">
      <c r="H131" s="21"/>
      <c r="K131" s="10"/>
    </row>
    <row r="132" spans="8:11" ht="15.75" customHeight="1">
      <c r="H132" s="21"/>
      <c r="K132" s="10"/>
    </row>
    <row r="133" spans="8:11" ht="15.75" customHeight="1">
      <c r="H133" s="21"/>
      <c r="K133" s="10"/>
    </row>
    <row r="134" spans="8:11" ht="15.75" customHeight="1">
      <c r="H134" s="21"/>
      <c r="K134" s="10"/>
    </row>
    <row r="135" spans="8:11" ht="15.75" customHeight="1">
      <c r="H135" s="21"/>
      <c r="K135" s="10"/>
    </row>
    <row r="136" spans="8:11" ht="15.75" customHeight="1">
      <c r="H136" s="21"/>
      <c r="K136" s="10"/>
    </row>
    <row r="137" spans="8:11" ht="15.75" customHeight="1">
      <c r="H137" s="21"/>
      <c r="K137" s="10"/>
    </row>
    <row r="138" spans="8:11" ht="15.75" customHeight="1">
      <c r="H138" s="21"/>
      <c r="K138" s="10"/>
    </row>
    <row r="139" spans="8:11" ht="15.75" customHeight="1">
      <c r="H139" s="21"/>
      <c r="K139" s="10"/>
    </row>
    <row r="140" spans="8:11" ht="15.75" customHeight="1">
      <c r="H140" s="21"/>
      <c r="K140" s="10"/>
    </row>
    <row r="141" spans="8:11" ht="15.75" customHeight="1">
      <c r="H141" s="21"/>
      <c r="K141" s="10"/>
    </row>
    <row r="142" spans="8:11" ht="15.75" customHeight="1">
      <c r="H142" s="21"/>
      <c r="K142" s="10"/>
    </row>
    <row r="143" spans="8:11" ht="15.75" customHeight="1">
      <c r="H143" s="21"/>
      <c r="K143" s="10"/>
    </row>
    <row r="144" spans="8:11" ht="15.75" customHeight="1">
      <c r="H144" s="21"/>
      <c r="K144" s="10"/>
    </row>
    <row r="145" spans="8:11" ht="15.75" customHeight="1">
      <c r="H145" s="21"/>
      <c r="K145" s="10"/>
    </row>
    <row r="146" spans="8:11" ht="15.75" customHeight="1">
      <c r="H146" s="21"/>
      <c r="K146" s="10"/>
    </row>
    <row r="147" spans="8:11" ht="15.75" customHeight="1">
      <c r="H147" s="21"/>
      <c r="K147" s="10"/>
    </row>
    <row r="148" spans="8:11" ht="15.75" customHeight="1">
      <c r="H148" s="21"/>
      <c r="K148" s="10"/>
    </row>
    <row r="149" spans="8:11" ht="15.75" customHeight="1">
      <c r="H149" s="21"/>
      <c r="K149" s="10"/>
    </row>
    <row r="150" spans="8:11" ht="15.75" customHeight="1">
      <c r="H150" s="21"/>
      <c r="K150" s="10"/>
    </row>
    <row r="151" spans="8:11" ht="15.75" customHeight="1">
      <c r="H151" s="21"/>
      <c r="K151" s="10"/>
    </row>
    <row r="152" spans="8:11" ht="15.75" customHeight="1">
      <c r="H152" s="21"/>
      <c r="K152" s="10"/>
    </row>
    <row r="153" spans="8:11" ht="15.75" customHeight="1">
      <c r="H153" s="21"/>
      <c r="K153" s="10"/>
    </row>
    <row r="154" spans="8:11" ht="15.75" customHeight="1">
      <c r="H154" s="21"/>
      <c r="K154" s="10"/>
    </row>
    <row r="155" spans="8:11" ht="15.75" customHeight="1">
      <c r="H155" s="21"/>
      <c r="K155" s="10"/>
    </row>
    <row r="156" spans="8:11" ht="15.75" customHeight="1">
      <c r="H156" s="21"/>
      <c r="K156" s="10"/>
    </row>
    <row r="157" spans="8:11" ht="15.75" customHeight="1">
      <c r="H157" s="21"/>
      <c r="K157" s="10"/>
    </row>
    <row r="158" spans="8:11" ht="15.75" customHeight="1">
      <c r="H158" s="21"/>
      <c r="K158" s="10"/>
    </row>
    <row r="159" spans="8:11" ht="15.75" customHeight="1">
      <c r="H159" s="21"/>
      <c r="K159" s="10"/>
    </row>
    <row r="160" spans="8:11" ht="15.75" customHeight="1">
      <c r="H160" s="21"/>
      <c r="K160" s="10"/>
    </row>
    <row r="161" spans="8:11" ht="15.75" customHeight="1">
      <c r="H161" s="21"/>
      <c r="K161" s="10"/>
    </row>
    <row r="162" spans="8:11" ht="15.75" customHeight="1">
      <c r="H162" s="21"/>
      <c r="K162" s="10"/>
    </row>
    <row r="163" spans="8:11" ht="15.75" customHeight="1">
      <c r="H163" s="21"/>
      <c r="K163" s="10"/>
    </row>
    <row r="164" spans="8:11" ht="15.75" customHeight="1">
      <c r="H164" s="21"/>
      <c r="K164" s="10"/>
    </row>
    <row r="165" spans="8:11" ht="15.75" customHeight="1">
      <c r="H165" s="21"/>
      <c r="K165" s="10"/>
    </row>
    <row r="166" spans="8:11" ht="15.75" customHeight="1">
      <c r="H166" s="21"/>
      <c r="K166" s="10"/>
    </row>
    <row r="167" spans="8:11" ht="15.75" customHeight="1">
      <c r="H167" s="21"/>
      <c r="K167" s="10"/>
    </row>
    <row r="168" spans="8:11" ht="15.75" customHeight="1">
      <c r="H168" s="21"/>
      <c r="K168" s="10"/>
    </row>
    <row r="169" spans="8:11" ht="15.75" customHeight="1">
      <c r="H169" s="21"/>
      <c r="K169" s="10"/>
    </row>
    <row r="170" spans="8:11" ht="15.75" customHeight="1">
      <c r="H170" s="21"/>
      <c r="K170" s="10"/>
    </row>
    <row r="171" spans="8:11" ht="15.75" customHeight="1">
      <c r="H171" s="21"/>
      <c r="K171" s="10"/>
    </row>
    <row r="172" spans="8:11" ht="15.75" customHeight="1">
      <c r="H172" s="21"/>
      <c r="K172" s="10"/>
    </row>
    <row r="173" spans="8:11" ht="15.75" customHeight="1">
      <c r="H173" s="21"/>
      <c r="K173" s="10"/>
    </row>
    <row r="174" spans="8:11" ht="15.75" customHeight="1">
      <c r="H174" s="21"/>
      <c r="K174" s="10"/>
    </row>
    <row r="175" spans="8:11" ht="15.75" customHeight="1">
      <c r="H175" s="21"/>
      <c r="K175" s="10"/>
    </row>
    <row r="176" spans="8:11" ht="15.75" customHeight="1">
      <c r="H176" s="21"/>
      <c r="K176" s="10"/>
    </row>
    <row r="177" spans="8:11" ht="15.75" customHeight="1">
      <c r="H177" s="21"/>
      <c r="K177" s="10"/>
    </row>
    <row r="178" spans="8:11" ht="15.75" customHeight="1">
      <c r="H178" s="21"/>
      <c r="K178" s="10"/>
    </row>
    <row r="179" spans="8:11" ht="15.75" customHeight="1">
      <c r="H179" s="21"/>
      <c r="K179" s="10"/>
    </row>
    <row r="180" spans="8:11" ht="15.75" customHeight="1">
      <c r="H180" s="21"/>
      <c r="K180" s="10"/>
    </row>
    <row r="181" spans="8:11" ht="15.75" customHeight="1">
      <c r="H181" s="21"/>
      <c r="K181" s="10"/>
    </row>
    <row r="182" spans="8:11" ht="15.75" customHeight="1">
      <c r="H182" s="21"/>
      <c r="K182" s="10"/>
    </row>
    <row r="183" spans="8:11" ht="15.75" customHeight="1">
      <c r="H183" s="21"/>
      <c r="K183" s="10"/>
    </row>
    <row r="184" spans="8:11" ht="15.75" customHeight="1">
      <c r="H184" s="21"/>
      <c r="K184" s="10"/>
    </row>
    <row r="185" spans="8:11" ht="15.75" customHeight="1">
      <c r="H185" s="21"/>
      <c r="K185" s="10"/>
    </row>
    <row r="186" spans="8:11" ht="15.75" customHeight="1">
      <c r="H186" s="21"/>
      <c r="K186" s="10"/>
    </row>
    <row r="187" spans="8:11" ht="15.75" customHeight="1">
      <c r="H187" s="21"/>
      <c r="K187" s="10"/>
    </row>
    <row r="188" spans="8:11" ht="15.75" customHeight="1">
      <c r="H188" s="21"/>
      <c r="K188" s="10"/>
    </row>
    <row r="189" spans="8:11" ht="15.75" customHeight="1">
      <c r="H189" s="21"/>
      <c r="K189" s="10"/>
    </row>
    <row r="190" spans="8:11" ht="15.75" customHeight="1">
      <c r="H190" s="21"/>
      <c r="K190" s="10"/>
    </row>
    <row r="191" spans="8:11" ht="15.75" customHeight="1">
      <c r="H191" s="21"/>
      <c r="K191" s="10"/>
    </row>
    <row r="192" spans="8:11" ht="15.75" customHeight="1">
      <c r="H192" s="21"/>
      <c r="K192" s="10"/>
    </row>
    <row r="193" spans="8:11" ht="15.75" customHeight="1">
      <c r="H193" s="21"/>
      <c r="K193" s="10"/>
    </row>
    <row r="194" spans="8:11" ht="15.75" customHeight="1">
      <c r="H194" s="21"/>
      <c r="K194" s="10"/>
    </row>
    <row r="195" spans="8:11" ht="15.75" customHeight="1">
      <c r="H195" s="21"/>
      <c r="K195" s="10"/>
    </row>
    <row r="196" spans="8:11" ht="15.75" customHeight="1">
      <c r="H196" s="21"/>
      <c r="K196" s="10"/>
    </row>
    <row r="197" spans="8:11" ht="15.75" customHeight="1">
      <c r="H197" s="21"/>
      <c r="K197" s="10"/>
    </row>
    <row r="198" spans="8:11" ht="15.75" customHeight="1">
      <c r="H198" s="21"/>
      <c r="K198" s="10"/>
    </row>
    <row r="199" spans="8:11" ht="15.75" customHeight="1">
      <c r="H199" s="21"/>
      <c r="K199" s="10"/>
    </row>
    <row r="200" spans="8:11" ht="15.75" customHeight="1">
      <c r="H200" s="21"/>
      <c r="K200" s="10"/>
    </row>
    <row r="201" spans="8:11" ht="15.75" customHeight="1">
      <c r="H201" s="21"/>
      <c r="K201" s="10"/>
    </row>
    <row r="202" spans="8:11" ht="15.75" customHeight="1">
      <c r="H202" s="21"/>
      <c r="K202" s="10"/>
    </row>
    <row r="203" spans="8:11" ht="15.75" customHeight="1">
      <c r="H203" s="21"/>
      <c r="K203" s="10"/>
    </row>
    <row r="204" spans="8:11" ht="15.75" customHeight="1">
      <c r="H204" s="21"/>
      <c r="K204" s="10"/>
    </row>
    <row r="205" spans="8:11" ht="15.75" customHeight="1">
      <c r="H205" s="21"/>
      <c r="K205" s="10"/>
    </row>
    <row r="206" spans="8:11" ht="15.75" customHeight="1">
      <c r="H206" s="21"/>
      <c r="K206" s="10"/>
    </row>
    <row r="207" spans="8:11" ht="15.75" customHeight="1">
      <c r="H207" s="21"/>
      <c r="K207" s="10"/>
    </row>
    <row r="208" spans="8:11" ht="15.75" customHeight="1">
      <c r="H208" s="21"/>
      <c r="K208" s="10"/>
    </row>
    <row r="209" spans="8:11" ht="15.75" customHeight="1">
      <c r="H209" s="21"/>
      <c r="K209" s="10"/>
    </row>
    <row r="210" spans="8:11" ht="15.75" customHeight="1">
      <c r="H210" s="21"/>
      <c r="K210" s="10"/>
    </row>
    <row r="211" spans="8:11" ht="15.75" customHeight="1">
      <c r="H211" s="21"/>
      <c r="K211" s="10"/>
    </row>
    <row r="212" spans="8:11" ht="15.75" customHeight="1">
      <c r="H212" s="21"/>
      <c r="K212" s="10"/>
    </row>
    <row r="213" spans="8:11" ht="15.75" customHeight="1">
      <c r="H213" s="21"/>
      <c r="K213" s="10"/>
    </row>
    <row r="214" spans="8:11" ht="15.75" customHeight="1">
      <c r="H214" s="21"/>
      <c r="K214" s="10"/>
    </row>
    <row r="215" spans="8:11" ht="15.75" customHeight="1">
      <c r="H215" s="21"/>
      <c r="K215" s="10"/>
    </row>
    <row r="216" spans="8:11" ht="15.75" customHeight="1">
      <c r="H216" s="21"/>
      <c r="K216" s="10"/>
    </row>
    <row r="217" spans="8:11" ht="15.75" customHeight="1">
      <c r="H217" s="21"/>
      <c r="K217" s="10"/>
    </row>
    <row r="218" spans="8:11" ht="15.75" customHeight="1">
      <c r="H218" s="21"/>
      <c r="K218" s="10"/>
    </row>
    <row r="219" spans="8:11" ht="15.75" customHeight="1">
      <c r="H219" s="21"/>
      <c r="K219" s="10"/>
    </row>
    <row r="220" spans="8:11" ht="15.75" customHeight="1">
      <c r="H220" s="21"/>
      <c r="K220" s="10"/>
    </row>
    <row r="221" spans="8:11" ht="15.75" customHeight="1">
      <c r="H221" s="21"/>
      <c r="K221" s="10"/>
    </row>
    <row r="222" spans="8:11" ht="15.75" customHeight="1">
      <c r="H222" s="21"/>
      <c r="K222" s="10"/>
    </row>
    <row r="223" spans="8:11" ht="15.75" customHeight="1">
      <c r="H223" s="21"/>
      <c r="K223" s="10"/>
    </row>
    <row r="224" spans="8:11" ht="15.75" customHeight="1">
      <c r="H224" s="21"/>
      <c r="K224" s="10"/>
    </row>
    <row r="225" spans="8:11" ht="15.75" customHeight="1">
      <c r="H225" s="21"/>
      <c r="K225" s="10"/>
    </row>
    <row r="226" spans="8:11" ht="15.75" customHeight="1">
      <c r="H226" s="21"/>
      <c r="K226" s="10"/>
    </row>
    <row r="227" spans="8:11" ht="15.75" customHeight="1">
      <c r="H227" s="21"/>
      <c r="K227" s="10"/>
    </row>
    <row r="228" spans="8:11" ht="15.75" customHeight="1">
      <c r="H228" s="21"/>
      <c r="K228" s="10"/>
    </row>
    <row r="229" spans="8:11" ht="15.75" customHeight="1">
      <c r="H229" s="21"/>
      <c r="K229" s="10"/>
    </row>
    <row r="230" spans="8:11" ht="15.75" customHeight="1">
      <c r="H230" s="21"/>
      <c r="K230" s="10"/>
    </row>
    <row r="231" spans="8:11" ht="15.75" customHeight="1">
      <c r="H231" s="21"/>
      <c r="K231" s="10"/>
    </row>
    <row r="232" spans="8:11" ht="15.75" customHeight="1">
      <c r="H232" s="21"/>
      <c r="K232" s="10"/>
    </row>
    <row r="233" spans="8:11" ht="15.75" customHeight="1">
      <c r="H233" s="21"/>
      <c r="K233" s="10"/>
    </row>
    <row r="234" spans="8:11" ht="15.75" customHeight="1">
      <c r="H234" s="21"/>
      <c r="K234" s="10"/>
    </row>
    <row r="235" spans="8:11" ht="15.75" customHeight="1">
      <c r="H235" s="21"/>
      <c r="K235" s="10"/>
    </row>
    <row r="236" spans="8:11" ht="15.75" customHeight="1">
      <c r="H236" s="21"/>
      <c r="K236" s="10"/>
    </row>
    <row r="237" spans="8:11" ht="15.75" customHeight="1">
      <c r="H237" s="21"/>
      <c r="K237" s="10"/>
    </row>
    <row r="238" spans="8:11" ht="15.75" customHeight="1">
      <c r="H238" s="21"/>
      <c r="K238" s="10"/>
    </row>
    <row r="239" spans="8:11" ht="15.75" customHeight="1">
      <c r="H239" s="21"/>
      <c r="K239" s="10"/>
    </row>
    <row r="240" spans="8:11" ht="15.75" customHeight="1">
      <c r="H240" s="21"/>
      <c r="K240" s="10"/>
    </row>
    <row r="241" spans="8:11" ht="15.75" customHeight="1">
      <c r="H241" s="21"/>
      <c r="K241" s="10"/>
    </row>
    <row r="242" spans="8:11" ht="15.75" customHeight="1">
      <c r="H242" s="21"/>
      <c r="K242" s="10"/>
    </row>
    <row r="243" spans="8:11" ht="15.75" customHeight="1">
      <c r="H243" s="21"/>
      <c r="K243" s="10"/>
    </row>
    <row r="244" spans="8:11" ht="15.75" customHeight="1">
      <c r="H244" s="21"/>
      <c r="K244" s="10"/>
    </row>
    <row r="245" spans="8:11" ht="15.75" customHeight="1">
      <c r="H245" s="21"/>
      <c r="K245" s="10"/>
    </row>
    <row r="246" spans="8:11" ht="15.75" customHeight="1">
      <c r="H246" s="21"/>
      <c r="K246" s="10"/>
    </row>
    <row r="247" spans="8:11" ht="15.75" customHeight="1">
      <c r="H247" s="21"/>
      <c r="K247" s="10"/>
    </row>
    <row r="248" spans="8:11" ht="15.75" customHeight="1">
      <c r="H248" s="21"/>
      <c r="K248" s="10"/>
    </row>
    <row r="249" spans="8:11" ht="15.75" customHeight="1">
      <c r="H249" s="21"/>
      <c r="K249" s="10"/>
    </row>
    <row r="250" spans="8:11" ht="15.75" customHeight="1">
      <c r="H250" s="21"/>
      <c r="K250" s="10"/>
    </row>
    <row r="251" spans="8:11" ht="15.75" customHeight="1">
      <c r="H251" s="21"/>
      <c r="K251" s="10"/>
    </row>
    <row r="252" spans="8:11" ht="15.75" customHeight="1">
      <c r="H252" s="21"/>
      <c r="K252" s="10"/>
    </row>
    <row r="253" spans="8:11" ht="15.75" customHeight="1">
      <c r="H253" s="21"/>
      <c r="K253" s="10"/>
    </row>
    <row r="254" spans="8:11" ht="15.75" customHeight="1">
      <c r="H254" s="21"/>
      <c r="K254" s="10"/>
    </row>
    <row r="255" spans="8:11" ht="15.75" customHeight="1">
      <c r="H255" s="21"/>
      <c r="K255" s="10"/>
    </row>
    <row r="256" spans="8:11" ht="15.75" customHeight="1">
      <c r="H256" s="21"/>
      <c r="K256" s="10"/>
    </row>
    <row r="257" spans="8:11" ht="15.75" customHeight="1">
      <c r="H257" s="21"/>
      <c r="K257" s="10"/>
    </row>
    <row r="258" spans="8:11" ht="15.75" customHeight="1">
      <c r="H258" s="21"/>
      <c r="K258" s="10"/>
    </row>
    <row r="259" spans="8:11" ht="15.75" customHeight="1">
      <c r="H259" s="21"/>
      <c r="K259" s="10"/>
    </row>
    <row r="260" spans="8:11" ht="15.75" customHeight="1">
      <c r="H260" s="21"/>
      <c r="K260" s="10"/>
    </row>
    <row r="261" spans="8:11" ht="15.75" customHeight="1">
      <c r="H261" s="21"/>
      <c r="K261" s="10"/>
    </row>
    <row r="262" spans="8:11" ht="15.75" customHeight="1">
      <c r="H262" s="21"/>
      <c r="K262" s="10"/>
    </row>
    <row r="263" spans="8:11" ht="15.75" customHeight="1">
      <c r="H263" s="21"/>
      <c r="K263" s="10"/>
    </row>
    <row r="264" spans="8:11" ht="15.75" customHeight="1">
      <c r="H264" s="21"/>
      <c r="K264" s="10"/>
    </row>
    <row r="265" spans="8:11" ht="15.75" customHeight="1">
      <c r="H265" s="21"/>
      <c r="K265" s="10"/>
    </row>
    <row r="266" spans="8:11" ht="15.75" customHeight="1">
      <c r="H266" s="21"/>
      <c r="K266" s="10"/>
    </row>
    <row r="267" spans="8:11" ht="15.75" customHeight="1">
      <c r="H267" s="21"/>
      <c r="K267" s="10"/>
    </row>
    <row r="268" spans="8:11" ht="15.75" customHeight="1">
      <c r="H268" s="21"/>
      <c r="K268" s="10"/>
    </row>
    <row r="269" spans="8:11" ht="15.75" customHeight="1">
      <c r="H269" s="21"/>
      <c r="K269" s="10"/>
    </row>
    <row r="270" spans="8:11" ht="15.75" customHeight="1">
      <c r="H270" s="21"/>
      <c r="K270" s="10"/>
    </row>
    <row r="271" spans="8:11" ht="15.75" customHeight="1">
      <c r="H271" s="21"/>
      <c r="K271" s="10"/>
    </row>
    <row r="272" spans="8:11" ht="15.75" customHeight="1">
      <c r="H272" s="21"/>
      <c r="K272" s="10"/>
    </row>
    <row r="273" spans="8:11" ht="15.75" customHeight="1">
      <c r="H273" s="21"/>
      <c r="K273" s="10"/>
    </row>
    <row r="274" spans="8:11" ht="15.75" customHeight="1">
      <c r="H274" s="21"/>
      <c r="K274" s="10"/>
    </row>
    <row r="275" spans="8:11" ht="15.75" customHeight="1">
      <c r="H275" s="21"/>
      <c r="K275" s="10"/>
    </row>
    <row r="276" spans="8:11" ht="15.75" customHeight="1">
      <c r="H276" s="21"/>
      <c r="K276" s="10"/>
    </row>
    <row r="277" spans="8:11" ht="15.75" customHeight="1">
      <c r="H277" s="21"/>
      <c r="K277" s="10"/>
    </row>
    <row r="278" spans="8:11" ht="15.75" customHeight="1">
      <c r="H278" s="21"/>
      <c r="K278" s="10"/>
    </row>
    <row r="279" spans="8:11" ht="15.75" customHeight="1">
      <c r="H279" s="21"/>
      <c r="K279" s="10"/>
    </row>
    <row r="280" spans="8:11" ht="15.75" customHeight="1">
      <c r="H280" s="21"/>
      <c r="K280" s="10"/>
    </row>
    <row r="281" spans="8:11" ht="15.75" customHeight="1">
      <c r="H281" s="21"/>
      <c r="K281" s="10"/>
    </row>
    <row r="282" spans="8:11" ht="15.75" customHeight="1">
      <c r="H282" s="21"/>
      <c r="K282" s="10"/>
    </row>
    <row r="283" spans="8:11" ht="15.75" customHeight="1">
      <c r="H283" s="21"/>
      <c r="K283" s="10"/>
    </row>
    <row r="284" spans="8:11" ht="15.75" customHeight="1">
      <c r="H284" s="21"/>
      <c r="K284" s="10"/>
    </row>
    <row r="285" spans="8:11" ht="15.75" customHeight="1">
      <c r="H285" s="21"/>
      <c r="K285" s="10"/>
    </row>
    <row r="286" spans="8:11" ht="15.75" customHeight="1">
      <c r="H286" s="21"/>
      <c r="K286" s="10"/>
    </row>
    <row r="287" spans="8:11" ht="15.75" customHeight="1">
      <c r="H287" s="21"/>
      <c r="K287" s="10"/>
    </row>
    <row r="288" spans="8:11" ht="15.75" customHeight="1">
      <c r="H288" s="21"/>
      <c r="K288" s="10"/>
    </row>
    <row r="289" spans="8:11" ht="15.75" customHeight="1">
      <c r="H289" s="21"/>
      <c r="K289" s="10"/>
    </row>
    <row r="290" spans="8:11" ht="15.75" customHeight="1">
      <c r="H290" s="21"/>
      <c r="K290" s="10"/>
    </row>
    <row r="291" spans="8:11" ht="15.75" customHeight="1">
      <c r="H291" s="21"/>
      <c r="K291" s="10"/>
    </row>
    <row r="292" spans="8:11" ht="15.75" customHeight="1">
      <c r="H292" s="21"/>
      <c r="K292" s="10"/>
    </row>
    <row r="293" spans="8:11" ht="15.75" customHeight="1">
      <c r="H293" s="21"/>
      <c r="K293" s="10"/>
    </row>
    <row r="294" spans="8:11" ht="15.75" customHeight="1">
      <c r="H294" s="21"/>
      <c r="K294" s="10"/>
    </row>
    <row r="295" spans="8:11" ht="15.75" customHeight="1">
      <c r="H295" s="21"/>
      <c r="K295" s="10"/>
    </row>
    <row r="296" spans="8:11" ht="15.75" customHeight="1">
      <c r="H296" s="21"/>
      <c r="K296" s="10"/>
    </row>
    <row r="297" spans="8:11" ht="15.75" customHeight="1">
      <c r="H297" s="21"/>
      <c r="K297" s="10"/>
    </row>
    <row r="298" spans="8:11" ht="15.75" customHeight="1">
      <c r="H298" s="21"/>
      <c r="K298" s="10"/>
    </row>
    <row r="299" spans="8:11" ht="15.75" customHeight="1">
      <c r="H299" s="21"/>
      <c r="K299" s="10"/>
    </row>
    <row r="300" spans="8:11" ht="15.75" customHeight="1">
      <c r="H300" s="21"/>
      <c r="K300" s="10"/>
    </row>
    <row r="301" spans="8:11" ht="15.75" customHeight="1">
      <c r="H301" s="21"/>
      <c r="K301" s="10"/>
    </row>
    <row r="302" spans="8:11" ht="15.75" customHeight="1">
      <c r="H302" s="21"/>
      <c r="K302" s="10"/>
    </row>
    <row r="303" spans="8:11" ht="15.75" customHeight="1">
      <c r="H303" s="21"/>
      <c r="K303" s="10"/>
    </row>
    <row r="304" spans="8:11" ht="15.75" customHeight="1">
      <c r="H304" s="21"/>
      <c r="K304" s="10"/>
    </row>
    <row r="305" spans="8:11" ht="15.75" customHeight="1">
      <c r="H305" s="21"/>
      <c r="K305" s="10"/>
    </row>
    <row r="306" spans="8:11" ht="15.75" customHeight="1">
      <c r="H306" s="21"/>
      <c r="K306" s="10"/>
    </row>
    <row r="307" spans="8:11" ht="15.75" customHeight="1">
      <c r="H307" s="21"/>
      <c r="K307" s="10"/>
    </row>
    <row r="308" spans="8:11" ht="15.75" customHeight="1">
      <c r="H308" s="21"/>
      <c r="K308" s="10"/>
    </row>
    <row r="309" spans="8:11" ht="15.75" customHeight="1">
      <c r="H309" s="21"/>
      <c r="K309" s="10"/>
    </row>
    <row r="310" spans="8:11" ht="15.75" customHeight="1">
      <c r="H310" s="21"/>
      <c r="K310" s="10"/>
    </row>
    <row r="311" spans="8:11" ht="15.75" customHeight="1">
      <c r="H311" s="21"/>
      <c r="K311" s="10"/>
    </row>
    <row r="312" spans="8:11" ht="15.75" customHeight="1">
      <c r="H312" s="21"/>
      <c r="K312" s="10"/>
    </row>
    <row r="313" spans="8:11" ht="15.75" customHeight="1">
      <c r="H313" s="21"/>
      <c r="K313" s="10"/>
    </row>
    <row r="314" spans="8:11" ht="15.75" customHeight="1">
      <c r="H314" s="21"/>
      <c r="K314" s="10"/>
    </row>
    <row r="315" spans="8:11" ht="15.75" customHeight="1">
      <c r="H315" s="21"/>
      <c r="K315" s="10"/>
    </row>
    <row r="316" spans="8:11" ht="15.75" customHeight="1">
      <c r="H316" s="21"/>
      <c r="K316" s="10"/>
    </row>
    <row r="317" spans="8:11" ht="15.75" customHeight="1">
      <c r="H317" s="21"/>
      <c r="K317" s="10"/>
    </row>
    <row r="318" spans="8:11" ht="15.75" customHeight="1">
      <c r="H318" s="21"/>
      <c r="K318" s="10"/>
    </row>
    <row r="319" spans="8:11" ht="15.75" customHeight="1">
      <c r="H319" s="21"/>
      <c r="K319" s="10"/>
    </row>
    <row r="320" spans="8:11" ht="15.75" customHeight="1">
      <c r="H320" s="21"/>
      <c r="K320" s="10"/>
    </row>
    <row r="321" spans="8:11" ht="15.75" customHeight="1">
      <c r="H321" s="21"/>
      <c r="K321" s="10"/>
    </row>
    <row r="322" spans="8:11" ht="15.75" customHeight="1">
      <c r="H322" s="21"/>
      <c r="K322" s="10"/>
    </row>
    <row r="323" spans="8:11" ht="15.75" customHeight="1">
      <c r="H323" s="21"/>
      <c r="K323" s="10"/>
    </row>
    <row r="324" spans="8:11" ht="15.75" customHeight="1">
      <c r="H324" s="21"/>
      <c r="K324" s="10"/>
    </row>
    <row r="325" spans="8:11" ht="15.75" customHeight="1">
      <c r="H325" s="21"/>
      <c r="K325" s="10"/>
    </row>
    <row r="326" spans="8:11" ht="15.75" customHeight="1">
      <c r="H326" s="21"/>
      <c r="K326" s="10"/>
    </row>
    <row r="327" spans="8:11" ht="15.75" customHeight="1">
      <c r="H327" s="21"/>
      <c r="K327" s="10"/>
    </row>
    <row r="328" spans="8:11" ht="15.75" customHeight="1">
      <c r="H328" s="21"/>
      <c r="K328" s="10"/>
    </row>
    <row r="329" spans="8:11" ht="15.75" customHeight="1">
      <c r="H329" s="21"/>
      <c r="K329" s="10"/>
    </row>
    <row r="330" spans="8:11" ht="15.75" customHeight="1">
      <c r="H330" s="21"/>
      <c r="K330" s="10"/>
    </row>
    <row r="331" spans="8:11" ht="15.75" customHeight="1">
      <c r="H331" s="21"/>
      <c r="K331" s="10"/>
    </row>
    <row r="332" spans="8:11" ht="15.75" customHeight="1">
      <c r="H332" s="21"/>
      <c r="K332" s="10"/>
    </row>
    <row r="333" spans="8:11" ht="15.75" customHeight="1">
      <c r="H333" s="21"/>
      <c r="K333" s="10"/>
    </row>
    <row r="334" spans="8:11" ht="15.75" customHeight="1">
      <c r="H334" s="21"/>
      <c r="K334" s="10"/>
    </row>
    <row r="335" spans="8:11" ht="15.75" customHeight="1">
      <c r="H335" s="21"/>
      <c r="K335" s="10"/>
    </row>
    <row r="336" spans="8:11" ht="15.75" customHeight="1">
      <c r="H336" s="21"/>
      <c r="K336" s="10"/>
    </row>
    <row r="337" spans="8:11" ht="15.75" customHeight="1">
      <c r="H337" s="21"/>
      <c r="K337" s="10"/>
    </row>
    <row r="338" spans="8:11" ht="15.75" customHeight="1">
      <c r="H338" s="21"/>
      <c r="K338" s="10"/>
    </row>
    <row r="339" spans="8:11" ht="15.75" customHeight="1">
      <c r="H339" s="21"/>
      <c r="K339" s="10"/>
    </row>
    <row r="340" spans="8:11" ht="15.75" customHeight="1">
      <c r="H340" s="21"/>
      <c r="K340" s="10"/>
    </row>
    <row r="341" spans="8:11" ht="15.75" customHeight="1">
      <c r="H341" s="21"/>
      <c r="K341" s="10"/>
    </row>
    <row r="342" spans="8:11" ht="15.75" customHeight="1">
      <c r="H342" s="21"/>
      <c r="K342" s="10"/>
    </row>
    <row r="343" spans="8:11" ht="15.75" customHeight="1">
      <c r="H343" s="21"/>
      <c r="K343" s="10"/>
    </row>
    <row r="344" spans="8:11" ht="15.75" customHeight="1">
      <c r="H344" s="21"/>
      <c r="K344" s="10"/>
    </row>
    <row r="345" spans="8:11" ht="15.75" customHeight="1">
      <c r="H345" s="21"/>
      <c r="K345" s="10"/>
    </row>
    <row r="346" spans="8:11" ht="15.75" customHeight="1">
      <c r="H346" s="21"/>
      <c r="K346" s="10"/>
    </row>
    <row r="347" spans="8:11" ht="15.75" customHeight="1">
      <c r="H347" s="21"/>
      <c r="K347" s="10"/>
    </row>
    <row r="348" spans="8:11" ht="15.75" customHeight="1">
      <c r="H348" s="21"/>
      <c r="K348" s="10"/>
    </row>
    <row r="349" spans="8:11" ht="15.75" customHeight="1">
      <c r="H349" s="21"/>
      <c r="K349" s="10"/>
    </row>
    <row r="350" spans="8:11" ht="15.75" customHeight="1">
      <c r="H350" s="21"/>
      <c r="K350" s="10"/>
    </row>
    <row r="351" spans="8:11" ht="15.75" customHeight="1">
      <c r="H351" s="21"/>
      <c r="K351" s="10"/>
    </row>
    <row r="352" spans="8:11" ht="15.75" customHeight="1">
      <c r="H352" s="21"/>
      <c r="K352" s="10"/>
    </row>
    <row r="353" spans="8:11" ht="15.75" customHeight="1">
      <c r="H353" s="21"/>
      <c r="K353" s="10"/>
    </row>
    <row r="354" spans="8:11" ht="15.75" customHeight="1">
      <c r="H354" s="21"/>
      <c r="K354" s="10"/>
    </row>
    <row r="355" spans="8:11" ht="15.75" customHeight="1">
      <c r="H355" s="21"/>
      <c r="K355" s="10"/>
    </row>
    <row r="356" spans="8:11" ht="15.75" customHeight="1">
      <c r="H356" s="21"/>
      <c r="K356" s="10"/>
    </row>
    <row r="357" spans="8:11" ht="15.75" customHeight="1">
      <c r="H357" s="21"/>
      <c r="K357" s="10"/>
    </row>
    <row r="358" spans="8:11" ht="15.75" customHeight="1">
      <c r="H358" s="21"/>
      <c r="K358" s="10"/>
    </row>
    <row r="359" spans="8:11" ht="15.75" customHeight="1">
      <c r="H359" s="21"/>
      <c r="K359" s="10"/>
    </row>
    <row r="360" spans="8:11" ht="15.75" customHeight="1">
      <c r="H360" s="21"/>
      <c r="K360" s="10"/>
    </row>
    <row r="361" spans="8:11" ht="15.75" customHeight="1">
      <c r="H361" s="21"/>
      <c r="K361" s="10"/>
    </row>
    <row r="362" spans="8:11" ht="15.75" customHeight="1">
      <c r="H362" s="21"/>
      <c r="K362" s="10"/>
    </row>
    <row r="363" spans="8:11" ht="15.75" customHeight="1">
      <c r="H363" s="21"/>
      <c r="K363" s="10"/>
    </row>
    <row r="364" spans="8:11" ht="15.75" customHeight="1">
      <c r="H364" s="21"/>
      <c r="K364" s="10"/>
    </row>
    <row r="365" spans="8:11" ht="15.75" customHeight="1">
      <c r="H365" s="21"/>
      <c r="K365" s="10"/>
    </row>
    <row r="366" spans="8:11" ht="15.75" customHeight="1">
      <c r="H366" s="21"/>
      <c r="K366" s="10"/>
    </row>
    <row r="367" spans="8:11" ht="15.75" customHeight="1">
      <c r="H367" s="21"/>
      <c r="K367" s="10"/>
    </row>
    <row r="368" spans="8:11" ht="15.75" customHeight="1">
      <c r="H368" s="21"/>
      <c r="K368" s="10"/>
    </row>
    <row r="369" spans="8:11" ht="15.75" customHeight="1">
      <c r="H369" s="21"/>
      <c r="K369" s="10"/>
    </row>
    <row r="370" spans="8:11" ht="15.75" customHeight="1">
      <c r="H370" s="21"/>
      <c r="K370" s="10"/>
    </row>
    <row r="371" spans="8:11" ht="15.75" customHeight="1">
      <c r="H371" s="21"/>
      <c r="K371" s="10"/>
    </row>
    <row r="372" spans="8:11" ht="15.75" customHeight="1">
      <c r="H372" s="21"/>
      <c r="K372" s="10"/>
    </row>
    <row r="373" spans="8:11" ht="15.75" customHeight="1">
      <c r="H373" s="21"/>
      <c r="K373" s="10"/>
    </row>
    <row r="374" spans="8:11" ht="15.75" customHeight="1">
      <c r="H374" s="21"/>
      <c r="K374" s="10"/>
    </row>
    <row r="375" spans="8:11" ht="15.75" customHeight="1">
      <c r="H375" s="21"/>
      <c r="K375" s="10"/>
    </row>
    <row r="376" spans="8:11" ht="15.75" customHeight="1">
      <c r="H376" s="21"/>
      <c r="K376" s="10"/>
    </row>
    <row r="377" spans="8:11" ht="15.75" customHeight="1">
      <c r="H377" s="21"/>
      <c r="K377" s="10"/>
    </row>
    <row r="378" spans="8:11" ht="15.75" customHeight="1">
      <c r="H378" s="21"/>
      <c r="K378" s="10"/>
    </row>
    <row r="379" spans="8:11" ht="15.75" customHeight="1">
      <c r="H379" s="21"/>
      <c r="K379" s="10"/>
    </row>
    <row r="380" spans="8:11" ht="15.75" customHeight="1">
      <c r="H380" s="21"/>
      <c r="K380" s="10"/>
    </row>
    <row r="381" spans="8:11" ht="15.75" customHeight="1">
      <c r="H381" s="21"/>
      <c r="K381" s="10"/>
    </row>
    <row r="382" spans="8:11" ht="15.75" customHeight="1">
      <c r="H382" s="21"/>
      <c r="K382" s="10"/>
    </row>
    <row r="383" spans="8:11" ht="15.75" customHeight="1">
      <c r="H383" s="21"/>
      <c r="K383" s="10"/>
    </row>
    <row r="384" spans="8:11" ht="15.75" customHeight="1">
      <c r="H384" s="21"/>
      <c r="K384" s="10"/>
    </row>
    <row r="385" spans="8:11" ht="15.75" customHeight="1">
      <c r="H385" s="21"/>
      <c r="K385" s="10"/>
    </row>
    <row r="386" spans="8:11" ht="15.75" customHeight="1">
      <c r="H386" s="21"/>
      <c r="K386" s="10"/>
    </row>
    <row r="387" spans="8:11" ht="15.75" customHeight="1">
      <c r="H387" s="21"/>
      <c r="K387" s="10"/>
    </row>
    <row r="388" spans="8:11" ht="15.75" customHeight="1">
      <c r="H388" s="21"/>
      <c r="K388" s="10"/>
    </row>
    <row r="389" spans="8:11" ht="15.75" customHeight="1">
      <c r="H389" s="21"/>
      <c r="K389" s="10"/>
    </row>
    <row r="390" spans="8:11" ht="15.75" customHeight="1">
      <c r="H390" s="21"/>
      <c r="K390" s="10"/>
    </row>
    <row r="391" spans="8:11" ht="15.75" customHeight="1">
      <c r="H391" s="21"/>
      <c r="K391" s="10"/>
    </row>
    <row r="392" spans="8:11" ht="15.75" customHeight="1">
      <c r="H392" s="21"/>
      <c r="K392" s="10"/>
    </row>
    <row r="393" spans="8:11" ht="15.75" customHeight="1">
      <c r="H393" s="21"/>
      <c r="K393" s="10"/>
    </row>
    <row r="394" spans="8:11" ht="15.75" customHeight="1">
      <c r="H394" s="21"/>
      <c r="K394" s="10"/>
    </row>
    <row r="395" spans="8:11" ht="15.75" customHeight="1">
      <c r="H395" s="21"/>
      <c r="K395" s="10"/>
    </row>
    <row r="396" spans="8:11" ht="15.75" customHeight="1">
      <c r="H396" s="21"/>
      <c r="K396" s="10"/>
    </row>
    <row r="397" spans="8:11" ht="15.75" customHeight="1">
      <c r="H397" s="21"/>
      <c r="K397" s="10"/>
    </row>
    <row r="398" spans="8:11" ht="15.75" customHeight="1">
      <c r="H398" s="21"/>
      <c r="K398" s="10"/>
    </row>
    <row r="399" spans="8:11" ht="15.75" customHeight="1">
      <c r="H399" s="21"/>
      <c r="K399" s="10"/>
    </row>
    <row r="400" spans="8:11" ht="15.75" customHeight="1">
      <c r="H400" s="21"/>
      <c r="K400" s="10"/>
    </row>
    <row r="401" spans="8:11" ht="15.75" customHeight="1">
      <c r="H401" s="21"/>
      <c r="K401" s="10"/>
    </row>
    <row r="402" spans="8:11" ht="15.75" customHeight="1">
      <c r="H402" s="21"/>
      <c r="K402" s="10"/>
    </row>
    <row r="403" spans="8:11" ht="15.75" customHeight="1">
      <c r="H403" s="21"/>
      <c r="K403" s="10"/>
    </row>
    <row r="404" spans="8:11" ht="15.75" customHeight="1">
      <c r="H404" s="21"/>
      <c r="K404" s="10"/>
    </row>
    <row r="405" spans="8:11" ht="15.75" customHeight="1">
      <c r="H405" s="21"/>
      <c r="K405" s="10"/>
    </row>
    <row r="406" spans="8:11" ht="15.75" customHeight="1">
      <c r="H406" s="21"/>
      <c r="K406" s="10"/>
    </row>
    <row r="407" spans="8:11" ht="15.75" customHeight="1">
      <c r="H407" s="21"/>
      <c r="K407" s="10"/>
    </row>
    <row r="408" spans="8:11" ht="15.75" customHeight="1">
      <c r="H408" s="21"/>
      <c r="K408" s="10"/>
    </row>
    <row r="409" spans="8:11" ht="15.75" customHeight="1">
      <c r="H409" s="21"/>
      <c r="K409" s="10"/>
    </row>
    <row r="410" spans="8:11" ht="15.75" customHeight="1">
      <c r="H410" s="21"/>
      <c r="K410" s="10"/>
    </row>
    <row r="411" spans="8:11" ht="15.75" customHeight="1">
      <c r="H411" s="21"/>
      <c r="K411" s="10"/>
    </row>
    <row r="412" spans="8:11" ht="15.75" customHeight="1">
      <c r="H412" s="21"/>
      <c r="K412" s="10"/>
    </row>
    <row r="413" spans="8:11" ht="15.75" customHeight="1">
      <c r="H413" s="21"/>
      <c r="K413" s="10"/>
    </row>
    <row r="414" spans="8:11" ht="15.75" customHeight="1">
      <c r="H414" s="21"/>
      <c r="K414" s="10"/>
    </row>
    <row r="415" spans="8:11" ht="15.75" customHeight="1">
      <c r="H415" s="21"/>
      <c r="K415" s="10"/>
    </row>
    <row r="416" spans="8:11" ht="15.75" customHeight="1">
      <c r="H416" s="21"/>
      <c r="K416" s="10"/>
    </row>
    <row r="417" spans="8:11" ht="15.75" customHeight="1">
      <c r="H417" s="21"/>
      <c r="K417" s="10"/>
    </row>
    <row r="418" spans="8:11" ht="15.75" customHeight="1">
      <c r="H418" s="21"/>
      <c r="K418" s="10"/>
    </row>
    <row r="419" spans="8:11" ht="15.75" customHeight="1">
      <c r="H419" s="21"/>
      <c r="K419" s="10"/>
    </row>
    <row r="420" spans="8:11" ht="15.75" customHeight="1">
      <c r="H420" s="21"/>
      <c r="K420" s="10"/>
    </row>
    <row r="421" spans="8:11" ht="15.75" customHeight="1">
      <c r="H421" s="21"/>
      <c r="K421" s="10"/>
    </row>
    <row r="422" spans="8:11" ht="15.75" customHeight="1">
      <c r="H422" s="21"/>
      <c r="K422" s="10"/>
    </row>
    <row r="423" spans="8:11" ht="15.75" customHeight="1">
      <c r="H423" s="21"/>
      <c r="K423" s="10"/>
    </row>
    <row r="424" spans="8:11" ht="15.75" customHeight="1">
      <c r="H424" s="21"/>
      <c r="K424" s="10"/>
    </row>
    <row r="425" spans="8:11" ht="15.75" customHeight="1">
      <c r="H425" s="21"/>
      <c r="K425" s="10"/>
    </row>
    <row r="426" spans="8:11" ht="15.75" customHeight="1">
      <c r="H426" s="21"/>
      <c r="K426" s="10"/>
    </row>
    <row r="427" spans="8:11" ht="15.75" customHeight="1">
      <c r="H427" s="21"/>
      <c r="K427" s="10"/>
    </row>
    <row r="428" spans="8:11" ht="15.75" customHeight="1">
      <c r="H428" s="21"/>
      <c r="K428" s="10"/>
    </row>
    <row r="429" spans="8:11" ht="15.75" customHeight="1">
      <c r="H429" s="21"/>
      <c r="K429" s="10"/>
    </row>
    <row r="430" spans="8:11" ht="15.75" customHeight="1">
      <c r="H430" s="21"/>
      <c r="K430" s="10"/>
    </row>
    <row r="431" spans="8:11" ht="15.75" customHeight="1">
      <c r="H431" s="21"/>
      <c r="K431" s="10"/>
    </row>
    <row r="432" spans="8:11" ht="15.75" customHeight="1">
      <c r="H432" s="21"/>
      <c r="K432" s="10"/>
    </row>
    <row r="433" spans="8:11" ht="15.75" customHeight="1">
      <c r="H433" s="21"/>
      <c r="K433" s="10"/>
    </row>
    <row r="434" spans="8:11" ht="15.75" customHeight="1">
      <c r="H434" s="21"/>
      <c r="K434" s="10"/>
    </row>
    <row r="435" spans="8:11" ht="15.75" customHeight="1">
      <c r="H435" s="21"/>
      <c r="K435" s="10"/>
    </row>
    <row r="436" spans="8:11" ht="15.75" customHeight="1">
      <c r="H436" s="21"/>
      <c r="K436" s="10"/>
    </row>
    <row r="437" spans="8:11" ht="15.75" customHeight="1">
      <c r="H437" s="21"/>
      <c r="K437" s="10"/>
    </row>
    <row r="438" spans="8:11" ht="15.75" customHeight="1">
      <c r="H438" s="21"/>
      <c r="K438" s="10"/>
    </row>
    <row r="439" spans="8:11" ht="15.75" customHeight="1">
      <c r="H439" s="21"/>
      <c r="K439" s="10"/>
    </row>
    <row r="440" spans="8:11" ht="15.75" customHeight="1">
      <c r="H440" s="21"/>
      <c r="K440" s="10"/>
    </row>
    <row r="441" spans="8:11" ht="15.75" customHeight="1">
      <c r="H441" s="21"/>
      <c r="K441" s="10"/>
    </row>
    <row r="442" spans="8:11" ht="15.75" customHeight="1">
      <c r="H442" s="21"/>
      <c r="K442" s="10"/>
    </row>
    <row r="443" spans="8:11" ht="15.75" customHeight="1">
      <c r="H443" s="21"/>
      <c r="K443" s="10"/>
    </row>
    <row r="444" spans="8:11" ht="15.75" customHeight="1">
      <c r="H444" s="21"/>
      <c r="K444" s="10"/>
    </row>
    <row r="445" spans="8:11" ht="15.75" customHeight="1">
      <c r="H445" s="21"/>
      <c r="K445" s="10"/>
    </row>
    <row r="446" spans="8:11" ht="15.75" customHeight="1">
      <c r="H446" s="21"/>
      <c r="K446" s="10"/>
    </row>
    <row r="447" spans="8:11" ht="15.75" customHeight="1">
      <c r="H447" s="21"/>
      <c r="K447" s="10"/>
    </row>
    <row r="448" spans="8:11" ht="15.75" customHeight="1">
      <c r="H448" s="21"/>
      <c r="K448" s="10"/>
    </row>
    <row r="449" spans="8:11" ht="15.75" customHeight="1">
      <c r="H449" s="21"/>
      <c r="K449" s="10"/>
    </row>
    <row r="450" spans="8:11" ht="15.75" customHeight="1">
      <c r="H450" s="21"/>
      <c r="K450" s="10"/>
    </row>
    <row r="451" spans="8:11" ht="15.75" customHeight="1">
      <c r="H451" s="21"/>
      <c r="K451" s="10"/>
    </row>
    <row r="452" spans="8:11" ht="15.75" customHeight="1">
      <c r="H452" s="21"/>
      <c r="K452" s="10"/>
    </row>
    <row r="453" spans="8:11" ht="15.75" customHeight="1">
      <c r="H453" s="21"/>
      <c r="K453" s="10"/>
    </row>
    <row r="454" spans="8:11" ht="15.75" customHeight="1">
      <c r="H454" s="21"/>
      <c r="K454" s="10"/>
    </row>
    <row r="455" spans="8:11" ht="15.75" customHeight="1">
      <c r="H455" s="21"/>
      <c r="K455" s="10"/>
    </row>
    <row r="456" spans="8:11" ht="15.75" customHeight="1">
      <c r="H456" s="21"/>
      <c r="K456" s="10"/>
    </row>
    <row r="457" spans="8:11" ht="15.75" customHeight="1">
      <c r="H457" s="21"/>
      <c r="K457" s="10"/>
    </row>
    <row r="458" spans="8:11" ht="15.75" customHeight="1">
      <c r="H458" s="21"/>
      <c r="K458" s="10"/>
    </row>
    <row r="459" spans="8:11" ht="15.75" customHeight="1">
      <c r="H459" s="21"/>
      <c r="K459" s="10"/>
    </row>
    <row r="460" spans="8:11" ht="15.75" customHeight="1">
      <c r="H460" s="21"/>
      <c r="K460" s="10"/>
    </row>
    <row r="461" spans="8:11" ht="15.75" customHeight="1">
      <c r="H461" s="21"/>
      <c r="K461" s="10"/>
    </row>
    <row r="462" spans="8:11" ht="15.75" customHeight="1">
      <c r="H462" s="21"/>
      <c r="K462" s="10"/>
    </row>
    <row r="463" spans="8:11" ht="15.75" customHeight="1">
      <c r="H463" s="21"/>
      <c r="K463" s="10"/>
    </row>
    <row r="464" spans="8:11" ht="15.75" customHeight="1">
      <c r="H464" s="21"/>
      <c r="K464" s="10"/>
    </row>
    <row r="465" spans="8:11" ht="15.75" customHeight="1">
      <c r="H465" s="21"/>
      <c r="K465" s="10"/>
    </row>
    <row r="466" spans="8:11" ht="15.75" customHeight="1">
      <c r="H466" s="21"/>
      <c r="K466" s="10"/>
    </row>
    <row r="467" spans="8:11" ht="15.75" customHeight="1">
      <c r="H467" s="21"/>
      <c r="K467" s="10"/>
    </row>
    <row r="468" spans="8:11" ht="15.75" customHeight="1">
      <c r="H468" s="21"/>
      <c r="K468" s="10"/>
    </row>
    <row r="469" spans="8:11" ht="15.75" customHeight="1">
      <c r="H469" s="21"/>
      <c r="K469" s="10"/>
    </row>
    <row r="470" spans="8:11" ht="15.75" customHeight="1">
      <c r="H470" s="21"/>
      <c r="K470" s="10"/>
    </row>
    <row r="471" spans="8:11" ht="15.75" customHeight="1">
      <c r="H471" s="21"/>
      <c r="K471" s="10"/>
    </row>
    <row r="472" spans="8:11" ht="15.75" customHeight="1">
      <c r="H472" s="21"/>
      <c r="K472" s="10"/>
    </row>
    <row r="473" spans="8:11" ht="15.75" customHeight="1">
      <c r="H473" s="21"/>
      <c r="K473" s="10"/>
    </row>
    <row r="474" spans="8:11" ht="15.75" customHeight="1">
      <c r="H474" s="21"/>
      <c r="K474" s="10"/>
    </row>
    <row r="475" spans="8:11" ht="15.75" customHeight="1">
      <c r="H475" s="21"/>
      <c r="K475" s="10"/>
    </row>
    <row r="476" spans="8:11" ht="15.75" customHeight="1">
      <c r="H476" s="21"/>
      <c r="K476" s="10"/>
    </row>
    <row r="477" spans="8:11" ht="15.75" customHeight="1">
      <c r="H477" s="21"/>
      <c r="K477" s="10"/>
    </row>
    <row r="478" spans="8:11" ht="15.75" customHeight="1">
      <c r="H478" s="21"/>
      <c r="K478" s="10"/>
    </row>
    <row r="479" spans="8:11" ht="15.75" customHeight="1">
      <c r="H479" s="21"/>
      <c r="K479" s="10"/>
    </row>
    <row r="480" spans="8:11" ht="15.75" customHeight="1">
      <c r="H480" s="21"/>
      <c r="K480" s="10"/>
    </row>
    <row r="481" spans="8:11" ht="15.75" customHeight="1">
      <c r="H481" s="21"/>
      <c r="K481" s="10"/>
    </row>
    <row r="482" spans="8:11" ht="15.75" customHeight="1">
      <c r="H482" s="21"/>
      <c r="K482" s="10"/>
    </row>
    <row r="483" spans="8:11" ht="15.75" customHeight="1">
      <c r="H483" s="21"/>
      <c r="K483" s="10"/>
    </row>
    <row r="484" spans="8:11" ht="15.75" customHeight="1">
      <c r="H484" s="21"/>
      <c r="K484" s="10"/>
    </row>
    <row r="485" spans="8:11" ht="15.75" customHeight="1">
      <c r="H485" s="21"/>
      <c r="K485" s="10"/>
    </row>
    <row r="486" spans="8:11" ht="15.75" customHeight="1">
      <c r="H486" s="21"/>
      <c r="K486" s="10"/>
    </row>
    <row r="487" spans="8:11" ht="15.75" customHeight="1">
      <c r="H487" s="21"/>
      <c r="K487" s="10"/>
    </row>
    <row r="488" spans="8:11" ht="15.75" customHeight="1">
      <c r="H488" s="21"/>
      <c r="K488" s="10"/>
    </row>
    <row r="489" spans="8:11" ht="15.75" customHeight="1">
      <c r="H489" s="21"/>
      <c r="K489" s="10"/>
    </row>
    <row r="490" spans="8:11" ht="15.75" customHeight="1">
      <c r="H490" s="21"/>
      <c r="K490" s="10"/>
    </row>
    <row r="491" spans="8:11" ht="15.75" customHeight="1">
      <c r="H491" s="21"/>
      <c r="K491" s="10"/>
    </row>
    <row r="492" spans="8:11" ht="15.75" customHeight="1">
      <c r="H492" s="21"/>
      <c r="K492" s="10"/>
    </row>
    <row r="493" spans="8:11" ht="15.75" customHeight="1">
      <c r="H493" s="21"/>
      <c r="K493" s="10"/>
    </row>
    <row r="494" spans="8:11" ht="15.75" customHeight="1">
      <c r="H494" s="21"/>
      <c r="K494" s="10"/>
    </row>
    <row r="495" spans="8:11" ht="15.75" customHeight="1">
      <c r="H495" s="21"/>
      <c r="K495" s="10"/>
    </row>
    <row r="496" spans="8:11" ht="15.75" customHeight="1">
      <c r="H496" s="21"/>
      <c r="K496" s="10"/>
    </row>
    <row r="497" spans="8:11" ht="15.75" customHeight="1">
      <c r="H497" s="21"/>
      <c r="K497" s="10"/>
    </row>
    <row r="498" spans="8:11" ht="15.75" customHeight="1">
      <c r="H498" s="21"/>
      <c r="K498" s="10"/>
    </row>
    <row r="499" spans="8:11" ht="15.75" customHeight="1">
      <c r="H499" s="21"/>
      <c r="K499" s="10"/>
    </row>
    <row r="500" spans="8:11" ht="15.75" customHeight="1">
      <c r="H500" s="21"/>
      <c r="K500" s="10"/>
    </row>
    <row r="501" spans="8:11" ht="15.75" customHeight="1">
      <c r="H501" s="21"/>
      <c r="K501" s="10"/>
    </row>
    <row r="502" spans="8:11" ht="15.75" customHeight="1">
      <c r="H502" s="21"/>
      <c r="K502" s="10"/>
    </row>
    <row r="503" spans="8:11" ht="15.75" customHeight="1">
      <c r="H503" s="21"/>
      <c r="K503" s="10"/>
    </row>
    <row r="504" spans="8:11" ht="15.75" customHeight="1">
      <c r="H504" s="21"/>
      <c r="K504" s="10"/>
    </row>
    <row r="505" spans="8:11" ht="15.75" customHeight="1">
      <c r="H505" s="21"/>
      <c r="K505" s="10"/>
    </row>
    <row r="506" spans="8:11" ht="15.75" customHeight="1">
      <c r="H506" s="21"/>
      <c r="K506" s="10"/>
    </row>
    <row r="507" spans="8:11" ht="15.75" customHeight="1">
      <c r="H507" s="21"/>
      <c r="K507" s="10"/>
    </row>
    <row r="508" spans="8:11" ht="15.75" customHeight="1">
      <c r="H508" s="21"/>
      <c r="K508" s="10"/>
    </row>
    <row r="509" spans="8:11" ht="15.75" customHeight="1">
      <c r="H509" s="21"/>
      <c r="K509" s="10"/>
    </row>
    <row r="510" spans="8:11" ht="15.75" customHeight="1">
      <c r="H510" s="21"/>
      <c r="K510" s="10"/>
    </row>
    <row r="511" spans="8:11" ht="15.75" customHeight="1">
      <c r="H511" s="21"/>
      <c r="K511" s="10"/>
    </row>
    <row r="512" spans="8:11" ht="15.75" customHeight="1">
      <c r="H512" s="21"/>
      <c r="K512" s="10"/>
    </row>
    <row r="513" spans="8:11" ht="15.75" customHeight="1">
      <c r="H513" s="21"/>
      <c r="K513" s="10"/>
    </row>
    <row r="514" spans="8:11" ht="15.75" customHeight="1">
      <c r="H514" s="21"/>
      <c r="K514" s="10"/>
    </row>
    <row r="515" spans="8:11" ht="15.75" customHeight="1">
      <c r="H515" s="21"/>
      <c r="K515" s="10"/>
    </row>
    <row r="516" spans="8:11" ht="15.75" customHeight="1">
      <c r="H516" s="21"/>
      <c r="K516" s="10"/>
    </row>
    <row r="517" spans="8:11" ht="15.75" customHeight="1">
      <c r="H517" s="21"/>
      <c r="K517" s="10"/>
    </row>
    <row r="518" spans="8:11" ht="15.75" customHeight="1">
      <c r="H518" s="21"/>
      <c r="K518" s="10"/>
    </row>
    <row r="519" spans="8:11" ht="15.75" customHeight="1">
      <c r="H519" s="21"/>
      <c r="K519" s="10"/>
    </row>
    <row r="520" spans="8:11" ht="15.75" customHeight="1">
      <c r="H520" s="21"/>
      <c r="K520" s="10"/>
    </row>
    <row r="521" spans="8:11" ht="15.75" customHeight="1">
      <c r="H521" s="21"/>
      <c r="K521" s="10"/>
    </row>
    <row r="522" spans="8:11" ht="15.75" customHeight="1">
      <c r="H522" s="21"/>
      <c r="K522" s="10"/>
    </row>
    <row r="523" spans="8:11" ht="15.75" customHeight="1">
      <c r="H523" s="21"/>
      <c r="K523" s="10"/>
    </row>
    <row r="524" spans="8:11" ht="15.75" customHeight="1">
      <c r="H524" s="21"/>
      <c r="K524" s="10"/>
    </row>
    <row r="525" spans="8:11" ht="15.75" customHeight="1">
      <c r="H525" s="21"/>
      <c r="K525" s="10"/>
    </row>
    <row r="526" spans="8:11" ht="15.75" customHeight="1">
      <c r="H526" s="21"/>
      <c r="K526" s="10"/>
    </row>
    <row r="527" spans="8:11" ht="15.75" customHeight="1">
      <c r="H527" s="21"/>
      <c r="K527" s="10"/>
    </row>
    <row r="528" spans="8:11" ht="15.75" customHeight="1">
      <c r="H528" s="21"/>
      <c r="K528" s="10"/>
    </row>
    <row r="529" spans="8:11" ht="15.75" customHeight="1">
      <c r="H529" s="21"/>
      <c r="K529" s="10"/>
    </row>
    <row r="530" spans="8:11" ht="15.75" customHeight="1">
      <c r="H530" s="21"/>
      <c r="K530" s="10"/>
    </row>
    <row r="531" spans="8:11" ht="15.75" customHeight="1">
      <c r="H531" s="21"/>
      <c r="K531" s="10"/>
    </row>
    <row r="532" spans="8:11" ht="15.75" customHeight="1">
      <c r="H532" s="21"/>
      <c r="K532" s="10"/>
    </row>
    <row r="533" spans="8:11" ht="15.75" customHeight="1">
      <c r="H533" s="21"/>
      <c r="K533" s="10"/>
    </row>
    <row r="534" spans="8:11" ht="15.75" customHeight="1">
      <c r="H534" s="21"/>
      <c r="K534" s="10"/>
    </row>
    <row r="535" spans="8:11" ht="15.75" customHeight="1">
      <c r="H535" s="21"/>
      <c r="K535" s="10"/>
    </row>
    <row r="536" spans="8:11" ht="15.75" customHeight="1">
      <c r="H536" s="21"/>
      <c r="K536" s="10"/>
    </row>
    <row r="537" spans="8:11" ht="15.75" customHeight="1">
      <c r="H537" s="21"/>
      <c r="K537" s="10"/>
    </row>
    <row r="538" spans="8:11" ht="15.75" customHeight="1">
      <c r="H538" s="21"/>
      <c r="K538" s="10"/>
    </row>
    <row r="539" spans="8:11" ht="15.75" customHeight="1">
      <c r="H539" s="21"/>
      <c r="K539" s="10"/>
    </row>
    <row r="540" spans="8:11" ht="15.75" customHeight="1">
      <c r="H540" s="21"/>
      <c r="K540" s="10"/>
    </row>
    <row r="541" spans="8:11" ht="15.75" customHeight="1">
      <c r="H541" s="21"/>
      <c r="K541" s="10"/>
    </row>
    <row r="542" spans="8:11" ht="15.75" customHeight="1">
      <c r="H542" s="21"/>
      <c r="K542" s="10"/>
    </row>
    <row r="543" spans="8:11" ht="15.75" customHeight="1">
      <c r="H543" s="21"/>
      <c r="K543" s="10"/>
    </row>
    <row r="544" spans="8:11" ht="15.75" customHeight="1">
      <c r="H544" s="21"/>
      <c r="K544" s="10"/>
    </row>
    <row r="545" spans="8:11" ht="15.75" customHeight="1">
      <c r="H545" s="21"/>
      <c r="K545" s="10"/>
    </row>
    <row r="546" spans="8:11" ht="15.75" customHeight="1">
      <c r="H546" s="21"/>
      <c r="K546" s="10"/>
    </row>
    <row r="547" spans="8:11" ht="15.75" customHeight="1">
      <c r="H547" s="21"/>
      <c r="K547" s="10"/>
    </row>
    <row r="548" spans="8:11" ht="15.75" customHeight="1">
      <c r="H548" s="21"/>
      <c r="K548" s="10"/>
    </row>
    <row r="549" spans="8:11" ht="15.75" customHeight="1">
      <c r="H549" s="21"/>
      <c r="K549" s="10"/>
    </row>
    <row r="550" spans="8:11" ht="15.75" customHeight="1">
      <c r="H550" s="21"/>
      <c r="K550" s="10"/>
    </row>
    <row r="551" spans="8:11" ht="15.75" customHeight="1">
      <c r="H551" s="21"/>
      <c r="K551" s="10"/>
    </row>
    <row r="552" spans="8:11" ht="15.75" customHeight="1">
      <c r="H552" s="21"/>
      <c r="K552" s="10"/>
    </row>
    <row r="553" spans="8:11" ht="15.75" customHeight="1">
      <c r="H553" s="21"/>
      <c r="K553" s="10"/>
    </row>
    <row r="554" spans="8:11" ht="15.75" customHeight="1">
      <c r="H554" s="21"/>
      <c r="K554" s="10"/>
    </row>
    <row r="555" spans="8:11" ht="15.75" customHeight="1">
      <c r="H555" s="21"/>
      <c r="K555" s="10"/>
    </row>
    <row r="556" spans="8:11" ht="15.75" customHeight="1">
      <c r="H556" s="21"/>
      <c r="K556" s="10"/>
    </row>
    <row r="557" spans="8:11" ht="15.75" customHeight="1">
      <c r="H557" s="21"/>
      <c r="K557" s="10"/>
    </row>
    <row r="558" spans="8:11" ht="15.75" customHeight="1">
      <c r="H558" s="21"/>
      <c r="K558" s="10"/>
    </row>
    <row r="559" spans="8:11" ht="15.75" customHeight="1">
      <c r="H559" s="21"/>
      <c r="K559" s="10"/>
    </row>
    <row r="560" spans="8:11" ht="15.75" customHeight="1">
      <c r="H560" s="21"/>
      <c r="K560" s="10"/>
    </row>
    <row r="561" spans="8:11" ht="15.75" customHeight="1">
      <c r="H561" s="21"/>
      <c r="K561" s="10"/>
    </row>
    <row r="562" spans="8:11" ht="15.75" customHeight="1">
      <c r="H562" s="21"/>
      <c r="K562" s="10"/>
    </row>
    <row r="563" spans="8:11" ht="15.75" customHeight="1">
      <c r="H563" s="21"/>
      <c r="K563" s="10"/>
    </row>
    <row r="564" spans="8:11" ht="15.75" customHeight="1">
      <c r="H564" s="21"/>
      <c r="K564" s="10"/>
    </row>
    <row r="565" spans="8:11" ht="15.75" customHeight="1">
      <c r="H565" s="21"/>
      <c r="K565" s="10"/>
    </row>
    <row r="566" spans="8:11" ht="15.75" customHeight="1">
      <c r="H566" s="21"/>
      <c r="K566" s="10"/>
    </row>
    <row r="567" spans="8:11" ht="15.75" customHeight="1">
      <c r="H567" s="21"/>
      <c r="K567" s="10"/>
    </row>
    <row r="568" spans="8:11" ht="15.75" customHeight="1">
      <c r="H568" s="21"/>
      <c r="K568" s="10"/>
    </row>
    <row r="569" spans="8:11" ht="15.75" customHeight="1">
      <c r="H569" s="21"/>
      <c r="K569" s="10"/>
    </row>
    <row r="570" spans="8:11" ht="15.75" customHeight="1">
      <c r="H570" s="21"/>
      <c r="K570" s="10"/>
    </row>
    <row r="571" spans="8:11" ht="15.75" customHeight="1">
      <c r="H571" s="21"/>
      <c r="K571" s="10"/>
    </row>
    <row r="572" spans="8:11" ht="15.75" customHeight="1">
      <c r="H572" s="21"/>
      <c r="K572" s="10"/>
    </row>
    <row r="573" spans="8:11" ht="15.75" customHeight="1">
      <c r="H573" s="21"/>
      <c r="K573" s="10"/>
    </row>
    <row r="574" spans="8:11" ht="15.75" customHeight="1">
      <c r="H574" s="21"/>
      <c r="K574" s="10"/>
    </row>
    <row r="575" spans="8:11" ht="15.75" customHeight="1">
      <c r="H575" s="21"/>
      <c r="K575" s="10"/>
    </row>
    <row r="576" spans="8:11" ht="15.75" customHeight="1">
      <c r="H576" s="21"/>
      <c r="K576" s="10"/>
    </row>
    <row r="577" spans="8:11" ht="15.75" customHeight="1">
      <c r="H577" s="21"/>
      <c r="K577" s="10"/>
    </row>
    <row r="578" spans="8:11" ht="15.75" customHeight="1">
      <c r="H578" s="21"/>
      <c r="K578" s="10"/>
    </row>
    <row r="579" spans="8:11" ht="15.75" customHeight="1">
      <c r="H579" s="21"/>
      <c r="K579" s="10"/>
    </row>
    <row r="580" spans="8:11" ht="15.75" customHeight="1">
      <c r="H580" s="21"/>
      <c r="K580" s="10"/>
    </row>
    <row r="581" spans="8:11" ht="15.75" customHeight="1">
      <c r="H581" s="21"/>
      <c r="K581" s="10"/>
    </row>
    <row r="582" spans="8:11" ht="15.75" customHeight="1">
      <c r="H582" s="21"/>
      <c r="K582" s="10"/>
    </row>
    <row r="583" spans="8:11" ht="15.75" customHeight="1">
      <c r="H583" s="21"/>
      <c r="K583" s="10"/>
    </row>
    <row r="584" spans="8:11" ht="15.75" customHeight="1">
      <c r="H584" s="21"/>
      <c r="K584" s="10"/>
    </row>
    <row r="585" spans="8:11" ht="15.75" customHeight="1">
      <c r="H585" s="21"/>
      <c r="K585" s="10"/>
    </row>
    <row r="586" spans="8:11" ht="15.75" customHeight="1">
      <c r="H586" s="21"/>
      <c r="K586" s="10"/>
    </row>
    <row r="587" spans="8:11" ht="15.75" customHeight="1">
      <c r="H587" s="21"/>
      <c r="K587" s="10"/>
    </row>
    <row r="588" spans="8:11" ht="15.75" customHeight="1">
      <c r="H588" s="21"/>
      <c r="K588" s="10"/>
    </row>
    <row r="589" spans="8:11" ht="15.75" customHeight="1">
      <c r="H589" s="21"/>
      <c r="K589" s="10"/>
    </row>
    <row r="590" spans="8:11" ht="15.75" customHeight="1">
      <c r="H590" s="21"/>
      <c r="K590" s="10"/>
    </row>
    <row r="591" spans="8:11" ht="15.75" customHeight="1">
      <c r="H591" s="21"/>
      <c r="K591" s="10"/>
    </row>
    <row r="592" spans="8:11" ht="15.75" customHeight="1">
      <c r="H592" s="21"/>
      <c r="K592" s="10"/>
    </row>
    <row r="593" spans="8:11" ht="15.75" customHeight="1">
      <c r="H593" s="21"/>
      <c r="K593" s="10"/>
    </row>
    <row r="594" spans="8:11" ht="15.75" customHeight="1">
      <c r="H594" s="21"/>
      <c r="K594" s="10"/>
    </row>
    <row r="595" spans="8:11" ht="15.75" customHeight="1">
      <c r="H595" s="21"/>
      <c r="K595" s="10"/>
    </row>
    <row r="596" spans="8:11" ht="15.75" customHeight="1">
      <c r="H596" s="21"/>
      <c r="K596" s="10"/>
    </row>
    <row r="597" spans="8:11" ht="15.75" customHeight="1">
      <c r="H597" s="21"/>
      <c r="K597" s="10"/>
    </row>
    <row r="598" spans="8:11" ht="15.75" customHeight="1">
      <c r="H598" s="21"/>
      <c r="K598" s="10"/>
    </row>
    <row r="599" spans="8:11" ht="15.75" customHeight="1">
      <c r="H599" s="21"/>
      <c r="K599" s="10"/>
    </row>
    <row r="600" spans="8:11" ht="15.75" customHeight="1">
      <c r="H600" s="21"/>
      <c r="K600" s="10"/>
    </row>
    <row r="601" spans="8:11" ht="15.75" customHeight="1">
      <c r="H601" s="21"/>
      <c r="K601" s="10"/>
    </row>
    <row r="602" spans="8:11" ht="15.75" customHeight="1">
      <c r="H602" s="21"/>
      <c r="K602" s="10"/>
    </row>
    <row r="603" spans="8:11" ht="15.75" customHeight="1">
      <c r="H603" s="21"/>
      <c r="K603" s="10"/>
    </row>
    <row r="604" spans="8:11" ht="15.75" customHeight="1">
      <c r="H604" s="21"/>
      <c r="K604" s="10"/>
    </row>
    <row r="605" spans="8:11" ht="15.75" customHeight="1">
      <c r="H605" s="21"/>
      <c r="K605" s="10"/>
    </row>
    <row r="606" spans="8:11" ht="15.75" customHeight="1">
      <c r="H606" s="21"/>
      <c r="K606" s="10"/>
    </row>
    <row r="607" spans="8:11" ht="15.75" customHeight="1">
      <c r="H607" s="21"/>
      <c r="K607" s="10"/>
    </row>
    <row r="608" spans="8:11" ht="15.75" customHeight="1">
      <c r="H608" s="21"/>
      <c r="K608" s="10"/>
    </row>
    <row r="609" spans="8:11" ht="15.75" customHeight="1">
      <c r="H609" s="21"/>
      <c r="K609" s="10"/>
    </row>
    <row r="610" spans="8:11" ht="15.75" customHeight="1">
      <c r="H610" s="21"/>
      <c r="K610" s="10"/>
    </row>
    <row r="611" spans="8:11" ht="15.75" customHeight="1">
      <c r="H611" s="21"/>
      <c r="K611" s="10"/>
    </row>
    <row r="612" spans="8:11" ht="15.75" customHeight="1">
      <c r="H612" s="21"/>
      <c r="K612" s="10"/>
    </row>
    <row r="613" spans="8:11" ht="15.75" customHeight="1">
      <c r="H613" s="21"/>
      <c r="K613" s="10"/>
    </row>
    <row r="614" spans="8:11" ht="15.75" customHeight="1">
      <c r="H614" s="21"/>
      <c r="K614" s="10"/>
    </row>
    <row r="615" spans="8:11" ht="15.75" customHeight="1">
      <c r="H615" s="21"/>
      <c r="K615" s="10"/>
    </row>
    <row r="616" spans="8:11" ht="15.75" customHeight="1">
      <c r="H616" s="21"/>
      <c r="K616" s="10"/>
    </row>
    <row r="617" spans="8:11" ht="15.75" customHeight="1">
      <c r="H617" s="21"/>
      <c r="K617" s="10"/>
    </row>
    <row r="618" spans="8:11" ht="15.75" customHeight="1">
      <c r="H618" s="21"/>
      <c r="K618" s="10"/>
    </row>
    <row r="619" spans="8:11" ht="15.75" customHeight="1">
      <c r="H619" s="21"/>
      <c r="K619" s="10"/>
    </row>
    <row r="620" spans="8:11" ht="15.75" customHeight="1">
      <c r="H620" s="21"/>
      <c r="K620" s="10"/>
    </row>
    <row r="621" spans="8:11" ht="15.75" customHeight="1">
      <c r="H621" s="21"/>
      <c r="K621" s="10"/>
    </row>
    <row r="622" spans="8:11" ht="15.75" customHeight="1">
      <c r="H622" s="21"/>
      <c r="K622" s="10"/>
    </row>
    <row r="623" spans="8:11" ht="15.75" customHeight="1">
      <c r="H623" s="21"/>
      <c r="K623" s="10"/>
    </row>
    <row r="624" spans="8:11" ht="15.75" customHeight="1">
      <c r="H624" s="21"/>
      <c r="K624" s="10"/>
    </row>
    <row r="625" spans="8:11" ht="15.75" customHeight="1">
      <c r="H625" s="21"/>
      <c r="K625" s="10"/>
    </row>
    <row r="626" spans="8:11" ht="15.75" customHeight="1">
      <c r="H626" s="21"/>
      <c r="K626" s="10"/>
    </row>
    <row r="627" spans="8:11" ht="15.75" customHeight="1">
      <c r="H627" s="21"/>
      <c r="K627" s="10"/>
    </row>
    <row r="628" spans="8:11" ht="15.75" customHeight="1">
      <c r="H628" s="21"/>
      <c r="K628" s="10"/>
    </row>
    <row r="629" spans="8:11" ht="15.75" customHeight="1">
      <c r="H629" s="21"/>
      <c r="K629" s="10"/>
    </row>
    <row r="630" spans="8:11" ht="15.75" customHeight="1">
      <c r="H630" s="21"/>
      <c r="K630" s="10"/>
    </row>
    <row r="631" spans="8:11" ht="15.75" customHeight="1">
      <c r="H631" s="21"/>
      <c r="K631" s="10"/>
    </row>
    <row r="632" spans="8:11" ht="15.75" customHeight="1">
      <c r="H632" s="21"/>
      <c r="K632" s="10"/>
    </row>
    <row r="633" spans="8:11" ht="15.75" customHeight="1">
      <c r="H633" s="21"/>
      <c r="K633" s="10"/>
    </row>
    <row r="634" spans="8:11" ht="15.75" customHeight="1">
      <c r="H634" s="21"/>
      <c r="K634" s="10"/>
    </row>
    <row r="635" spans="8:11" ht="15.75" customHeight="1">
      <c r="H635" s="21"/>
      <c r="K635" s="10"/>
    </row>
    <row r="636" spans="8:11" ht="15.75" customHeight="1">
      <c r="H636" s="21"/>
      <c r="K636" s="10"/>
    </row>
    <row r="637" spans="8:11" ht="15.75" customHeight="1">
      <c r="H637" s="21"/>
      <c r="K637" s="10"/>
    </row>
    <row r="638" spans="8:11" ht="15.75" customHeight="1">
      <c r="H638" s="21"/>
      <c r="K638" s="10"/>
    </row>
    <row r="639" spans="8:11" ht="15.75" customHeight="1">
      <c r="H639" s="21"/>
      <c r="K639" s="10"/>
    </row>
    <row r="640" spans="8:11" ht="15.75" customHeight="1">
      <c r="H640" s="21"/>
      <c r="K640" s="10"/>
    </row>
    <row r="641" spans="8:11" ht="15.75" customHeight="1">
      <c r="H641" s="21"/>
      <c r="K641" s="10"/>
    </row>
    <row r="642" spans="8:11" ht="15.75" customHeight="1">
      <c r="H642" s="21"/>
      <c r="K642" s="10"/>
    </row>
    <row r="643" spans="8:11" ht="15.75" customHeight="1">
      <c r="H643" s="21"/>
      <c r="K643" s="10"/>
    </row>
    <row r="644" spans="8:11" ht="15.75" customHeight="1">
      <c r="H644" s="21"/>
      <c r="K644" s="10"/>
    </row>
    <row r="645" spans="8:11" ht="15.75" customHeight="1">
      <c r="H645" s="21"/>
      <c r="K645" s="10"/>
    </row>
    <row r="646" spans="8:11" ht="15.75" customHeight="1">
      <c r="H646" s="21"/>
      <c r="K646" s="10"/>
    </row>
    <row r="647" spans="8:11" ht="15.75" customHeight="1">
      <c r="H647" s="21"/>
      <c r="K647" s="10"/>
    </row>
    <row r="648" spans="8:11" ht="15.75" customHeight="1">
      <c r="H648" s="21"/>
      <c r="K648" s="10"/>
    </row>
    <row r="649" spans="8:11" ht="15.75" customHeight="1">
      <c r="H649" s="21"/>
      <c r="K649" s="10"/>
    </row>
    <row r="650" spans="8:11" ht="15.75" customHeight="1">
      <c r="H650" s="21"/>
      <c r="K650" s="10"/>
    </row>
    <row r="651" spans="8:11" ht="15.75" customHeight="1">
      <c r="H651" s="21"/>
      <c r="K651" s="10"/>
    </row>
    <row r="652" spans="8:11" ht="15.75" customHeight="1">
      <c r="H652" s="21"/>
      <c r="K652" s="10"/>
    </row>
    <row r="653" spans="8:11" ht="15.75" customHeight="1">
      <c r="H653" s="21"/>
      <c r="K653" s="10"/>
    </row>
    <row r="654" spans="8:11" ht="15.75" customHeight="1">
      <c r="H654" s="21"/>
      <c r="K654" s="10"/>
    </row>
    <row r="655" spans="8:11" ht="15.75" customHeight="1">
      <c r="H655" s="21"/>
      <c r="K655" s="10"/>
    </row>
    <row r="656" spans="8:11" ht="15.75" customHeight="1">
      <c r="H656" s="21"/>
      <c r="K656" s="10"/>
    </row>
    <row r="657" spans="8:11" ht="15.75" customHeight="1">
      <c r="H657" s="21"/>
      <c r="K657" s="10"/>
    </row>
    <row r="658" spans="8:11" ht="15.75" customHeight="1">
      <c r="H658" s="21"/>
      <c r="K658" s="10"/>
    </row>
    <row r="659" spans="8:11" ht="15.75" customHeight="1">
      <c r="H659" s="21"/>
      <c r="K659" s="10"/>
    </row>
    <row r="660" spans="8:11" ht="15.75" customHeight="1">
      <c r="H660" s="21"/>
      <c r="K660" s="10"/>
    </row>
    <row r="661" spans="8:11" ht="15.75" customHeight="1">
      <c r="H661" s="21"/>
      <c r="K661" s="10"/>
    </row>
    <row r="662" spans="8:11" ht="15.75" customHeight="1">
      <c r="H662" s="21"/>
      <c r="K662" s="10"/>
    </row>
    <row r="663" spans="8:11" ht="15.75" customHeight="1">
      <c r="H663" s="21"/>
      <c r="K663" s="10"/>
    </row>
    <row r="664" spans="8:11" ht="15.75" customHeight="1">
      <c r="H664" s="21"/>
      <c r="K664" s="10"/>
    </row>
    <row r="665" spans="8:11" ht="15.75" customHeight="1">
      <c r="H665" s="21"/>
      <c r="K665" s="10"/>
    </row>
    <row r="666" spans="8:11" ht="15.75" customHeight="1">
      <c r="H666" s="21"/>
      <c r="K666" s="10"/>
    </row>
    <row r="667" spans="8:11" ht="15.75" customHeight="1">
      <c r="H667" s="21"/>
      <c r="K667" s="10"/>
    </row>
    <row r="668" spans="8:11" ht="15.75" customHeight="1">
      <c r="H668" s="21"/>
      <c r="K668" s="10"/>
    </row>
    <row r="669" spans="8:11" ht="15.75" customHeight="1">
      <c r="H669" s="21"/>
      <c r="K669" s="10"/>
    </row>
    <row r="670" spans="8:11" ht="15.75" customHeight="1">
      <c r="H670" s="21"/>
      <c r="K670" s="10"/>
    </row>
    <row r="671" spans="8:11" ht="15.75" customHeight="1">
      <c r="H671" s="21"/>
      <c r="K671" s="10"/>
    </row>
    <row r="672" spans="8:11" ht="15.75" customHeight="1">
      <c r="H672" s="21"/>
      <c r="K672" s="10"/>
    </row>
    <row r="673" spans="8:11" ht="15.75" customHeight="1">
      <c r="H673" s="21"/>
      <c r="K673" s="10"/>
    </row>
    <row r="674" spans="8:11" ht="15.75" customHeight="1">
      <c r="H674" s="21"/>
      <c r="K674" s="10"/>
    </row>
    <row r="675" spans="8:11" ht="15.75" customHeight="1">
      <c r="H675" s="21"/>
      <c r="K675" s="10"/>
    </row>
    <row r="676" spans="8:11" ht="15.75" customHeight="1">
      <c r="H676" s="21"/>
      <c r="K676" s="10"/>
    </row>
    <row r="677" spans="8:11" ht="15.75" customHeight="1">
      <c r="H677" s="21"/>
      <c r="K677" s="10"/>
    </row>
    <row r="678" spans="8:11" ht="15.75" customHeight="1">
      <c r="H678" s="21"/>
      <c r="K678" s="10"/>
    </row>
    <row r="679" spans="8:11" ht="15.75" customHeight="1">
      <c r="H679" s="21"/>
      <c r="K679" s="10"/>
    </row>
    <row r="680" spans="8:11" ht="15.75" customHeight="1">
      <c r="H680" s="21"/>
      <c r="K680" s="10"/>
    </row>
    <row r="681" spans="8:11" ht="15.75" customHeight="1">
      <c r="H681" s="21"/>
      <c r="K681" s="10"/>
    </row>
    <row r="682" spans="8:11" ht="15.75" customHeight="1">
      <c r="H682" s="21"/>
      <c r="K682" s="10"/>
    </row>
    <row r="683" spans="8:11" ht="15.75" customHeight="1">
      <c r="H683" s="21"/>
      <c r="K683" s="10"/>
    </row>
    <row r="684" spans="8:11" ht="15.75" customHeight="1">
      <c r="H684" s="21"/>
      <c r="K684" s="10"/>
    </row>
    <row r="685" spans="8:11" ht="15.75" customHeight="1">
      <c r="H685" s="21"/>
      <c r="K685" s="10"/>
    </row>
    <row r="686" spans="8:11" ht="15.75" customHeight="1">
      <c r="H686" s="21"/>
      <c r="K686" s="10"/>
    </row>
    <row r="687" spans="8:11" ht="15.75" customHeight="1">
      <c r="H687" s="21"/>
      <c r="K687" s="10"/>
    </row>
    <row r="688" spans="8:11" ht="15.75" customHeight="1">
      <c r="H688" s="21"/>
      <c r="K688" s="10"/>
    </row>
    <row r="689" spans="8:11" ht="15.75" customHeight="1">
      <c r="H689" s="21"/>
      <c r="K689" s="10"/>
    </row>
    <row r="690" spans="8:11" ht="15.75" customHeight="1">
      <c r="H690" s="21"/>
      <c r="K690" s="10"/>
    </row>
    <row r="691" spans="8:11" ht="15.75" customHeight="1">
      <c r="H691" s="21"/>
      <c r="K691" s="10"/>
    </row>
    <row r="692" spans="8:11" ht="15.75" customHeight="1">
      <c r="H692" s="21"/>
      <c r="K692" s="10"/>
    </row>
    <row r="693" spans="8:11" ht="15.75" customHeight="1">
      <c r="H693" s="21"/>
      <c r="K693" s="10"/>
    </row>
    <row r="694" spans="8:11" ht="15.75" customHeight="1">
      <c r="H694" s="21"/>
      <c r="K694" s="10"/>
    </row>
    <row r="695" spans="8:11" ht="15.75" customHeight="1">
      <c r="H695" s="21"/>
      <c r="K695" s="10"/>
    </row>
    <row r="696" spans="8:11" ht="15.75" customHeight="1">
      <c r="H696" s="21"/>
      <c r="K696" s="10"/>
    </row>
    <row r="697" spans="8:11" ht="15.75" customHeight="1">
      <c r="H697" s="21"/>
      <c r="K697" s="10"/>
    </row>
    <row r="698" spans="8:11" ht="15.75" customHeight="1">
      <c r="H698" s="21"/>
      <c r="K698" s="10"/>
    </row>
    <row r="699" spans="8:11" ht="15.75" customHeight="1">
      <c r="H699" s="21"/>
      <c r="K699" s="10"/>
    </row>
    <row r="700" spans="8:11" ht="15.75" customHeight="1">
      <c r="H700" s="21"/>
      <c r="K700" s="10"/>
    </row>
    <row r="701" spans="8:11" ht="15.75" customHeight="1">
      <c r="H701" s="21"/>
      <c r="K701" s="10"/>
    </row>
    <row r="702" spans="8:11" ht="15.75" customHeight="1">
      <c r="H702" s="21"/>
      <c r="K702" s="10"/>
    </row>
    <row r="703" spans="8:11" ht="15.75" customHeight="1">
      <c r="H703" s="21"/>
      <c r="K703" s="10"/>
    </row>
    <row r="704" spans="8:11" ht="15.75" customHeight="1">
      <c r="H704" s="21"/>
      <c r="K704" s="10"/>
    </row>
    <row r="705" spans="8:11" ht="15.75" customHeight="1">
      <c r="H705" s="21"/>
      <c r="K705" s="10"/>
    </row>
    <row r="706" spans="8:11" ht="15.75" customHeight="1">
      <c r="H706" s="21"/>
      <c r="K706" s="10"/>
    </row>
    <row r="707" spans="8:11" ht="15.75" customHeight="1">
      <c r="H707" s="21"/>
      <c r="K707" s="10"/>
    </row>
    <row r="708" spans="8:11" ht="15.75" customHeight="1">
      <c r="H708" s="21"/>
      <c r="K708" s="10"/>
    </row>
    <row r="709" spans="8:11" ht="15.75" customHeight="1">
      <c r="H709" s="21"/>
      <c r="K709" s="10"/>
    </row>
    <row r="710" spans="8:11" ht="15.75" customHeight="1">
      <c r="H710" s="21"/>
      <c r="K710" s="10"/>
    </row>
    <row r="711" spans="8:11" ht="15.75" customHeight="1">
      <c r="H711" s="21"/>
      <c r="K711" s="10"/>
    </row>
    <row r="712" spans="8:11" ht="15.75" customHeight="1">
      <c r="H712" s="21"/>
      <c r="K712" s="10"/>
    </row>
    <row r="713" spans="8:11" ht="15.75" customHeight="1">
      <c r="H713" s="21"/>
      <c r="K713" s="10"/>
    </row>
    <row r="714" spans="8:11" ht="15.75" customHeight="1">
      <c r="H714" s="21"/>
      <c r="K714" s="10"/>
    </row>
    <row r="715" spans="8:11" ht="15.75" customHeight="1">
      <c r="H715" s="21"/>
      <c r="K715" s="10"/>
    </row>
    <row r="716" spans="8:11" ht="15.75" customHeight="1">
      <c r="H716" s="21"/>
      <c r="K716" s="10"/>
    </row>
    <row r="717" spans="8:11" ht="15.75" customHeight="1">
      <c r="H717" s="21"/>
      <c r="K717" s="10"/>
    </row>
    <row r="718" spans="8:11" ht="15.75" customHeight="1">
      <c r="H718" s="21"/>
      <c r="K718" s="10"/>
    </row>
    <row r="719" spans="8:11" ht="15.75" customHeight="1">
      <c r="H719" s="21"/>
      <c r="K719" s="10"/>
    </row>
    <row r="720" spans="8:11" ht="15.75" customHeight="1">
      <c r="H720" s="21"/>
      <c r="K720" s="10"/>
    </row>
    <row r="721" spans="8:11" ht="15.75" customHeight="1">
      <c r="H721" s="21"/>
      <c r="K721" s="10"/>
    </row>
    <row r="722" spans="8:11" ht="15.75" customHeight="1">
      <c r="H722" s="21"/>
      <c r="K722" s="10"/>
    </row>
    <row r="723" spans="8:11" ht="15.75" customHeight="1">
      <c r="H723" s="21"/>
      <c r="K723" s="10"/>
    </row>
    <row r="724" spans="8:11" ht="15.75" customHeight="1">
      <c r="H724" s="21"/>
      <c r="K724" s="10"/>
    </row>
    <row r="725" spans="8:11" ht="15.75" customHeight="1">
      <c r="H725" s="21"/>
      <c r="K725" s="10"/>
    </row>
    <row r="726" spans="8:11" ht="15.75" customHeight="1">
      <c r="H726" s="21"/>
      <c r="K726" s="10"/>
    </row>
    <row r="727" spans="8:11" ht="15.75" customHeight="1">
      <c r="H727" s="21"/>
      <c r="K727" s="10"/>
    </row>
    <row r="728" spans="8:11" ht="15.75" customHeight="1">
      <c r="H728" s="21"/>
      <c r="K728" s="10"/>
    </row>
    <row r="729" spans="8:11" ht="15.75" customHeight="1">
      <c r="H729" s="21"/>
      <c r="K729" s="10"/>
    </row>
    <row r="730" spans="8:11" ht="15.75" customHeight="1">
      <c r="H730" s="21"/>
      <c r="K730" s="10"/>
    </row>
    <row r="731" spans="8:11" ht="15.75" customHeight="1">
      <c r="H731" s="21"/>
      <c r="K731" s="10"/>
    </row>
    <row r="732" spans="8:11" ht="15.75" customHeight="1">
      <c r="H732" s="21"/>
      <c r="K732" s="10"/>
    </row>
    <row r="733" spans="8:11" ht="15.75" customHeight="1">
      <c r="H733" s="21"/>
      <c r="K733" s="10"/>
    </row>
    <row r="734" spans="8:11" ht="15.75" customHeight="1">
      <c r="H734" s="21"/>
      <c r="K734" s="10"/>
    </row>
    <row r="735" spans="8:11" ht="15.75" customHeight="1">
      <c r="H735" s="21"/>
      <c r="K735" s="10"/>
    </row>
    <row r="736" spans="8:11" ht="15.75" customHeight="1">
      <c r="H736" s="21"/>
      <c r="K736" s="10"/>
    </row>
    <row r="737" spans="8:11" ht="15.75" customHeight="1">
      <c r="H737" s="21"/>
      <c r="K737" s="10"/>
    </row>
    <row r="738" spans="8:11" ht="15.75" customHeight="1">
      <c r="H738" s="21"/>
      <c r="K738" s="10"/>
    </row>
    <row r="739" spans="8:11" ht="15.75" customHeight="1">
      <c r="H739" s="21"/>
      <c r="K739" s="10"/>
    </row>
    <row r="740" spans="8:11" ht="15.75" customHeight="1">
      <c r="H740" s="21"/>
      <c r="K740" s="10"/>
    </row>
    <row r="741" spans="8:11" ht="15.75" customHeight="1">
      <c r="H741" s="21"/>
      <c r="K741" s="10"/>
    </row>
    <row r="742" spans="8:11" ht="15.75" customHeight="1">
      <c r="H742" s="21"/>
      <c r="K742" s="10"/>
    </row>
    <row r="743" spans="8:11" ht="15.75" customHeight="1">
      <c r="H743" s="21"/>
      <c r="K743" s="10"/>
    </row>
    <row r="744" spans="8:11" ht="15.75" customHeight="1">
      <c r="H744" s="21"/>
      <c r="K744" s="10"/>
    </row>
    <row r="745" spans="8:11" ht="15.75" customHeight="1">
      <c r="H745" s="21"/>
      <c r="K745" s="10"/>
    </row>
    <row r="746" spans="8:11" ht="15.75" customHeight="1">
      <c r="H746" s="21"/>
      <c r="K746" s="10"/>
    </row>
    <row r="747" spans="8:11" ht="15.75" customHeight="1">
      <c r="H747" s="21"/>
      <c r="K747" s="10"/>
    </row>
    <row r="748" spans="8:11" ht="15.75" customHeight="1">
      <c r="H748" s="21"/>
      <c r="K748" s="10"/>
    </row>
    <row r="749" spans="8:11" ht="15.75" customHeight="1">
      <c r="H749" s="21"/>
      <c r="K749" s="10"/>
    </row>
    <row r="750" spans="8:11" ht="15.75" customHeight="1">
      <c r="H750" s="21"/>
      <c r="K750" s="10"/>
    </row>
    <row r="751" spans="8:11" ht="15.75" customHeight="1">
      <c r="H751" s="21"/>
      <c r="K751" s="10"/>
    </row>
    <row r="752" spans="8:11" ht="15.75" customHeight="1">
      <c r="H752" s="21"/>
      <c r="K752" s="10"/>
    </row>
    <row r="753" spans="8:11" ht="15.75" customHeight="1">
      <c r="H753" s="21"/>
      <c r="K753" s="10"/>
    </row>
    <row r="754" spans="8:11" ht="15.75" customHeight="1">
      <c r="H754" s="21"/>
      <c r="K754" s="10"/>
    </row>
    <row r="755" spans="8:11" ht="15.75" customHeight="1">
      <c r="H755" s="21"/>
      <c r="K755" s="10"/>
    </row>
    <row r="756" spans="8:11" ht="15.75" customHeight="1">
      <c r="H756" s="21"/>
      <c r="K756" s="10"/>
    </row>
    <row r="757" spans="8:11" ht="15.75" customHeight="1">
      <c r="H757" s="21"/>
      <c r="K757" s="10"/>
    </row>
    <row r="758" spans="8:11" ht="15.75" customHeight="1">
      <c r="H758" s="21"/>
      <c r="K758" s="10"/>
    </row>
    <row r="759" spans="8:11" ht="15.75" customHeight="1">
      <c r="H759" s="21"/>
      <c r="K759" s="10"/>
    </row>
    <row r="760" spans="8:11" ht="15.75" customHeight="1">
      <c r="H760" s="21"/>
      <c r="K760" s="10"/>
    </row>
    <row r="761" spans="8:11" ht="15.75" customHeight="1">
      <c r="H761" s="21"/>
      <c r="K761" s="10"/>
    </row>
    <row r="762" spans="8:11" ht="15.75" customHeight="1">
      <c r="H762" s="21"/>
      <c r="K762" s="10"/>
    </row>
    <row r="763" spans="8:11" ht="15.75" customHeight="1">
      <c r="H763" s="21"/>
      <c r="K763" s="10"/>
    </row>
    <row r="764" spans="8:11" ht="15.75" customHeight="1">
      <c r="H764" s="21"/>
      <c r="K764" s="10"/>
    </row>
    <row r="765" spans="8:11" ht="15.75" customHeight="1">
      <c r="H765" s="21"/>
      <c r="K765" s="10"/>
    </row>
    <row r="766" spans="8:11" ht="15.75" customHeight="1">
      <c r="H766" s="21"/>
      <c r="K766" s="10"/>
    </row>
    <row r="767" spans="8:11" ht="15.75" customHeight="1">
      <c r="H767" s="21"/>
      <c r="K767" s="10"/>
    </row>
    <row r="768" spans="8:11" ht="15.75" customHeight="1">
      <c r="H768" s="21"/>
      <c r="K768" s="10"/>
    </row>
    <row r="769" spans="8:11" ht="15.75" customHeight="1">
      <c r="H769" s="21"/>
      <c r="K769" s="10"/>
    </row>
    <row r="770" spans="8:11" ht="15.75" customHeight="1">
      <c r="H770" s="21"/>
      <c r="K770" s="10"/>
    </row>
    <row r="771" spans="8:11" ht="15.75" customHeight="1">
      <c r="H771" s="21"/>
      <c r="K771" s="10"/>
    </row>
    <row r="772" spans="8:11" ht="15.75" customHeight="1">
      <c r="H772" s="21"/>
      <c r="K772" s="10"/>
    </row>
    <row r="773" spans="8:11" ht="15.75" customHeight="1">
      <c r="H773" s="21"/>
      <c r="K773" s="10"/>
    </row>
    <row r="774" spans="8:11" ht="15.75" customHeight="1">
      <c r="H774" s="21"/>
      <c r="K774" s="10"/>
    </row>
    <row r="775" spans="8:11" ht="15.75" customHeight="1">
      <c r="H775" s="21"/>
      <c r="K775" s="10"/>
    </row>
    <row r="776" spans="8:11" ht="15.75" customHeight="1">
      <c r="H776" s="21"/>
      <c r="K776" s="10"/>
    </row>
    <row r="777" spans="8:11" ht="15.75" customHeight="1">
      <c r="H777" s="21"/>
      <c r="K777" s="10"/>
    </row>
    <row r="778" spans="8:11" ht="15.75" customHeight="1">
      <c r="H778" s="21"/>
      <c r="K778" s="10"/>
    </row>
    <row r="779" spans="8:11" ht="15.75" customHeight="1">
      <c r="H779" s="21"/>
      <c r="K779" s="10"/>
    </row>
    <row r="780" spans="8:11" ht="15.75" customHeight="1">
      <c r="H780" s="21"/>
      <c r="K780" s="10"/>
    </row>
    <row r="781" spans="8:11" ht="15.75" customHeight="1">
      <c r="H781" s="21"/>
      <c r="K781" s="10"/>
    </row>
    <row r="782" spans="8:11" ht="15.75" customHeight="1">
      <c r="H782" s="21"/>
      <c r="K782" s="10"/>
    </row>
    <row r="783" spans="8:11" ht="15.75" customHeight="1">
      <c r="H783" s="21"/>
      <c r="K783" s="10"/>
    </row>
    <row r="784" spans="8:11" ht="15.75" customHeight="1">
      <c r="H784" s="21"/>
      <c r="K784" s="10"/>
    </row>
    <row r="785" spans="8:11" ht="15.75" customHeight="1">
      <c r="H785" s="21"/>
      <c r="K785" s="10"/>
    </row>
    <row r="786" spans="8:11" ht="15.75" customHeight="1">
      <c r="H786" s="21"/>
      <c r="K786" s="10"/>
    </row>
    <row r="787" spans="8:11" ht="15.75" customHeight="1">
      <c r="H787" s="21"/>
      <c r="K787" s="10"/>
    </row>
    <row r="788" spans="8:11" ht="15.75" customHeight="1">
      <c r="H788" s="21"/>
      <c r="K788" s="10"/>
    </row>
    <row r="789" spans="8:11" ht="15.75" customHeight="1">
      <c r="H789" s="21"/>
      <c r="K789" s="10"/>
    </row>
    <row r="790" spans="8:11" ht="15.75" customHeight="1">
      <c r="H790" s="21"/>
      <c r="K790" s="10"/>
    </row>
    <row r="791" spans="8:11" ht="15.75" customHeight="1">
      <c r="H791" s="21"/>
      <c r="K791" s="10"/>
    </row>
    <row r="792" spans="8:11" ht="15.75" customHeight="1">
      <c r="H792" s="21"/>
      <c r="K792" s="10"/>
    </row>
    <row r="793" spans="8:11" ht="15.75" customHeight="1">
      <c r="H793" s="21"/>
      <c r="K793" s="10"/>
    </row>
    <row r="794" spans="8:11" ht="15.75" customHeight="1">
      <c r="H794" s="21"/>
      <c r="K794" s="10"/>
    </row>
    <row r="795" spans="8:11" ht="15.75" customHeight="1">
      <c r="H795" s="21"/>
      <c r="K795" s="10"/>
    </row>
    <row r="796" spans="8:11" ht="15.75" customHeight="1">
      <c r="H796" s="21"/>
      <c r="K796" s="10"/>
    </row>
    <row r="797" spans="8:11" ht="15.75" customHeight="1">
      <c r="H797" s="21"/>
      <c r="K797" s="10"/>
    </row>
    <row r="798" spans="8:11" ht="15.75" customHeight="1">
      <c r="H798" s="21"/>
      <c r="K798" s="10"/>
    </row>
    <row r="799" spans="8:11" ht="15.75" customHeight="1">
      <c r="H799" s="21"/>
      <c r="K799" s="10"/>
    </row>
    <row r="800" spans="8:11" ht="15.75" customHeight="1">
      <c r="H800" s="21"/>
      <c r="K800" s="10"/>
    </row>
    <row r="801" spans="8:11" ht="15.75" customHeight="1">
      <c r="H801" s="21"/>
      <c r="K801" s="10"/>
    </row>
    <row r="802" spans="8:11" ht="15.75" customHeight="1">
      <c r="H802" s="21"/>
      <c r="K802" s="10"/>
    </row>
    <row r="803" spans="8:11" ht="15.75" customHeight="1">
      <c r="H803" s="21"/>
      <c r="K803" s="10"/>
    </row>
    <row r="804" spans="8:11" ht="15.75" customHeight="1">
      <c r="H804" s="21"/>
      <c r="K804" s="10"/>
    </row>
    <row r="805" spans="8:11" ht="15.75" customHeight="1">
      <c r="H805" s="21"/>
      <c r="K805" s="10"/>
    </row>
    <row r="806" spans="8:11" ht="15.75" customHeight="1">
      <c r="H806" s="21"/>
      <c r="K806" s="10"/>
    </row>
    <row r="807" spans="8:11" ht="15.75" customHeight="1">
      <c r="H807" s="21"/>
      <c r="K807" s="10"/>
    </row>
    <row r="808" spans="8:11" ht="15.75" customHeight="1">
      <c r="H808" s="21"/>
      <c r="K808" s="10"/>
    </row>
    <row r="809" spans="8:11" ht="15.75" customHeight="1">
      <c r="H809" s="21"/>
      <c r="K809" s="10"/>
    </row>
    <row r="810" spans="8:11" ht="15.75" customHeight="1">
      <c r="H810" s="21"/>
      <c r="K810" s="10"/>
    </row>
    <row r="811" spans="8:11" ht="15.75" customHeight="1">
      <c r="H811" s="21"/>
      <c r="K811" s="10"/>
    </row>
    <row r="812" spans="8:11" ht="15.75" customHeight="1">
      <c r="H812" s="21"/>
      <c r="K812" s="10"/>
    </row>
    <row r="813" spans="8:11" ht="15.75" customHeight="1">
      <c r="H813" s="21"/>
      <c r="K813" s="10"/>
    </row>
    <row r="814" spans="8:11" ht="15.75" customHeight="1">
      <c r="H814" s="21"/>
      <c r="K814" s="10"/>
    </row>
    <row r="815" spans="8:11" ht="15.75" customHeight="1">
      <c r="H815" s="21"/>
      <c r="K815" s="10"/>
    </row>
    <row r="816" spans="8:11" ht="15.75" customHeight="1">
      <c r="H816" s="21"/>
      <c r="K816" s="10"/>
    </row>
    <row r="817" spans="8:11" ht="15.75" customHeight="1">
      <c r="H817" s="21"/>
      <c r="K817" s="10"/>
    </row>
    <row r="818" spans="8:11" ht="15.75" customHeight="1">
      <c r="H818" s="21"/>
      <c r="K818" s="10"/>
    </row>
    <row r="819" spans="8:11" ht="15.75" customHeight="1">
      <c r="H819" s="21"/>
      <c r="K819" s="10"/>
    </row>
    <row r="820" spans="8:11" ht="15.75" customHeight="1">
      <c r="H820" s="21"/>
      <c r="K820" s="10"/>
    </row>
    <row r="821" spans="8:11" ht="15.75" customHeight="1">
      <c r="H821" s="21"/>
      <c r="K821" s="10"/>
    </row>
    <row r="822" spans="8:11" ht="15.75" customHeight="1">
      <c r="H822" s="21"/>
      <c r="K822" s="10"/>
    </row>
    <row r="823" spans="8:11" ht="15.75" customHeight="1">
      <c r="H823" s="21"/>
      <c r="K823" s="10"/>
    </row>
    <row r="824" spans="8:11" ht="15.75" customHeight="1">
      <c r="H824" s="21"/>
      <c r="K824" s="10"/>
    </row>
    <row r="825" spans="8:11" ht="15.75" customHeight="1">
      <c r="H825" s="21"/>
      <c r="K825" s="10"/>
    </row>
    <row r="826" spans="8:11" ht="15.75" customHeight="1">
      <c r="H826" s="21"/>
      <c r="K826" s="10"/>
    </row>
    <row r="827" spans="8:11" ht="15.75" customHeight="1">
      <c r="H827" s="21"/>
      <c r="K827" s="10"/>
    </row>
    <row r="828" spans="8:11" ht="15.75" customHeight="1">
      <c r="H828" s="21"/>
      <c r="K828" s="10"/>
    </row>
    <row r="829" spans="8:11" ht="15.75" customHeight="1">
      <c r="H829" s="21"/>
      <c r="K829" s="10"/>
    </row>
    <row r="830" spans="8:11" ht="15.75" customHeight="1">
      <c r="H830" s="21"/>
      <c r="K830" s="10"/>
    </row>
    <row r="831" spans="8:11" ht="15.75" customHeight="1">
      <c r="H831" s="21"/>
      <c r="K831" s="10"/>
    </row>
    <row r="832" spans="8:11" ht="15.75" customHeight="1">
      <c r="H832" s="21"/>
      <c r="K832" s="10"/>
    </row>
    <row r="833" spans="8:11" ht="15.75" customHeight="1">
      <c r="H833" s="21"/>
      <c r="K833" s="10"/>
    </row>
    <row r="834" spans="8:11" ht="15.75" customHeight="1">
      <c r="H834" s="21"/>
      <c r="K834" s="10"/>
    </row>
    <row r="835" spans="8:11" ht="15.75" customHeight="1">
      <c r="H835" s="21"/>
      <c r="K835" s="10"/>
    </row>
    <row r="836" spans="8:11" ht="15.75" customHeight="1">
      <c r="H836" s="21"/>
      <c r="K836" s="10"/>
    </row>
    <row r="837" spans="8:11" ht="15.75" customHeight="1">
      <c r="H837" s="21"/>
      <c r="K837" s="10"/>
    </row>
    <row r="838" spans="8:11" ht="15.75" customHeight="1">
      <c r="H838" s="21"/>
      <c r="K838" s="10"/>
    </row>
    <row r="839" spans="8:11" ht="15.75" customHeight="1">
      <c r="H839" s="21"/>
      <c r="K839" s="10"/>
    </row>
    <row r="840" spans="8:11" ht="15.75" customHeight="1">
      <c r="H840" s="21"/>
      <c r="K840" s="10"/>
    </row>
    <row r="841" spans="8:11" ht="15.75" customHeight="1">
      <c r="H841" s="21"/>
      <c r="K841" s="10"/>
    </row>
    <row r="842" spans="8:11" ht="15.75" customHeight="1">
      <c r="H842" s="21"/>
      <c r="K842" s="10"/>
    </row>
    <row r="843" spans="8:11" ht="15.75" customHeight="1">
      <c r="H843" s="21"/>
      <c r="K843" s="10"/>
    </row>
    <row r="844" spans="8:11" ht="15.75" customHeight="1">
      <c r="H844" s="21"/>
      <c r="K844" s="10"/>
    </row>
    <row r="845" spans="8:11" ht="15.75" customHeight="1">
      <c r="H845" s="21"/>
      <c r="K845" s="10"/>
    </row>
    <row r="846" spans="8:11" ht="15.75" customHeight="1">
      <c r="H846" s="21"/>
      <c r="K846" s="10"/>
    </row>
    <row r="847" spans="8:11" ht="15.75" customHeight="1">
      <c r="H847" s="21"/>
      <c r="K847" s="10"/>
    </row>
    <row r="848" spans="8:11" ht="15.75" customHeight="1">
      <c r="H848" s="21"/>
      <c r="K848" s="10"/>
    </row>
    <row r="849" spans="8:11" ht="15.75" customHeight="1">
      <c r="H849" s="21"/>
      <c r="K849" s="10"/>
    </row>
    <row r="850" spans="8:11" ht="15.75" customHeight="1">
      <c r="H850" s="21"/>
      <c r="K850" s="10"/>
    </row>
    <row r="851" spans="8:11" ht="15.75" customHeight="1">
      <c r="H851" s="21"/>
      <c r="K851" s="10"/>
    </row>
    <row r="852" spans="8:11" ht="15.75" customHeight="1">
      <c r="H852" s="21"/>
      <c r="K852" s="10"/>
    </row>
    <row r="853" spans="8:11" ht="15.75" customHeight="1">
      <c r="H853" s="21"/>
      <c r="K853" s="10"/>
    </row>
    <row r="854" spans="8:11" ht="15.75" customHeight="1">
      <c r="H854" s="21"/>
      <c r="K854" s="10"/>
    </row>
    <row r="855" spans="8:11" ht="15.75" customHeight="1">
      <c r="H855" s="21"/>
      <c r="K855" s="10"/>
    </row>
    <row r="856" spans="8:11" ht="15.75" customHeight="1">
      <c r="H856" s="21"/>
      <c r="K856" s="10"/>
    </row>
    <row r="857" spans="8:11" ht="15.75" customHeight="1">
      <c r="H857" s="21"/>
      <c r="K857" s="10"/>
    </row>
    <row r="858" spans="8:11" ht="15.75" customHeight="1">
      <c r="H858" s="21"/>
      <c r="K858" s="10"/>
    </row>
    <row r="859" spans="8:11" ht="15.75" customHeight="1">
      <c r="H859" s="21"/>
      <c r="K859" s="10"/>
    </row>
    <row r="860" spans="8:11" ht="15.75" customHeight="1">
      <c r="H860" s="21"/>
      <c r="K860" s="10"/>
    </row>
    <row r="861" spans="8:11" ht="15.75" customHeight="1">
      <c r="H861" s="21"/>
      <c r="K861" s="10"/>
    </row>
    <row r="862" spans="8:11" ht="15.75" customHeight="1">
      <c r="H862" s="21"/>
      <c r="K862" s="10"/>
    </row>
    <row r="863" spans="8:11" ht="15.75" customHeight="1">
      <c r="H863" s="21"/>
      <c r="K863" s="10"/>
    </row>
    <row r="864" spans="8:11" ht="15.75" customHeight="1">
      <c r="H864" s="21"/>
      <c r="K864" s="10"/>
    </row>
    <row r="865" spans="8:11" ht="15.75" customHeight="1">
      <c r="H865" s="21"/>
      <c r="K865" s="10"/>
    </row>
    <row r="866" spans="8:11" ht="15.75" customHeight="1">
      <c r="H866" s="21"/>
      <c r="K866" s="10"/>
    </row>
    <row r="867" spans="8:11" ht="15.75" customHeight="1">
      <c r="H867" s="21"/>
      <c r="K867" s="10"/>
    </row>
    <row r="868" spans="8:11" ht="15.75" customHeight="1">
      <c r="H868" s="21"/>
      <c r="K868" s="10"/>
    </row>
    <row r="869" spans="8:11" ht="15.75" customHeight="1">
      <c r="H869" s="21"/>
      <c r="K869" s="10"/>
    </row>
    <row r="870" spans="8:11" ht="15.75" customHeight="1">
      <c r="H870" s="21"/>
      <c r="K870" s="10"/>
    </row>
    <row r="871" spans="8:11" ht="15.75" customHeight="1">
      <c r="H871" s="21"/>
      <c r="K871" s="10"/>
    </row>
    <row r="872" spans="8:11" ht="15.75" customHeight="1">
      <c r="H872" s="21"/>
      <c r="K872" s="10"/>
    </row>
    <row r="873" spans="8:11" ht="15.75" customHeight="1">
      <c r="H873" s="21"/>
      <c r="K873" s="10"/>
    </row>
    <row r="874" spans="8:11" ht="15.75" customHeight="1">
      <c r="H874" s="21"/>
      <c r="K874" s="10"/>
    </row>
    <row r="875" spans="8:11" ht="15.75" customHeight="1">
      <c r="H875" s="21"/>
      <c r="K875" s="10"/>
    </row>
    <row r="876" spans="8:11" ht="15.75" customHeight="1">
      <c r="H876" s="21"/>
      <c r="K876" s="10"/>
    </row>
    <row r="877" spans="8:11" ht="15.75" customHeight="1">
      <c r="H877" s="21"/>
      <c r="K877" s="10"/>
    </row>
    <row r="878" spans="8:11" ht="15.75" customHeight="1">
      <c r="H878" s="21"/>
      <c r="K878" s="10"/>
    </row>
    <row r="879" spans="8:11" ht="15.75" customHeight="1">
      <c r="H879" s="21"/>
      <c r="K879" s="10"/>
    </row>
    <row r="880" spans="8:11" ht="15.75" customHeight="1">
      <c r="H880" s="21"/>
      <c r="K880" s="10"/>
    </row>
    <row r="881" spans="8:11" ht="15.75" customHeight="1">
      <c r="H881" s="21"/>
      <c r="K881" s="10"/>
    </row>
    <row r="882" spans="8:11" ht="15.75" customHeight="1">
      <c r="H882" s="21"/>
      <c r="K882" s="10"/>
    </row>
    <row r="883" spans="8:11" ht="15.75" customHeight="1">
      <c r="H883" s="21"/>
      <c r="K883" s="10"/>
    </row>
    <row r="884" spans="8:11" ht="15.75" customHeight="1">
      <c r="H884" s="21"/>
      <c r="K884" s="10"/>
    </row>
    <row r="885" spans="8:11" ht="15.75" customHeight="1">
      <c r="H885" s="21"/>
      <c r="K885" s="10"/>
    </row>
    <row r="886" spans="8:11" ht="15.75" customHeight="1">
      <c r="H886" s="21"/>
      <c r="K886" s="10"/>
    </row>
    <row r="887" spans="8:11" ht="15.75" customHeight="1">
      <c r="H887" s="21"/>
      <c r="K887" s="10"/>
    </row>
    <row r="888" spans="8:11" ht="15.75" customHeight="1">
      <c r="H888" s="21"/>
      <c r="K888" s="10"/>
    </row>
    <row r="889" spans="8:11" ht="15.75" customHeight="1">
      <c r="H889" s="21"/>
      <c r="K889" s="10"/>
    </row>
    <row r="890" spans="8:11" ht="15.75" customHeight="1">
      <c r="H890" s="21"/>
      <c r="K890" s="10"/>
    </row>
    <row r="891" spans="8:11" ht="15.75" customHeight="1">
      <c r="H891" s="21"/>
      <c r="K891" s="10"/>
    </row>
    <row r="892" spans="8:11" ht="15.75" customHeight="1">
      <c r="H892" s="21"/>
      <c r="K892" s="10"/>
    </row>
    <row r="893" spans="8:11" ht="15.75" customHeight="1">
      <c r="H893" s="21"/>
      <c r="K893" s="10"/>
    </row>
    <row r="894" spans="8:11" ht="15.75" customHeight="1">
      <c r="H894" s="21"/>
      <c r="K894" s="10"/>
    </row>
    <row r="895" spans="8:11" ht="15.75" customHeight="1">
      <c r="H895" s="21"/>
      <c r="K895" s="10"/>
    </row>
    <row r="896" spans="8:11" ht="15.75" customHeight="1">
      <c r="H896" s="21"/>
      <c r="K896" s="10"/>
    </row>
    <row r="897" spans="8:11" ht="15.75" customHeight="1">
      <c r="H897" s="21"/>
      <c r="K897" s="10"/>
    </row>
    <row r="898" spans="8:11" ht="15.75" customHeight="1">
      <c r="H898" s="21"/>
      <c r="K898" s="10"/>
    </row>
    <row r="899" spans="8:11" ht="15.75" customHeight="1">
      <c r="H899" s="21"/>
      <c r="K899" s="10"/>
    </row>
    <row r="900" spans="8:11" ht="15.75" customHeight="1">
      <c r="H900" s="21"/>
      <c r="K900" s="10"/>
    </row>
    <row r="901" spans="8:11" ht="15.75" customHeight="1">
      <c r="H901" s="21"/>
      <c r="K901" s="10"/>
    </row>
    <row r="902" spans="8:11" ht="15.75" customHeight="1">
      <c r="H902" s="21"/>
      <c r="K902" s="10"/>
    </row>
    <row r="903" spans="8:11" ht="15.75" customHeight="1">
      <c r="H903" s="21"/>
      <c r="K903" s="10"/>
    </row>
    <row r="904" spans="8:11" ht="15.75" customHeight="1">
      <c r="H904" s="21"/>
      <c r="K904" s="10"/>
    </row>
    <row r="905" spans="8:11" ht="15.75" customHeight="1">
      <c r="H905" s="21"/>
      <c r="K905" s="10"/>
    </row>
    <row r="906" spans="8:11" ht="15.75" customHeight="1">
      <c r="H906" s="21"/>
      <c r="K906" s="10"/>
    </row>
    <row r="907" spans="8:11" ht="15.75" customHeight="1">
      <c r="H907" s="21"/>
      <c r="K907" s="10"/>
    </row>
    <row r="908" spans="8:11" ht="15.75" customHeight="1">
      <c r="H908" s="21"/>
      <c r="K908" s="10"/>
    </row>
    <row r="909" spans="8:11" ht="15.75" customHeight="1">
      <c r="H909" s="21"/>
      <c r="K909" s="10"/>
    </row>
    <row r="910" spans="8:11" ht="15.75" customHeight="1">
      <c r="H910" s="21"/>
      <c r="K910" s="10"/>
    </row>
    <row r="911" spans="8:11" ht="15.75" customHeight="1">
      <c r="H911" s="21"/>
      <c r="K911" s="10"/>
    </row>
    <row r="912" spans="8:11" ht="15.75" customHeight="1">
      <c r="H912" s="21"/>
      <c r="K912" s="10"/>
    </row>
    <row r="913" spans="8:11" ht="15.75" customHeight="1">
      <c r="H913" s="21"/>
      <c r="K913" s="10"/>
    </row>
    <row r="914" spans="8:11" ht="15.75" customHeight="1">
      <c r="H914" s="21"/>
      <c r="K914" s="10"/>
    </row>
    <row r="915" spans="8:11" ht="15.75" customHeight="1">
      <c r="H915" s="21"/>
      <c r="K915" s="10"/>
    </row>
    <row r="916" spans="8:11" ht="15.75" customHeight="1">
      <c r="H916" s="21"/>
      <c r="K916" s="10"/>
    </row>
    <row r="917" spans="8:11" ht="15.75" customHeight="1">
      <c r="H917" s="21"/>
      <c r="K917" s="10"/>
    </row>
    <row r="918" spans="8:11" ht="15.75" customHeight="1">
      <c r="H918" s="21"/>
      <c r="K918" s="10"/>
    </row>
    <row r="919" spans="8:11" ht="15.75" customHeight="1">
      <c r="H919" s="21"/>
      <c r="K919" s="10"/>
    </row>
    <row r="920" spans="8:11" ht="15.75" customHeight="1">
      <c r="H920" s="21"/>
      <c r="K920" s="10"/>
    </row>
    <row r="921" spans="8:11" ht="15.75" customHeight="1">
      <c r="H921" s="21"/>
      <c r="K921" s="10"/>
    </row>
    <row r="922" spans="8:11" ht="15.75" customHeight="1">
      <c r="H922" s="21"/>
      <c r="K922" s="10"/>
    </row>
    <row r="923" spans="8:11" ht="15.75" customHeight="1">
      <c r="H923" s="21"/>
      <c r="K923" s="10"/>
    </row>
    <row r="924" spans="8:11" ht="15.75" customHeight="1">
      <c r="H924" s="21"/>
      <c r="K924" s="10"/>
    </row>
    <row r="925" spans="8:11" ht="15.75" customHeight="1">
      <c r="H925" s="21"/>
      <c r="K925" s="10"/>
    </row>
    <row r="926" spans="8:11" ht="15.75" customHeight="1">
      <c r="H926" s="21"/>
      <c r="K926" s="10"/>
    </row>
    <row r="927" spans="8:11" ht="15.75" customHeight="1">
      <c r="H927" s="21"/>
      <c r="K927" s="10"/>
    </row>
    <row r="928" spans="8:11" ht="15.75" customHeight="1">
      <c r="H928" s="21"/>
      <c r="K928" s="10"/>
    </row>
    <row r="929" spans="8:11" ht="15.75" customHeight="1">
      <c r="H929" s="21"/>
      <c r="K929" s="10"/>
    </row>
    <row r="930" spans="8:11" ht="15.75" customHeight="1">
      <c r="H930" s="21"/>
      <c r="K930" s="10"/>
    </row>
    <row r="931" spans="8:11" ht="15.75" customHeight="1">
      <c r="H931" s="21"/>
      <c r="K931" s="10"/>
    </row>
    <row r="932" spans="8:11" ht="15.75" customHeight="1">
      <c r="H932" s="21"/>
      <c r="K932" s="10"/>
    </row>
    <row r="933" spans="8:11" ht="15.75" customHeight="1">
      <c r="H933" s="21"/>
      <c r="K933" s="10"/>
    </row>
    <row r="934" spans="8:11" ht="15.75" customHeight="1">
      <c r="H934" s="21"/>
      <c r="K934" s="10"/>
    </row>
    <row r="935" spans="8:11" ht="15.75" customHeight="1">
      <c r="H935" s="21"/>
      <c r="K935" s="10"/>
    </row>
    <row r="936" spans="8:11" ht="15.75" customHeight="1">
      <c r="H936" s="21"/>
      <c r="K936" s="10"/>
    </row>
    <row r="937" spans="8:11" ht="15.75" customHeight="1">
      <c r="H937" s="21"/>
      <c r="K937" s="10"/>
    </row>
    <row r="938" spans="8:11" ht="15.75" customHeight="1">
      <c r="H938" s="21"/>
      <c r="K938" s="10"/>
    </row>
    <row r="939" spans="8:11" ht="15.75" customHeight="1">
      <c r="H939" s="21"/>
      <c r="K939" s="10"/>
    </row>
    <row r="940" spans="8:11" ht="15.75" customHeight="1">
      <c r="H940" s="21"/>
      <c r="K940" s="10"/>
    </row>
    <row r="941" spans="8:11" ht="15.75" customHeight="1">
      <c r="H941" s="21"/>
      <c r="K941" s="10"/>
    </row>
    <row r="942" spans="8:11" ht="15.75" customHeight="1">
      <c r="H942" s="21"/>
      <c r="K942" s="10"/>
    </row>
    <row r="943" spans="8:11" ht="15.75" customHeight="1">
      <c r="H943" s="21"/>
      <c r="K943" s="10"/>
    </row>
    <row r="944" spans="8:11" ht="15.75" customHeight="1">
      <c r="H944" s="21"/>
      <c r="K944" s="10"/>
    </row>
    <row r="945" spans="8:11" ht="15.75" customHeight="1">
      <c r="H945" s="21"/>
      <c r="K945" s="10"/>
    </row>
    <row r="946" spans="8:11" ht="15.75" customHeight="1">
      <c r="H946" s="21"/>
      <c r="K946" s="10"/>
    </row>
    <row r="947" spans="8:11" ht="15.75" customHeight="1">
      <c r="H947" s="21"/>
      <c r="K947" s="10"/>
    </row>
    <row r="948" spans="8:11" ht="15.75" customHeight="1">
      <c r="H948" s="21"/>
      <c r="K948" s="10"/>
    </row>
    <row r="949" spans="8:11" ht="15.75" customHeight="1">
      <c r="H949" s="21"/>
      <c r="K949" s="10"/>
    </row>
    <row r="950" spans="8:11" ht="15.75" customHeight="1">
      <c r="H950" s="21"/>
      <c r="K950" s="10"/>
    </row>
    <row r="951" spans="8:11" ht="15.75" customHeight="1">
      <c r="H951" s="21"/>
      <c r="K951" s="10"/>
    </row>
    <row r="952" spans="8:11" ht="15.75" customHeight="1">
      <c r="H952" s="21"/>
      <c r="K952" s="10"/>
    </row>
    <row r="953" spans="8:11" ht="15.75" customHeight="1">
      <c r="H953" s="21"/>
      <c r="K953" s="10"/>
    </row>
    <row r="954" spans="8:11" ht="15.75" customHeight="1">
      <c r="H954" s="21"/>
      <c r="K954" s="10"/>
    </row>
    <row r="955" spans="8:11" ht="15.75" customHeight="1">
      <c r="H955" s="21"/>
      <c r="K955" s="10"/>
    </row>
    <row r="956" spans="8:11" ht="15.75" customHeight="1">
      <c r="H956" s="21"/>
      <c r="K956" s="10"/>
    </row>
    <row r="957" spans="8:11" ht="15.75" customHeight="1">
      <c r="H957" s="21"/>
      <c r="K957" s="10"/>
    </row>
    <row r="958" spans="8:11" ht="15.75" customHeight="1">
      <c r="H958" s="21"/>
      <c r="K958" s="10"/>
    </row>
    <row r="959" spans="8:11" ht="15.75" customHeight="1">
      <c r="H959" s="21"/>
      <c r="K959" s="10"/>
    </row>
    <row r="960" spans="8:11" ht="15.75" customHeight="1">
      <c r="H960" s="21"/>
      <c r="K960" s="10"/>
    </row>
    <row r="961" spans="8:11" ht="15.75" customHeight="1">
      <c r="H961" s="21"/>
      <c r="K961" s="10"/>
    </row>
    <row r="962" spans="8:11" ht="15.75" customHeight="1">
      <c r="H962" s="21"/>
      <c r="K962" s="10"/>
    </row>
    <row r="963" spans="8:11" ht="15.75" customHeight="1">
      <c r="H963" s="21"/>
      <c r="K963" s="10"/>
    </row>
    <row r="964" spans="8:11" ht="15.75" customHeight="1">
      <c r="H964" s="21"/>
      <c r="K964" s="10"/>
    </row>
    <row r="965" spans="8:11" ht="15.75" customHeight="1">
      <c r="H965" s="21"/>
      <c r="K965" s="10"/>
    </row>
    <row r="966" spans="8:11" ht="15.75" customHeight="1">
      <c r="H966" s="21"/>
      <c r="K966" s="10"/>
    </row>
    <row r="967" spans="8:11" ht="15.75" customHeight="1">
      <c r="H967" s="21"/>
      <c r="K967" s="10"/>
    </row>
    <row r="968" spans="8:11" ht="15.75" customHeight="1">
      <c r="H968" s="21"/>
      <c r="K968" s="10"/>
    </row>
    <row r="969" spans="8:11" ht="15.75" customHeight="1">
      <c r="H969" s="21"/>
      <c r="K969" s="10"/>
    </row>
    <row r="970" spans="8:11" ht="15.75" customHeight="1">
      <c r="H970" s="21"/>
      <c r="K970" s="10"/>
    </row>
    <row r="971" spans="8:11" ht="15.75" customHeight="1">
      <c r="H971" s="21"/>
      <c r="K971" s="10"/>
    </row>
    <row r="972" spans="8:11" ht="15.75" customHeight="1">
      <c r="H972" s="21"/>
      <c r="K972" s="10"/>
    </row>
    <row r="973" spans="8:11" ht="15.75" customHeight="1">
      <c r="H973" s="21"/>
      <c r="K973" s="10"/>
    </row>
    <row r="974" spans="8:11" ht="15.75" customHeight="1">
      <c r="H974" s="21"/>
      <c r="K974" s="10"/>
    </row>
    <row r="975" spans="8:11" ht="15.75" customHeight="1">
      <c r="H975" s="21"/>
      <c r="K975" s="10"/>
    </row>
    <row r="976" spans="8:11" ht="15.75" customHeight="1">
      <c r="H976" s="21"/>
      <c r="K976" s="10"/>
    </row>
    <row r="977" spans="8:11" ht="15.75" customHeight="1">
      <c r="H977" s="21"/>
      <c r="K977" s="10"/>
    </row>
    <row r="978" spans="8:11" ht="15.75" customHeight="1">
      <c r="H978" s="21"/>
      <c r="K978" s="10"/>
    </row>
    <row r="979" spans="8:11" ht="15.75" customHeight="1">
      <c r="H979" s="21"/>
      <c r="K979" s="10"/>
    </row>
    <row r="980" spans="8:11" ht="15.75" customHeight="1">
      <c r="H980" s="21"/>
      <c r="K980" s="10"/>
    </row>
    <row r="981" spans="8:11" ht="15.75" customHeight="1">
      <c r="H981" s="21"/>
      <c r="K981" s="10"/>
    </row>
    <row r="982" spans="8:11" ht="15.75" customHeight="1">
      <c r="H982" s="21"/>
      <c r="K982" s="10"/>
    </row>
    <row r="983" spans="8:11" ht="15.75" customHeight="1">
      <c r="H983" s="21"/>
      <c r="K983" s="10"/>
    </row>
    <row r="984" spans="8:11" ht="15.75" customHeight="1">
      <c r="H984" s="21"/>
      <c r="K984" s="10"/>
    </row>
    <row r="985" spans="8:11" ht="15.75" customHeight="1">
      <c r="H985" s="21"/>
      <c r="K985" s="10"/>
    </row>
    <row r="986" spans="8:11" ht="15.75" customHeight="1">
      <c r="H986" s="21"/>
      <c r="K986" s="10"/>
    </row>
    <row r="987" spans="8:11" ht="15.75" customHeight="1">
      <c r="H987" s="21"/>
      <c r="K987" s="10"/>
    </row>
    <row r="988" spans="8:11" ht="15.75" customHeight="1">
      <c r="H988" s="21"/>
      <c r="K988" s="10"/>
    </row>
    <row r="989" spans="8:11" ht="15.75" customHeight="1">
      <c r="H989" s="21"/>
      <c r="K989" s="10"/>
    </row>
    <row r="990" spans="8:11" ht="15.75" customHeight="1">
      <c r="H990" s="21"/>
      <c r="K990" s="10"/>
    </row>
    <row r="991" spans="8:11" ht="15.75" customHeight="1">
      <c r="H991" s="21"/>
      <c r="K991" s="10"/>
    </row>
    <row r="992" spans="8:11" ht="15.75" customHeight="1">
      <c r="H992" s="21"/>
      <c r="K992" s="10"/>
    </row>
    <row r="993" spans="8:11" ht="15.75" customHeight="1">
      <c r="H993" s="21"/>
      <c r="K993" s="10"/>
    </row>
    <row r="994" spans="8:11" ht="15.75" customHeight="1">
      <c r="H994" s="21"/>
      <c r="K994" s="10"/>
    </row>
    <row r="995" spans="8:11" ht="15.75" customHeight="1">
      <c r="H995" s="21"/>
      <c r="K995" s="10"/>
    </row>
    <row r="996" spans="8:11" ht="15.75" customHeight="1">
      <c r="H996" s="21"/>
      <c r="K996" s="10"/>
    </row>
    <row r="997" spans="8:11" ht="15.75" customHeight="1">
      <c r="H997" s="21"/>
      <c r="K997" s="10"/>
    </row>
    <row r="998" spans="8:11" ht="15.75" customHeight="1">
      <c r="H998" s="21"/>
      <c r="K998" s="10"/>
    </row>
    <row r="999" spans="8:11" ht="15.75" customHeight="1">
      <c r="H999" s="21"/>
      <c r="K999" s="10"/>
    </row>
    <row r="1000" spans="8:11" ht="15.75" customHeight="1">
      <c r="H1000" s="21"/>
      <c r="K1000" s="10"/>
    </row>
  </sheetData>
  <phoneticPr fontId="21" type="noConversion"/>
  <conditionalFormatting sqref="Q2:Q64">
    <cfRule type="expression" dxfId="1" priority="1">
      <formula>$Q2&lt;=$S$2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/>
  </sheetViews>
  <sheetFormatPr defaultColWidth="11.21875" defaultRowHeight="15" customHeight="1"/>
  <cols>
    <col min="1" max="1" width="8.21875" customWidth="1"/>
    <col min="2" max="25" width="6.77734375" customWidth="1"/>
  </cols>
  <sheetData>
    <row r="1" spans="1:19" ht="15.75" customHeight="1">
      <c r="A1" s="1" t="s">
        <v>0</v>
      </c>
      <c r="B1" s="1" t="s">
        <v>1</v>
      </c>
      <c r="C1" s="22" t="s">
        <v>84</v>
      </c>
      <c r="D1" s="1" t="s">
        <v>85</v>
      </c>
      <c r="E1" s="23" t="s">
        <v>86</v>
      </c>
      <c r="F1" s="23" t="s">
        <v>87</v>
      </c>
      <c r="G1" s="1" t="s">
        <v>88</v>
      </c>
      <c r="H1" s="23" t="s">
        <v>89</v>
      </c>
      <c r="I1" s="23" t="s">
        <v>90</v>
      </c>
      <c r="J1" s="23" t="s">
        <v>91</v>
      </c>
      <c r="K1" s="23" t="s">
        <v>92</v>
      </c>
      <c r="L1" s="23" t="s">
        <v>93</v>
      </c>
      <c r="M1" s="23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 ht="15.75" customHeight="1">
      <c r="A2" s="24">
        <v>105302302</v>
      </c>
      <c r="B2" s="24" t="s">
        <v>20</v>
      </c>
      <c r="C2" s="25">
        <v>93.333333333333329</v>
      </c>
      <c r="D2" s="26">
        <v>80</v>
      </c>
      <c r="E2" s="26">
        <v>80</v>
      </c>
      <c r="F2" s="26">
        <v>80</v>
      </c>
      <c r="G2" s="26">
        <v>100</v>
      </c>
      <c r="H2" s="26">
        <v>100</v>
      </c>
      <c r="I2" s="26">
        <v>100</v>
      </c>
      <c r="J2" s="26">
        <v>100</v>
      </c>
      <c r="K2" s="26">
        <v>100</v>
      </c>
      <c r="L2" s="26">
        <v>100</v>
      </c>
      <c r="M2" s="26">
        <v>100</v>
      </c>
      <c r="N2" s="27">
        <v>100</v>
      </c>
      <c r="O2" s="27">
        <v>100</v>
      </c>
      <c r="P2" s="27">
        <v>80</v>
      </c>
      <c r="Q2" s="27">
        <v>80</v>
      </c>
      <c r="R2" s="28">
        <v>100</v>
      </c>
      <c r="S2" s="28">
        <v>1400</v>
      </c>
    </row>
    <row r="3" spans="1:19" ht="15.75" customHeight="1">
      <c r="A3" s="24">
        <v>105403018</v>
      </c>
      <c r="B3" s="24" t="s">
        <v>21</v>
      </c>
      <c r="C3" s="25">
        <v>89.333333333333329</v>
      </c>
      <c r="D3" s="26">
        <v>80</v>
      </c>
      <c r="E3" s="26">
        <v>80</v>
      </c>
      <c r="F3" s="26">
        <v>80</v>
      </c>
      <c r="G3" s="26">
        <v>100</v>
      </c>
      <c r="H3" s="26">
        <v>100</v>
      </c>
      <c r="I3" s="26">
        <v>100</v>
      </c>
      <c r="J3" s="26">
        <v>100</v>
      </c>
      <c r="K3" s="26">
        <v>100</v>
      </c>
      <c r="L3" s="26">
        <v>100</v>
      </c>
      <c r="M3" s="26">
        <v>100</v>
      </c>
      <c r="N3" s="27">
        <v>100</v>
      </c>
      <c r="O3" s="27">
        <v>100</v>
      </c>
      <c r="P3" s="27">
        <v>100</v>
      </c>
      <c r="Q3" s="27">
        <v>0</v>
      </c>
      <c r="R3" s="28">
        <v>100</v>
      </c>
      <c r="S3" s="28">
        <v>1340</v>
      </c>
    </row>
    <row r="4" spans="1:19" ht="15.75" customHeight="1">
      <c r="A4" s="24">
        <v>105707001</v>
      </c>
      <c r="B4" s="24" t="s">
        <v>22</v>
      </c>
      <c r="C4" s="25">
        <v>54.466666666666669</v>
      </c>
      <c r="D4" s="26">
        <v>80</v>
      </c>
      <c r="E4" s="26">
        <v>80</v>
      </c>
      <c r="F4" s="26">
        <v>80</v>
      </c>
      <c r="G4" s="26">
        <v>0</v>
      </c>
      <c r="H4" s="26">
        <v>0</v>
      </c>
      <c r="I4" s="26">
        <v>80</v>
      </c>
      <c r="J4" s="26">
        <v>80</v>
      </c>
      <c r="K4" s="26">
        <v>80</v>
      </c>
      <c r="L4" s="26">
        <v>97</v>
      </c>
      <c r="M4" s="26">
        <v>100</v>
      </c>
      <c r="N4" s="27">
        <v>0</v>
      </c>
      <c r="O4" s="27">
        <v>0</v>
      </c>
      <c r="P4" s="27">
        <v>0</v>
      </c>
      <c r="Q4" s="27">
        <v>60</v>
      </c>
      <c r="R4" s="28">
        <v>80</v>
      </c>
      <c r="S4" s="28">
        <v>817</v>
      </c>
    </row>
    <row r="5" spans="1:19" ht="15.75" customHeight="1">
      <c r="A5" s="24">
        <v>106101002</v>
      </c>
      <c r="B5" s="24" t="s">
        <v>23</v>
      </c>
      <c r="C5" s="25">
        <v>98.666666666666671</v>
      </c>
      <c r="D5" s="26">
        <v>100</v>
      </c>
      <c r="E5" s="26">
        <v>100</v>
      </c>
      <c r="F5" s="26">
        <v>100</v>
      </c>
      <c r="G5" s="26">
        <v>100</v>
      </c>
      <c r="H5" s="26">
        <v>100</v>
      </c>
      <c r="I5" s="26">
        <v>100</v>
      </c>
      <c r="J5" s="26">
        <v>100</v>
      </c>
      <c r="K5" s="26">
        <v>100</v>
      </c>
      <c r="L5" s="26">
        <v>100</v>
      </c>
      <c r="M5" s="26">
        <v>100</v>
      </c>
      <c r="N5" s="27">
        <v>100</v>
      </c>
      <c r="O5" s="27">
        <v>100</v>
      </c>
      <c r="P5" s="27">
        <v>100</v>
      </c>
      <c r="Q5" s="27">
        <v>80</v>
      </c>
      <c r="R5" s="28">
        <v>100</v>
      </c>
      <c r="S5" s="28">
        <v>1480</v>
      </c>
    </row>
    <row r="6" spans="1:19" ht="15.75" customHeight="1">
      <c r="A6" s="24">
        <v>106101008</v>
      </c>
      <c r="B6" s="24" t="s">
        <v>24</v>
      </c>
      <c r="C6" s="25">
        <v>86.6</v>
      </c>
      <c r="D6" s="26">
        <v>60</v>
      </c>
      <c r="E6" s="26">
        <v>59</v>
      </c>
      <c r="F6" s="26">
        <v>60</v>
      </c>
      <c r="G6" s="26">
        <v>80</v>
      </c>
      <c r="H6" s="26">
        <v>80</v>
      </c>
      <c r="I6" s="26">
        <v>100</v>
      </c>
      <c r="J6" s="26">
        <v>100</v>
      </c>
      <c r="K6" s="26">
        <v>100</v>
      </c>
      <c r="L6" s="26">
        <v>100</v>
      </c>
      <c r="M6" s="26">
        <v>100</v>
      </c>
      <c r="N6" s="27">
        <v>100</v>
      </c>
      <c r="O6" s="27">
        <v>100</v>
      </c>
      <c r="P6" s="27">
        <v>100</v>
      </c>
      <c r="Q6" s="27">
        <v>80</v>
      </c>
      <c r="R6" s="28">
        <v>80</v>
      </c>
      <c r="S6" s="28">
        <v>1299</v>
      </c>
    </row>
    <row r="7" spans="1:19" ht="15.75" customHeight="1">
      <c r="A7" s="24">
        <v>106101505</v>
      </c>
      <c r="B7" s="24" t="s">
        <v>25</v>
      </c>
      <c r="C7" s="25">
        <v>96</v>
      </c>
      <c r="D7" s="26">
        <v>100</v>
      </c>
      <c r="E7" s="26">
        <v>100</v>
      </c>
      <c r="F7" s="26">
        <v>100</v>
      </c>
      <c r="G7" s="26">
        <v>100</v>
      </c>
      <c r="H7" s="26">
        <v>100</v>
      </c>
      <c r="I7" s="26">
        <v>100</v>
      </c>
      <c r="J7" s="26">
        <v>100</v>
      </c>
      <c r="K7" s="26">
        <v>100</v>
      </c>
      <c r="L7" s="26">
        <v>100</v>
      </c>
      <c r="M7" s="26">
        <v>100</v>
      </c>
      <c r="N7" s="27">
        <v>60</v>
      </c>
      <c r="O7" s="27">
        <v>100</v>
      </c>
      <c r="P7" s="27">
        <v>100</v>
      </c>
      <c r="Q7" s="27">
        <v>80</v>
      </c>
      <c r="R7" s="28">
        <v>100</v>
      </c>
      <c r="S7" s="28">
        <v>1440</v>
      </c>
    </row>
    <row r="8" spans="1:19" ht="15.75" customHeight="1">
      <c r="A8" s="24">
        <v>106103025</v>
      </c>
      <c r="B8" s="24" t="s">
        <v>26</v>
      </c>
      <c r="C8" s="25">
        <v>96</v>
      </c>
      <c r="D8" s="26">
        <v>80</v>
      </c>
      <c r="E8" s="29">
        <v>80</v>
      </c>
      <c r="F8" s="26">
        <v>80</v>
      </c>
      <c r="G8" s="26">
        <v>100</v>
      </c>
      <c r="H8" s="26">
        <v>100</v>
      </c>
      <c r="I8" s="26">
        <v>100</v>
      </c>
      <c r="J8" s="26">
        <v>100</v>
      </c>
      <c r="K8" s="26">
        <v>100</v>
      </c>
      <c r="L8" s="26">
        <v>100</v>
      </c>
      <c r="M8" s="26">
        <v>100</v>
      </c>
      <c r="N8" s="27">
        <v>100</v>
      </c>
      <c r="O8" s="27">
        <v>100</v>
      </c>
      <c r="P8" s="27">
        <v>100</v>
      </c>
      <c r="Q8" s="27">
        <v>100</v>
      </c>
      <c r="R8" s="28">
        <v>100</v>
      </c>
      <c r="S8" s="28">
        <v>1440</v>
      </c>
    </row>
    <row r="9" spans="1:19" ht="15.75" customHeight="1">
      <c r="A9" s="24">
        <v>106103516</v>
      </c>
      <c r="B9" s="24" t="s">
        <v>27</v>
      </c>
      <c r="C9" s="25">
        <v>100</v>
      </c>
      <c r="D9" s="26">
        <v>100</v>
      </c>
      <c r="E9" s="26">
        <v>100</v>
      </c>
      <c r="F9" s="26">
        <v>100</v>
      </c>
      <c r="G9" s="26">
        <v>100</v>
      </c>
      <c r="H9" s="26">
        <v>100</v>
      </c>
      <c r="I9" s="26">
        <v>100</v>
      </c>
      <c r="J9" s="26">
        <v>100</v>
      </c>
      <c r="K9" s="26">
        <v>100</v>
      </c>
      <c r="L9" s="26">
        <v>100</v>
      </c>
      <c r="M9" s="26">
        <v>100</v>
      </c>
      <c r="N9" s="27">
        <v>100</v>
      </c>
      <c r="O9" s="27">
        <v>100</v>
      </c>
      <c r="P9" s="27">
        <v>100</v>
      </c>
      <c r="Q9" s="27">
        <v>100</v>
      </c>
      <c r="R9" s="28">
        <v>100</v>
      </c>
      <c r="S9" s="28">
        <v>1500</v>
      </c>
    </row>
    <row r="10" spans="1:19" ht="15.75" customHeight="1">
      <c r="A10" s="24">
        <v>106202005</v>
      </c>
      <c r="B10" s="24" t="s">
        <v>28</v>
      </c>
      <c r="C10" s="25">
        <v>100</v>
      </c>
      <c r="D10" s="26">
        <v>100</v>
      </c>
      <c r="E10" s="26">
        <v>100</v>
      </c>
      <c r="F10" s="26">
        <v>100</v>
      </c>
      <c r="G10" s="26">
        <v>100</v>
      </c>
      <c r="H10" s="26">
        <v>100</v>
      </c>
      <c r="I10" s="26">
        <v>100</v>
      </c>
      <c r="J10" s="26">
        <v>100</v>
      </c>
      <c r="K10" s="26">
        <v>100</v>
      </c>
      <c r="L10" s="26">
        <v>100</v>
      </c>
      <c r="M10" s="26">
        <v>100</v>
      </c>
      <c r="N10" s="27">
        <v>100</v>
      </c>
      <c r="O10" s="27">
        <v>100</v>
      </c>
      <c r="P10" s="27">
        <v>100</v>
      </c>
      <c r="Q10" s="27">
        <v>100</v>
      </c>
      <c r="R10" s="28">
        <v>100</v>
      </c>
      <c r="S10" s="28">
        <v>1500</v>
      </c>
    </row>
    <row r="11" spans="1:19" ht="15.75" customHeight="1">
      <c r="A11" s="24">
        <v>106303523</v>
      </c>
      <c r="B11" s="24" t="s">
        <v>29</v>
      </c>
      <c r="C11" s="25">
        <v>100</v>
      </c>
      <c r="D11" s="26">
        <v>100</v>
      </c>
      <c r="E11" s="26">
        <v>100</v>
      </c>
      <c r="F11" s="26">
        <v>100</v>
      </c>
      <c r="G11" s="26">
        <v>100</v>
      </c>
      <c r="H11" s="26">
        <v>100</v>
      </c>
      <c r="I11" s="26">
        <v>100</v>
      </c>
      <c r="J11" s="26">
        <v>100</v>
      </c>
      <c r="K11" s="26">
        <v>100</v>
      </c>
      <c r="L11" s="26">
        <v>100</v>
      </c>
      <c r="M11" s="26">
        <v>100</v>
      </c>
      <c r="N11" s="27">
        <v>100</v>
      </c>
      <c r="O11" s="27">
        <v>100</v>
      </c>
      <c r="P11" s="27">
        <v>100</v>
      </c>
      <c r="Q11" s="27">
        <v>100</v>
      </c>
      <c r="R11" s="28">
        <v>100</v>
      </c>
      <c r="S11" s="28">
        <v>1500</v>
      </c>
    </row>
    <row r="12" spans="1:19" ht="15.75" customHeight="1">
      <c r="A12" s="24">
        <v>106303527</v>
      </c>
      <c r="B12" s="24" t="s">
        <v>30</v>
      </c>
      <c r="C12" s="25">
        <v>85.466666666666669</v>
      </c>
      <c r="D12" s="26">
        <v>100</v>
      </c>
      <c r="E12" s="26">
        <v>100</v>
      </c>
      <c r="F12" s="26">
        <v>98</v>
      </c>
      <c r="G12" s="26">
        <v>100</v>
      </c>
      <c r="H12" s="26">
        <v>100</v>
      </c>
      <c r="I12" s="26">
        <v>80</v>
      </c>
      <c r="J12" s="26">
        <v>80</v>
      </c>
      <c r="K12" s="26">
        <v>100</v>
      </c>
      <c r="L12" s="26">
        <v>80</v>
      </c>
      <c r="M12" s="26">
        <v>0</v>
      </c>
      <c r="N12" s="27">
        <v>84</v>
      </c>
      <c r="O12" s="27">
        <v>100</v>
      </c>
      <c r="P12" s="27">
        <v>100</v>
      </c>
      <c r="Q12" s="27">
        <v>60</v>
      </c>
      <c r="R12" s="28">
        <v>100</v>
      </c>
      <c r="S12" s="28">
        <v>1282</v>
      </c>
    </row>
    <row r="13" spans="1:19" ht="15.75" customHeight="1">
      <c r="A13" s="24">
        <v>106401009</v>
      </c>
      <c r="B13" s="24" t="s">
        <v>31</v>
      </c>
      <c r="C13" s="25">
        <v>100</v>
      </c>
      <c r="D13" s="26">
        <v>100</v>
      </c>
      <c r="E13" s="26">
        <v>100</v>
      </c>
      <c r="F13" s="26">
        <v>100</v>
      </c>
      <c r="G13" s="26">
        <v>100</v>
      </c>
      <c r="H13" s="26">
        <v>100</v>
      </c>
      <c r="I13" s="26">
        <v>100</v>
      </c>
      <c r="J13" s="26">
        <v>100</v>
      </c>
      <c r="K13" s="26">
        <v>100</v>
      </c>
      <c r="L13" s="26">
        <v>100</v>
      </c>
      <c r="M13" s="26">
        <v>100</v>
      </c>
      <c r="N13" s="27">
        <v>100</v>
      </c>
      <c r="O13" s="27">
        <v>100</v>
      </c>
      <c r="P13" s="27">
        <v>100</v>
      </c>
      <c r="Q13" s="27">
        <v>100</v>
      </c>
      <c r="R13" s="28">
        <v>100</v>
      </c>
      <c r="S13" s="28">
        <v>1500</v>
      </c>
    </row>
    <row r="14" spans="1:19" ht="15.75" customHeight="1">
      <c r="A14" s="24">
        <v>106401054</v>
      </c>
      <c r="B14" s="24" t="s">
        <v>32</v>
      </c>
      <c r="C14" s="25">
        <v>84</v>
      </c>
      <c r="D14" s="26">
        <v>80</v>
      </c>
      <c r="E14" s="26">
        <v>80</v>
      </c>
      <c r="F14" s="26">
        <v>80</v>
      </c>
      <c r="G14" s="26">
        <v>80</v>
      </c>
      <c r="H14" s="26">
        <v>80</v>
      </c>
      <c r="I14" s="26">
        <v>80</v>
      </c>
      <c r="J14" s="26">
        <v>80</v>
      </c>
      <c r="K14" s="26">
        <v>80</v>
      </c>
      <c r="L14" s="26">
        <v>100</v>
      </c>
      <c r="M14" s="26">
        <v>100</v>
      </c>
      <c r="N14" s="27">
        <v>100</v>
      </c>
      <c r="O14" s="27">
        <v>80</v>
      </c>
      <c r="P14" s="27">
        <v>80</v>
      </c>
      <c r="Q14" s="27">
        <v>80</v>
      </c>
      <c r="R14" s="28">
        <v>80</v>
      </c>
      <c r="S14" s="28">
        <v>1260</v>
      </c>
    </row>
    <row r="15" spans="1:19" ht="15.75" customHeight="1">
      <c r="A15" s="24">
        <v>106401064</v>
      </c>
      <c r="B15" s="24" t="s">
        <v>33</v>
      </c>
      <c r="C15" s="25">
        <v>92</v>
      </c>
      <c r="D15" s="26">
        <v>100</v>
      </c>
      <c r="E15" s="26">
        <v>100</v>
      </c>
      <c r="F15" s="26">
        <v>100</v>
      </c>
      <c r="G15" s="26">
        <v>80</v>
      </c>
      <c r="H15" s="26">
        <v>80</v>
      </c>
      <c r="I15" s="26">
        <v>100</v>
      </c>
      <c r="J15" s="26">
        <v>100</v>
      </c>
      <c r="K15" s="26">
        <v>80</v>
      </c>
      <c r="L15" s="26">
        <v>100</v>
      </c>
      <c r="M15" s="26">
        <v>100</v>
      </c>
      <c r="N15" s="27">
        <v>100</v>
      </c>
      <c r="O15" s="27">
        <v>80</v>
      </c>
      <c r="P15" s="27">
        <v>80</v>
      </c>
      <c r="Q15" s="27">
        <v>100</v>
      </c>
      <c r="R15" s="28">
        <v>80</v>
      </c>
      <c r="S15" s="28">
        <v>1380</v>
      </c>
    </row>
    <row r="16" spans="1:19" ht="15.75" customHeight="1">
      <c r="A16" s="24">
        <v>106401520</v>
      </c>
      <c r="B16" s="24" t="s">
        <v>34</v>
      </c>
      <c r="C16" s="25">
        <v>65</v>
      </c>
      <c r="D16" s="26">
        <v>80</v>
      </c>
      <c r="E16" s="26">
        <v>80</v>
      </c>
      <c r="F16" s="26">
        <v>80</v>
      </c>
      <c r="G16" s="26">
        <v>80</v>
      </c>
      <c r="H16" s="26">
        <v>80</v>
      </c>
      <c r="I16" s="26">
        <v>80</v>
      </c>
      <c r="J16" s="26">
        <v>78</v>
      </c>
      <c r="K16" s="26">
        <v>67</v>
      </c>
      <c r="L16" s="26">
        <v>80</v>
      </c>
      <c r="M16" s="26">
        <v>80</v>
      </c>
      <c r="N16" s="27">
        <v>0</v>
      </c>
      <c r="O16" s="27">
        <v>60</v>
      </c>
      <c r="P16" s="27">
        <v>0</v>
      </c>
      <c r="Q16" s="27">
        <v>60</v>
      </c>
      <c r="R16" s="28">
        <v>70</v>
      </c>
      <c r="S16" s="28">
        <v>975</v>
      </c>
    </row>
    <row r="17" spans="1:19" ht="15.75" customHeight="1">
      <c r="A17" s="24">
        <v>106401531</v>
      </c>
      <c r="B17" s="24" t="s">
        <v>35</v>
      </c>
      <c r="C17" s="25">
        <v>100</v>
      </c>
      <c r="D17" s="26">
        <v>100</v>
      </c>
      <c r="E17" s="26">
        <v>100</v>
      </c>
      <c r="F17" s="26">
        <v>100</v>
      </c>
      <c r="G17" s="26">
        <v>100</v>
      </c>
      <c r="H17" s="26">
        <v>100</v>
      </c>
      <c r="I17" s="26">
        <v>100</v>
      </c>
      <c r="J17" s="26">
        <v>100</v>
      </c>
      <c r="K17" s="26">
        <v>100</v>
      </c>
      <c r="L17" s="26">
        <v>100</v>
      </c>
      <c r="M17" s="26">
        <v>100</v>
      </c>
      <c r="N17" s="27">
        <v>100</v>
      </c>
      <c r="O17" s="27">
        <v>100</v>
      </c>
      <c r="P17" s="27">
        <v>100</v>
      </c>
      <c r="Q17" s="27">
        <v>100</v>
      </c>
      <c r="R17" s="28">
        <v>100</v>
      </c>
      <c r="S17" s="28">
        <v>1500</v>
      </c>
    </row>
    <row r="18" spans="1:19" ht="15.75" customHeight="1">
      <c r="A18" s="24">
        <v>106401532</v>
      </c>
      <c r="B18" s="24" t="s">
        <v>36</v>
      </c>
      <c r="C18" s="25">
        <v>100</v>
      </c>
      <c r="D18" s="26">
        <v>100</v>
      </c>
      <c r="E18" s="26">
        <v>100</v>
      </c>
      <c r="F18" s="26">
        <v>100</v>
      </c>
      <c r="G18" s="26">
        <v>100</v>
      </c>
      <c r="H18" s="26">
        <v>100</v>
      </c>
      <c r="I18" s="26">
        <v>100</v>
      </c>
      <c r="J18" s="26">
        <v>100</v>
      </c>
      <c r="K18" s="26">
        <v>100</v>
      </c>
      <c r="L18" s="26">
        <v>100</v>
      </c>
      <c r="M18" s="26">
        <v>100</v>
      </c>
      <c r="N18" s="27">
        <v>100</v>
      </c>
      <c r="O18" s="27">
        <v>100</v>
      </c>
      <c r="P18" s="27">
        <v>100</v>
      </c>
      <c r="Q18" s="27">
        <v>100</v>
      </c>
      <c r="R18" s="28">
        <v>100</v>
      </c>
      <c r="S18" s="28">
        <v>1500</v>
      </c>
    </row>
    <row r="19" spans="1:19" ht="15.75" customHeight="1">
      <c r="A19" s="24">
        <v>106401543</v>
      </c>
      <c r="B19" s="24" t="s">
        <v>37</v>
      </c>
      <c r="C19" s="25">
        <v>96</v>
      </c>
      <c r="D19" s="26">
        <v>80</v>
      </c>
      <c r="E19" s="26">
        <v>80</v>
      </c>
      <c r="F19" s="26">
        <v>80</v>
      </c>
      <c r="G19" s="26">
        <v>100</v>
      </c>
      <c r="H19" s="26">
        <v>100</v>
      </c>
      <c r="I19" s="26">
        <v>100</v>
      </c>
      <c r="J19" s="26">
        <v>100</v>
      </c>
      <c r="K19" s="26">
        <v>100</v>
      </c>
      <c r="L19" s="26">
        <v>100</v>
      </c>
      <c r="M19" s="26">
        <v>100</v>
      </c>
      <c r="N19" s="27">
        <v>100</v>
      </c>
      <c r="O19" s="27">
        <v>100</v>
      </c>
      <c r="P19" s="27">
        <v>100</v>
      </c>
      <c r="Q19" s="27">
        <v>100</v>
      </c>
      <c r="R19" s="28">
        <v>100</v>
      </c>
      <c r="S19" s="28">
        <v>1440</v>
      </c>
    </row>
    <row r="20" spans="1:19" ht="15.75" customHeight="1">
      <c r="A20" s="24">
        <v>106401546</v>
      </c>
      <c r="B20" s="24" t="s">
        <v>38</v>
      </c>
      <c r="C20" s="25">
        <v>80.533333333333331</v>
      </c>
      <c r="D20" s="26">
        <v>80</v>
      </c>
      <c r="E20" s="26">
        <v>80</v>
      </c>
      <c r="F20" s="26">
        <v>80</v>
      </c>
      <c r="G20" s="26">
        <v>100</v>
      </c>
      <c r="H20" s="26">
        <v>100</v>
      </c>
      <c r="I20" s="26">
        <v>100</v>
      </c>
      <c r="J20" s="26">
        <v>98</v>
      </c>
      <c r="K20" s="26">
        <v>80</v>
      </c>
      <c r="L20" s="26">
        <v>80</v>
      </c>
      <c r="M20" s="26">
        <v>70</v>
      </c>
      <c r="N20" s="27">
        <v>100</v>
      </c>
      <c r="O20" s="27">
        <v>0</v>
      </c>
      <c r="P20" s="27">
        <v>80</v>
      </c>
      <c r="Q20" s="27">
        <v>80</v>
      </c>
      <c r="R20" s="28">
        <v>80</v>
      </c>
      <c r="S20" s="28">
        <v>1208</v>
      </c>
    </row>
    <row r="21" spans="1:19" ht="15.75" customHeight="1">
      <c r="A21" s="24">
        <v>106401549</v>
      </c>
      <c r="B21" s="24" t="s">
        <v>39</v>
      </c>
      <c r="C21" s="25">
        <v>97.266666666666666</v>
      </c>
      <c r="D21" s="26">
        <v>100</v>
      </c>
      <c r="E21" s="26">
        <v>99</v>
      </c>
      <c r="F21" s="26">
        <v>100</v>
      </c>
      <c r="G21" s="26">
        <v>80</v>
      </c>
      <c r="H21" s="26">
        <v>80</v>
      </c>
      <c r="I21" s="26">
        <v>100</v>
      </c>
      <c r="J21" s="26">
        <v>100</v>
      </c>
      <c r="K21" s="26">
        <v>100</v>
      </c>
      <c r="L21" s="26">
        <v>100</v>
      </c>
      <c r="M21" s="26">
        <v>100</v>
      </c>
      <c r="N21" s="27">
        <v>100</v>
      </c>
      <c r="O21" s="27">
        <v>100</v>
      </c>
      <c r="P21" s="27">
        <v>100</v>
      </c>
      <c r="Q21" s="27">
        <v>100</v>
      </c>
      <c r="R21" s="28">
        <v>100</v>
      </c>
      <c r="S21" s="28">
        <v>1459</v>
      </c>
    </row>
    <row r="22" spans="1:19" ht="15.75" customHeight="1">
      <c r="A22" s="24">
        <v>106401551</v>
      </c>
      <c r="B22" s="24" t="s">
        <v>40</v>
      </c>
      <c r="C22" s="25">
        <v>58.666666666666664</v>
      </c>
      <c r="D22" s="26">
        <v>100</v>
      </c>
      <c r="E22" s="26">
        <v>80</v>
      </c>
      <c r="F22" s="26">
        <v>80</v>
      </c>
      <c r="G22" s="26">
        <v>80</v>
      </c>
      <c r="H22" s="26">
        <v>80</v>
      </c>
      <c r="I22" s="26">
        <v>80</v>
      </c>
      <c r="J22" s="26">
        <v>60</v>
      </c>
      <c r="K22" s="26">
        <v>80</v>
      </c>
      <c r="L22" s="26">
        <v>80</v>
      </c>
      <c r="M22" s="26">
        <v>80</v>
      </c>
      <c r="N22" s="27">
        <v>80</v>
      </c>
      <c r="O22" s="27">
        <v>0</v>
      </c>
      <c r="P22" s="27">
        <v>0</v>
      </c>
      <c r="Q22" s="27">
        <v>0</v>
      </c>
      <c r="R22" s="28">
        <v>0</v>
      </c>
      <c r="S22" s="28">
        <v>880</v>
      </c>
    </row>
    <row r="23" spans="1:19" ht="15.75" customHeight="1">
      <c r="A23" s="24">
        <v>106401552</v>
      </c>
      <c r="B23" s="24" t="s">
        <v>41</v>
      </c>
      <c r="C23" s="25">
        <v>90.666666666666671</v>
      </c>
      <c r="D23" s="26">
        <v>100</v>
      </c>
      <c r="E23" s="26">
        <v>100</v>
      </c>
      <c r="F23" s="26">
        <v>100</v>
      </c>
      <c r="G23" s="26">
        <v>80</v>
      </c>
      <c r="H23" s="26">
        <v>80</v>
      </c>
      <c r="I23" s="26">
        <v>100</v>
      </c>
      <c r="J23" s="26">
        <v>100</v>
      </c>
      <c r="K23" s="26">
        <v>80</v>
      </c>
      <c r="L23" s="26">
        <v>100</v>
      </c>
      <c r="M23" s="26">
        <v>100</v>
      </c>
      <c r="N23" s="27">
        <v>100</v>
      </c>
      <c r="O23" s="27">
        <v>80</v>
      </c>
      <c r="P23" s="27">
        <v>80</v>
      </c>
      <c r="Q23" s="27">
        <v>80</v>
      </c>
      <c r="R23" s="28">
        <v>80</v>
      </c>
      <c r="S23" s="28">
        <v>1360</v>
      </c>
    </row>
    <row r="24" spans="1:19" ht="15.75" customHeight="1">
      <c r="A24" s="24">
        <v>106403004</v>
      </c>
      <c r="B24" s="24" t="s">
        <v>42</v>
      </c>
      <c r="C24" s="25">
        <v>93.333333333333329</v>
      </c>
      <c r="D24" s="26">
        <v>100</v>
      </c>
      <c r="E24" s="26">
        <v>100</v>
      </c>
      <c r="F24" s="26">
        <v>100</v>
      </c>
      <c r="G24" s="26">
        <v>100</v>
      </c>
      <c r="H24" s="26">
        <v>100</v>
      </c>
      <c r="I24" s="26">
        <v>100</v>
      </c>
      <c r="J24" s="26">
        <v>100</v>
      </c>
      <c r="K24" s="26">
        <v>80</v>
      </c>
      <c r="L24" s="26">
        <v>80</v>
      </c>
      <c r="M24" s="26">
        <v>80</v>
      </c>
      <c r="N24" s="27">
        <v>100</v>
      </c>
      <c r="O24" s="27">
        <v>100</v>
      </c>
      <c r="P24" s="27">
        <v>100</v>
      </c>
      <c r="Q24" s="27">
        <v>60</v>
      </c>
      <c r="R24" s="28">
        <v>100</v>
      </c>
      <c r="S24" s="28">
        <v>1400</v>
      </c>
    </row>
    <row r="25" spans="1:19" ht="15.75" customHeight="1">
      <c r="A25" s="24">
        <v>106408015</v>
      </c>
      <c r="B25" s="24" t="s">
        <v>43</v>
      </c>
      <c r="C25" s="25">
        <v>53.266666666666666</v>
      </c>
      <c r="D25" s="26">
        <v>60</v>
      </c>
      <c r="E25" s="26">
        <v>59</v>
      </c>
      <c r="F25" s="26">
        <v>60</v>
      </c>
      <c r="G25" s="26">
        <v>80</v>
      </c>
      <c r="H25" s="26">
        <v>80</v>
      </c>
      <c r="I25" s="26">
        <v>80</v>
      </c>
      <c r="J25" s="26">
        <v>80</v>
      </c>
      <c r="K25" s="26">
        <v>80</v>
      </c>
      <c r="L25" s="26">
        <v>0</v>
      </c>
      <c r="M25" s="26">
        <v>0</v>
      </c>
      <c r="N25" s="27">
        <v>80</v>
      </c>
      <c r="O25" s="27">
        <v>0</v>
      </c>
      <c r="P25" s="27">
        <v>0</v>
      </c>
      <c r="Q25" s="27">
        <v>60</v>
      </c>
      <c r="R25" s="28">
        <v>80</v>
      </c>
      <c r="S25" s="28">
        <v>799</v>
      </c>
    </row>
    <row r="26" spans="1:19" ht="15.75" customHeight="1">
      <c r="A26" s="24">
        <v>106408029</v>
      </c>
      <c r="B26" s="24" t="s">
        <v>44</v>
      </c>
      <c r="C26" s="25">
        <v>33.333333333333336</v>
      </c>
      <c r="D26" s="26">
        <v>100</v>
      </c>
      <c r="E26" s="26">
        <v>100</v>
      </c>
      <c r="F26" s="26">
        <v>100</v>
      </c>
      <c r="G26" s="26">
        <v>100</v>
      </c>
      <c r="H26" s="26">
        <v>100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7">
        <v>0</v>
      </c>
      <c r="O26" s="27">
        <v>0</v>
      </c>
      <c r="P26" s="27">
        <v>0</v>
      </c>
      <c r="Q26" s="27">
        <v>0</v>
      </c>
      <c r="R26" s="28">
        <v>0</v>
      </c>
      <c r="S26" s="28">
        <v>500</v>
      </c>
    </row>
    <row r="27" spans="1:19" ht="15.75" customHeight="1">
      <c r="A27" s="24">
        <v>106408509</v>
      </c>
      <c r="B27" s="24" t="s">
        <v>46</v>
      </c>
      <c r="C27" s="25">
        <v>94.666666666666671</v>
      </c>
      <c r="D27" s="26">
        <v>80</v>
      </c>
      <c r="E27" s="26">
        <v>80</v>
      </c>
      <c r="F27" s="26">
        <v>80</v>
      </c>
      <c r="G27" s="26">
        <v>100</v>
      </c>
      <c r="H27" s="26">
        <v>100</v>
      </c>
      <c r="I27" s="26">
        <v>100</v>
      </c>
      <c r="J27" s="26">
        <v>100</v>
      </c>
      <c r="K27" s="26">
        <v>100</v>
      </c>
      <c r="L27" s="26">
        <v>100</v>
      </c>
      <c r="M27" s="26">
        <v>100</v>
      </c>
      <c r="N27" s="27">
        <v>100</v>
      </c>
      <c r="O27" s="27">
        <v>100</v>
      </c>
      <c r="P27" s="27">
        <v>80</v>
      </c>
      <c r="Q27" s="27">
        <v>100</v>
      </c>
      <c r="R27" s="28">
        <v>100</v>
      </c>
      <c r="S27" s="28">
        <v>1420</v>
      </c>
    </row>
    <row r="28" spans="1:19" ht="15.75" customHeight="1">
      <c r="A28" s="24">
        <v>106408522</v>
      </c>
      <c r="B28" s="24" t="s">
        <v>47</v>
      </c>
      <c r="C28" s="25">
        <v>96</v>
      </c>
      <c r="D28" s="26">
        <v>80</v>
      </c>
      <c r="E28" s="26">
        <v>80</v>
      </c>
      <c r="F28" s="26">
        <v>80</v>
      </c>
      <c r="G28" s="26">
        <v>100</v>
      </c>
      <c r="H28" s="26">
        <v>100</v>
      </c>
      <c r="I28" s="26">
        <v>100</v>
      </c>
      <c r="J28" s="26">
        <v>100</v>
      </c>
      <c r="K28" s="26">
        <v>100</v>
      </c>
      <c r="L28" s="26">
        <v>100</v>
      </c>
      <c r="M28" s="26">
        <v>100</v>
      </c>
      <c r="N28" s="27">
        <v>100</v>
      </c>
      <c r="O28" s="27">
        <v>100</v>
      </c>
      <c r="P28" s="27">
        <v>100</v>
      </c>
      <c r="Q28" s="27">
        <v>100</v>
      </c>
      <c r="R28" s="28">
        <v>100</v>
      </c>
      <c r="S28" s="28">
        <v>1440</v>
      </c>
    </row>
    <row r="29" spans="1:19" ht="15.75" customHeight="1">
      <c r="A29" s="24">
        <v>106409014</v>
      </c>
      <c r="B29" s="24" t="s">
        <v>48</v>
      </c>
      <c r="C29" s="25">
        <v>81.333333333333329</v>
      </c>
      <c r="D29" s="26">
        <v>60</v>
      </c>
      <c r="E29" s="26">
        <v>60</v>
      </c>
      <c r="F29" s="26">
        <v>60</v>
      </c>
      <c r="G29" s="26">
        <v>100</v>
      </c>
      <c r="H29" s="26">
        <v>100</v>
      </c>
      <c r="I29" s="26">
        <v>100</v>
      </c>
      <c r="J29" s="26">
        <v>100</v>
      </c>
      <c r="K29" s="26">
        <v>80</v>
      </c>
      <c r="L29" s="26">
        <v>100</v>
      </c>
      <c r="M29" s="26">
        <v>100</v>
      </c>
      <c r="N29" s="27">
        <v>100</v>
      </c>
      <c r="O29" s="27">
        <v>100</v>
      </c>
      <c r="P29" s="27">
        <v>100</v>
      </c>
      <c r="Q29" s="27">
        <v>0</v>
      </c>
      <c r="R29" s="28">
        <v>60</v>
      </c>
      <c r="S29" s="28">
        <v>1220</v>
      </c>
    </row>
    <row r="30" spans="1:19" ht="15.75" customHeight="1">
      <c r="A30" s="24">
        <v>106409020</v>
      </c>
      <c r="B30" s="24" t="s">
        <v>49</v>
      </c>
      <c r="C30" s="25">
        <v>70.13333333333334</v>
      </c>
      <c r="D30" s="26">
        <v>80</v>
      </c>
      <c r="E30" s="26">
        <v>80</v>
      </c>
      <c r="F30" s="26">
        <v>80</v>
      </c>
      <c r="G30" s="26">
        <v>60</v>
      </c>
      <c r="H30" s="26">
        <v>60</v>
      </c>
      <c r="I30" s="26">
        <v>80</v>
      </c>
      <c r="J30" s="26">
        <v>80</v>
      </c>
      <c r="K30" s="26">
        <v>80</v>
      </c>
      <c r="L30" s="26">
        <v>80</v>
      </c>
      <c r="M30" s="26">
        <v>80</v>
      </c>
      <c r="N30" s="27">
        <v>80</v>
      </c>
      <c r="O30" s="27">
        <v>80</v>
      </c>
      <c r="P30" s="27">
        <v>72</v>
      </c>
      <c r="Q30" s="27">
        <v>0</v>
      </c>
      <c r="R30" s="28">
        <v>60</v>
      </c>
      <c r="S30" s="28">
        <v>1052</v>
      </c>
    </row>
    <row r="31" spans="1:19" ht="15.75" customHeight="1">
      <c r="A31" s="24">
        <v>106409510</v>
      </c>
      <c r="B31" s="24" t="s">
        <v>50</v>
      </c>
      <c r="C31" s="25">
        <v>97.2</v>
      </c>
      <c r="D31" s="26">
        <v>100</v>
      </c>
      <c r="E31" s="26">
        <v>100</v>
      </c>
      <c r="F31" s="26">
        <v>100</v>
      </c>
      <c r="G31" s="26">
        <v>100</v>
      </c>
      <c r="H31" s="26">
        <v>100</v>
      </c>
      <c r="I31" s="26">
        <v>100</v>
      </c>
      <c r="J31" s="26">
        <v>98</v>
      </c>
      <c r="K31" s="26">
        <v>100</v>
      </c>
      <c r="L31" s="26">
        <v>100</v>
      </c>
      <c r="M31" s="26">
        <v>100</v>
      </c>
      <c r="N31" s="27">
        <v>100</v>
      </c>
      <c r="O31" s="27">
        <v>100</v>
      </c>
      <c r="P31" s="27">
        <v>80</v>
      </c>
      <c r="Q31" s="27">
        <v>80</v>
      </c>
      <c r="R31" s="28">
        <v>100</v>
      </c>
      <c r="S31" s="28">
        <v>1458</v>
      </c>
    </row>
    <row r="32" spans="1:19" ht="15.75" customHeight="1">
      <c r="A32" s="24">
        <v>106409518</v>
      </c>
      <c r="B32" s="24" t="s">
        <v>51</v>
      </c>
      <c r="C32" s="25">
        <v>93.333333333333329</v>
      </c>
      <c r="D32" s="26">
        <v>80</v>
      </c>
      <c r="E32" s="26">
        <v>80</v>
      </c>
      <c r="F32" s="26">
        <v>80</v>
      </c>
      <c r="G32" s="26">
        <v>80</v>
      </c>
      <c r="H32" s="26">
        <v>80</v>
      </c>
      <c r="I32" s="26">
        <v>100</v>
      </c>
      <c r="J32" s="26">
        <v>100</v>
      </c>
      <c r="K32" s="26">
        <v>100</v>
      </c>
      <c r="L32" s="26">
        <v>100</v>
      </c>
      <c r="M32" s="26">
        <v>100</v>
      </c>
      <c r="N32" s="27">
        <v>100</v>
      </c>
      <c r="O32" s="27">
        <v>100</v>
      </c>
      <c r="P32" s="27">
        <v>100</v>
      </c>
      <c r="Q32" s="27">
        <v>100</v>
      </c>
      <c r="R32" s="28">
        <v>100</v>
      </c>
      <c r="S32" s="28">
        <v>1400</v>
      </c>
    </row>
    <row r="33" spans="1:19" ht="15.75" customHeight="1">
      <c r="A33" s="24">
        <v>106409526</v>
      </c>
      <c r="B33" s="24" t="s">
        <v>52</v>
      </c>
      <c r="C33" s="25">
        <v>78.666666666666671</v>
      </c>
      <c r="D33" s="26">
        <v>80</v>
      </c>
      <c r="E33" s="26">
        <v>80</v>
      </c>
      <c r="F33" s="26">
        <v>80</v>
      </c>
      <c r="G33" s="26">
        <v>80</v>
      </c>
      <c r="H33" s="26">
        <v>80</v>
      </c>
      <c r="I33" s="26">
        <v>100</v>
      </c>
      <c r="J33" s="26">
        <v>100</v>
      </c>
      <c r="K33" s="26">
        <v>80</v>
      </c>
      <c r="L33" s="26">
        <v>80</v>
      </c>
      <c r="M33" s="26">
        <v>0</v>
      </c>
      <c r="N33" s="27">
        <v>80</v>
      </c>
      <c r="O33" s="27">
        <v>100</v>
      </c>
      <c r="P33" s="27">
        <v>80</v>
      </c>
      <c r="Q33" s="27">
        <v>80</v>
      </c>
      <c r="R33" s="28">
        <v>80</v>
      </c>
      <c r="S33" s="28">
        <v>1180</v>
      </c>
    </row>
    <row r="34" spans="1:19" ht="15.75" customHeight="1">
      <c r="A34" s="24">
        <v>106501005</v>
      </c>
      <c r="B34" s="24" t="s">
        <v>53</v>
      </c>
      <c r="C34" s="25">
        <v>97.333333333333329</v>
      </c>
      <c r="D34" s="26">
        <v>100</v>
      </c>
      <c r="E34" s="26">
        <v>100</v>
      </c>
      <c r="F34" s="26">
        <v>100</v>
      </c>
      <c r="G34" s="26">
        <v>100</v>
      </c>
      <c r="H34" s="26">
        <v>100</v>
      </c>
      <c r="I34" s="26">
        <v>100</v>
      </c>
      <c r="J34" s="26">
        <v>100</v>
      </c>
      <c r="K34" s="26">
        <v>100</v>
      </c>
      <c r="L34" s="26">
        <v>80</v>
      </c>
      <c r="M34" s="26">
        <v>80</v>
      </c>
      <c r="N34" s="27">
        <v>100</v>
      </c>
      <c r="O34" s="27">
        <v>100</v>
      </c>
      <c r="P34" s="27">
        <v>100</v>
      </c>
      <c r="Q34" s="27">
        <v>100</v>
      </c>
      <c r="R34" s="28">
        <v>100</v>
      </c>
      <c r="S34" s="28">
        <v>1460</v>
      </c>
    </row>
    <row r="35" spans="1:19" ht="15.75" customHeight="1">
      <c r="A35" s="24">
        <v>107102005</v>
      </c>
      <c r="B35" s="24" t="s">
        <v>54</v>
      </c>
      <c r="C35" s="25">
        <v>82.666666666666671</v>
      </c>
      <c r="D35" s="26">
        <v>80</v>
      </c>
      <c r="E35" s="26">
        <v>80</v>
      </c>
      <c r="F35" s="26">
        <v>80</v>
      </c>
      <c r="G35" s="26">
        <v>80</v>
      </c>
      <c r="H35" s="26">
        <v>80</v>
      </c>
      <c r="I35" s="26">
        <v>100</v>
      </c>
      <c r="J35" s="26">
        <v>100</v>
      </c>
      <c r="K35" s="26">
        <v>80</v>
      </c>
      <c r="L35" s="26">
        <v>100</v>
      </c>
      <c r="M35" s="26">
        <v>100</v>
      </c>
      <c r="N35" s="27">
        <v>100</v>
      </c>
      <c r="O35" s="27">
        <v>100</v>
      </c>
      <c r="P35" s="27">
        <v>0</v>
      </c>
      <c r="Q35" s="27">
        <v>60</v>
      </c>
      <c r="R35" s="28">
        <v>100</v>
      </c>
      <c r="S35" s="28">
        <v>1240</v>
      </c>
    </row>
    <row r="36" spans="1:19" ht="15.75" customHeight="1">
      <c r="A36" s="24">
        <v>107401548</v>
      </c>
      <c r="B36" s="24" t="s">
        <v>55</v>
      </c>
      <c r="C36" s="25">
        <v>100</v>
      </c>
      <c r="D36" s="26">
        <v>100</v>
      </c>
      <c r="E36" s="26">
        <v>100</v>
      </c>
      <c r="F36" s="26">
        <v>100</v>
      </c>
      <c r="G36" s="26">
        <v>100</v>
      </c>
      <c r="H36" s="26">
        <v>100</v>
      </c>
      <c r="I36" s="26">
        <v>100</v>
      </c>
      <c r="J36" s="26">
        <v>100</v>
      </c>
      <c r="K36" s="26">
        <v>100</v>
      </c>
      <c r="L36" s="26">
        <v>100</v>
      </c>
      <c r="M36" s="26">
        <v>100</v>
      </c>
      <c r="N36" s="27">
        <v>100</v>
      </c>
      <c r="O36" s="27">
        <v>100</v>
      </c>
      <c r="P36" s="27">
        <v>100</v>
      </c>
      <c r="Q36" s="27">
        <v>100</v>
      </c>
      <c r="R36" s="28">
        <v>100</v>
      </c>
      <c r="S36" s="28">
        <v>1500</v>
      </c>
    </row>
    <row r="37" spans="1:19" ht="15.75" customHeight="1">
      <c r="A37" s="24">
        <v>107408011</v>
      </c>
      <c r="B37" s="24" t="s">
        <v>56</v>
      </c>
      <c r="C37" s="25">
        <v>69.13333333333334</v>
      </c>
      <c r="D37" s="26">
        <v>100</v>
      </c>
      <c r="E37" s="26">
        <v>100</v>
      </c>
      <c r="F37" s="26">
        <v>100</v>
      </c>
      <c r="G37" s="26">
        <v>80</v>
      </c>
      <c r="H37" s="26">
        <v>77</v>
      </c>
      <c r="I37" s="26">
        <v>100</v>
      </c>
      <c r="J37" s="26">
        <v>100</v>
      </c>
      <c r="K37" s="26">
        <v>100</v>
      </c>
      <c r="L37" s="26">
        <v>100</v>
      </c>
      <c r="M37" s="26">
        <v>100</v>
      </c>
      <c r="N37" s="27">
        <v>80</v>
      </c>
      <c r="O37" s="27">
        <v>0</v>
      </c>
      <c r="P37" s="27">
        <v>0</v>
      </c>
      <c r="Q37" s="27">
        <v>0</v>
      </c>
      <c r="R37" s="28">
        <v>0</v>
      </c>
      <c r="S37" s="28">
        <v>1037</v>
      </c>
    </row>
    <row r="38" spans="1:19" ht="15.75" customHeight="1">
      <c r="A38" s="24">
        <v>107408016</v>
      </c>
      <c r="B38" s="24" t="s">
        <v>57</v>
      </c>
      <c r="C38" s="25">
        <v>39.799999999999997</v>
      </c>
      <c r="D38" s="26">
        <v>77</v>
      </c>
      <c r="E38" s="26">
        <v>80</v>
      </c>
      <c r="F38" s="26">
        <v>80</v>
      </c>
      <c r="G38" s="26">
        <v>0</v>
      </c>
      <c r="H38" s="26">
        <v>0</v>
      </c>
      <c r="I38" s="26">
        <v>80</v>
      </c>
      <c r="J38" s="26">
        <v>80</v>
      </c>
      <c r="K38" s="26">
        <v>0</v>
      </c>
      <c r="L38" s="26">
        <v>100</v>
      </c>
      <c r="M38" s="26">
        <v>100</v>
      </c>
      <c r="N38" s="27">
        <v>0</v>
      </c>
      <c r="O38" s="27">
        <v>0</v>
      </c>
      <c r="P38" s="27">
        <v>0</v>
      </c>
      <c r="Q38" s="27">
        <v>0</v>
      </c>
      <c r="R38" s="28">
        <v>0</v>
      </c>
      <c r="S38" s="28">
        <v>597</v>
      </c>
    </row>
    <row r="39" spans="1:19" ht="15.75" customHeight="1">
      <c r="A39" s="24">
        <v>107408019</v>
      </c>
      <c r="B39" s="24" t="s">
        <v>58</v>
      </c>
      <c r="C39" s="25">
        <v>72</v>
      </c>
      <c r="D39" s="26">
        <v>80</v>
      </c>
      <c r="E39" s="26">
        <v>80</v>
      </c>
      <c r="F39" s="26">
        <v>80</v>
      </c>
      <c r="G39" s="26">
        <v>100</v>
      </c>
      <c r="H39" s="26">
        <v>100</v>
      </c>
      <c r="I39" s="26">
        <v>100</v>
      </c>
      <c r="J39" s="26">
        <v>100</v>
      </c>
      <c r="K39" s="26">
        <v>80</v>
      </c>
      <c r="L39" s="26">
        <v>100</v>
      </c>
      <c r="M39" s="26">
        <v>100</v>
      </c>
      <c r="N39" s="27">
        <v>100</v>
      </c>
      <c r="O39" s="27">
        <v>0</v>
      </c>
      <c r="P39" s="27">
        <v>0</v>
      </c>
      <c r="Q39" s="27">
        <v>0</v>
      </c>
      <c r="R39" s="28">
        <v>60</v>
      </c>
      <c r="S39" s="28">
        <v>1080</v>
      </c>
    </row>
    <row r="40" spans="1:19" ht="15.75" customHeight="1">
      <c r="A40" s="24">
        <v>107408201</v>
      </c>
      <c r="B40" s="24" t="s">
        <v>59</v>
      </c>
      <c r="C40" s="25">
        <v>94.666666666666671</v>
      </c>
      <c r="D40" s="26">
        <v>80</v>
      </c>
      <c r="E40" s="26">
        <v>80</v>
      </c>
      <c r="F40" s="26">
        <v>80</v>
      </c>
      <c r="G40" s="26">
        <v>100</v>
      </c>
      <c r="H40" s="26">
        <v>100</v>
      </c>
      <c r="I40" s="26">
        <v>100</v>
      </c>
      <c r="J40" s="26">
        <v>100</v>
      </c>
      <c r="K40" s="26">
        <v>100</v>
      </c>
      <c r="L40" s="26">
        <v>100</v>
      </c>
      <c r="M40" s="26">
        <v>100</v>
      </c>
      <c r="N40" s="27">
        <v>100</v>
      </c>
      <c r="O40" s="27">
        <v>100</v>
      </c>
      <c r="P40" s="27">
        <v>80</v>
      </c>
      <c r="Q40" s="27">
        <v>100</v>
      </c>
      <c r="R40" s="28">
        <v>100</v>
      </c>
      <c r="S40" s="28">
        <v>1420</v>
      </c>
    </row>
    <row r="41" spans="1:19" ht="15.75" customHeight="1">
      <c r="A41" s="24">
        <v>107409302</v>
      </c>
      <c r="B41" s="24" t="s">
        <v>60</v>
      </c>
      <c r="C41" s="25">
        <v>65.333333333333329</v>
      </c>
      <c r="D41" s="26">
        <v>60</v>
      </c>
      <c r="E41" s="26">
        <v>60</v>
      </c>
      <c r="F41" s="26">
        <v>60</v>
      </c>
      <c r="G41" s="26">
        <v>80</v>
      </c>
      <c r="H41" s="26">
        <v>80</v>
      </c>
      <c r="I41" s="26">
        <v>100</v>
      </c>
      <c r="J41" s="26">
        <v>0</v>
      </c>
      <c r="K41" s="26">
        <v>80</v>
      </c>
      <c r="L41" s="26">
        <v>100</v>
      </c>
      <c r="M41" s="26">
        <v>100</v>
      </c>
      <c r="N41" s="27">
        <v>60</v>
      </c>
      <c r="O41" s="27">
        <v>100</v>
      </c>
      <c r="P41" s="27">
        <v>100</v>
      </c>
      <c r="Q41" s="27">
        <v>0</v>
      </c>
      <c r="R41" s="28">
        <v>0</v>
      </c>
      <c r="S41" s="28">
        <v>980</v>
      </c>
    </row>
    <row r="42" spans="1:19" ht="15.75" customHeight="1">
      <c r="A42" s="24">
        <v>108102505</v>
      </c>
      <c r="B42" s="24" t="s">
        <v>61</v>
      </c>
      <c r="C42" s="25">
        <v>76</v>
      </c>
      <c r="D42" s="26">
        <v>80</v>
      </c>
      <c r="E42" s="26">
        <v>80</v>
      </c>
      <c r="F42" s="26">
        <v>80</v>
      </c>
      <c r="G42" s="26">
        <v>80</v>
      </c>
      <c r="H42" s="26">
        <v>80</v>
      </c>
      <c r="I42" s="26">
        <v>100</v>
      </c>
      <c r="J42" s="26">
        <v>100</v>
      </c>
      <c r="K42" s="26">
        <v>60</v>
      </c>
      <c r="L42" s="26">
        <v>80</v>
      </c>
      <c r="M42" s="26">
        <v>80</v>
      </c>
      <c r="N42" s="27">
        <v>80</v>
      </c>
      <c r="O42" s="27">
        <v>80</v>
      </c>
      <c r="P42" s="27">
        <v>80</v>
      </c>
      <c r="Q42" s="27">
        <v>80</v>
      </c>
      <c r="R42" s="28">
        <v>0</v>
      </c>
      <c r="S42" s="28">
        <v>1140</v>
      </c>
    </row>
    <row r="43" spans="1:19" ht="15.75" customHeight="1">
      <c r="A43" s="24">
        <v>108401021</v>
      </c>
      <c r="B43" s="24" t="s">
        <v>62</v>
      </c>
      <c r="C43" s="25">
        <v>38.266666666666666</v>
      </c>
      <c r="D43" s="26">
        <v>60</v>
      </c>
      <c r="E43" s="26">
        <v>60</v>
      </c>
      <c r="F43" s="26">
        <v>60</v>
      </c>
      <c r="G43" s="26">
        <v>80</v>
      </c>
      <c r="H43" s="26">
        <v>80</v>
      </c>
      <c r="I43" s="26">
        <v>60</v>
      </c>
      <c r="J43" s="26">
        <v>0</v>
      </c>
      <c r="K43" s="26">
        <v>60</v>
      </c>
      <c r="L43" s="26">
        <v>60</v>
      </c>
      <c r="M43" s="26">
        <v>54</v>
      </c>
      <c r="N43" s="27">
        <v>0</v>
      </c>
      <c r="O43" s="27">
        <v>0</v>
      </c>
      <c r="P43" s="27">
        <v>0</v>
      </c>
      <c r="Q43" s="27">
        <v>0</v>
      </c>
      <c r="R43" s="28">
        <v>0</v>
      </c>
      <c r="S43" s="28">
        <v>574</v>
      </c>
    </row>
    <row r="44" spans="1:19" ht="15.75" customHeight="1">
      <c r="A44" s="24">
        <v>108401541</v>
      </c>
      <c r="B44" s="24" t="s">
        <v>63</v>
      </c>
      <c r="C44" s="25">
        <v>89.333333333333329</v>
      </c>
      <c r="D44" s="26">
        <v>60</v>
      </c>
      <c r="E44" s="26">
        <v>60</v>
      </c>
      <c r="F44" s="26">
        <v>60</v>
      </c>
      <c r="G44" s="26">
        <v>80</v>
      </c>
      <c r="H44" s="26">
        <v>80</v>
      </c>
      <c r="I44" s="26">
        <v>100</v>
      </c>
      <c r="J44" s="26">
        <v>100</v>
      </c>
      <c r="K44" s="26">
        <v>100</v>
      </c>
      <c r="L44" s="26">
        <v>100</v>
      </c>
      <c r="M44" s="26">
        <v>100</v>
      </c>
      <c r="N44" s="27">
        <v>100</v>
      </c>
      <c r="O44" s="27">
        <v>100</v>
      </c>
      <c r="P44" s="27">
        <v>100</v>
      </c>
      <c r="Q44" s="27">
        <v>100</v>
      </c>
      <c r="R44" s="28">
        <v>100</v>
      </c>
      <c r="S44" s="28">
        <v>1340</v>
      </c>
    </row>
    <row r="45" spans="1:19" ht="15.75" customHeight="1">
      <c r="A45" s="24">
        <v>108409004</v>
      </c>
      <c r="B45" s="24" t="s">
        <v>64</v>
      </c>
      <c r="C45" s="25">
        <v>93.333333333333329</v>
      </c>
      <c r="D45" s="26">
        <v>80</v>
      </c>
      <c r="E45" s="26">
        <v>80</v>
      </c>
      <c r="F45" s="26">
        <v>80</v>
      </c>
      <c r="G45" s="26">
        <v>100</v>
      </c>
      <c r="H45" s="26">
        <v>100</v>
      </c>
      <c r="I45" s="26">
        <v>100</v>
      </c>
      <c r="J45" s="26">
        <v>100</v>
      </c>
      <c r="K45" s="26">
        <v>100</v>
      </c>
      <c r="L45" s="26">
        <v>100</v>
      </c>
      <c r="M45" s="26">
        <v>100</v>
      </c>
      <c r="N45" s="27">
        <v>100</v>
      </c>
      <c r="O45" s="27">
        <v>100</v>
      </c>
      <c r="P45" s="27">
        <v>100</v>
      </c>
      <c r="Q45" s="27">
        <v>80</v>
      </c>
      <c r="R45" s="28">
        <v>80</v>
      </c>
      <c r="S45" s="28">
        <v>1400</v>
      </c>
    </row>
    <row r="46" spans="1:19" ht="15.75" customHeight="1">
      <c r="A46" s="24">
        <v>108409005</v>
      </c>
      <c r="B46" s="24" t="s">
        <v>65</v>
      </c>
      <c r="C46" s="25">
        <v>89.333333333333329</v>
      </c>
      <c r="D46" s="26">
        <v>80</v>
      </c>
      <c r="E46" s="26">
        <v>80</v>
      </c>
      <c r="F46" s="26">
        <v>80</v>
      </c>
      <c r="G46" s="26">
        <v>100</v>
      </c>
      <c r="H46" s="26">
        <v>100</v>
      </c>
      <c r="I46" s="26">
        <v>100</v>
      </c>
      <c r="J46" s="26">
        <v>100</v>
      </c>
      <c r="K46" s="26">
        <v>100</v>
      </c>
      <c r="L46" s="26">
        <v>100</v>
      </c>
      <c r="M46" s="26">
        <v>100</v>
      </c>
      <c r="N46" s="27">
        <v>100</v>
      </c>
      <c r="O46" s="27">
        <v>80</v>
      </c>
      <c r="P46" s="27">
        <v>60</v>
      </c>
      <c r="Q46" s="27">
        <v>80</v>
      </c>
      <c r="R46" s="28">
        <v>80</v>
      </c>
      <c r="S46" s="28">
        <v>1340</v>
      </c>
    </row>
    <row r="47" spans="1:19" ht="15.75" customHeight="1">
      <c r="A47" s="24">
        <v>108409006</v>
      </c>
      <c r="B47" s="24" t="s">
        <v>66</v>
      </c>
      <c r="C47" s="25">
        <v>69.333333333333329</v>
      </c>
      <c r="D47" s="26">
        <v>80</v>
      </c>
      <c r="E47" s="26">
        <v>80</v>
      </c>
      <c r="F47" s="26">
        <v>80</v>
      </c>
      <c r="G47" s="26">
        <v>100</v>
      </c>
      <c r="H47" s="26">
        <v>100</v>
      </c>
      <c r="I47" s="26">
        <v>100</v>
      </c>
      <c r="J47" s="26">
        <v>100</v>
      </c>
      <c r="K47" s="26">
        <v>60</v>
      </c>
      <c r="L47" s="26">
        <v>80</v>
      </c>
      <c r="M47" s="26">
        <v>80</v>
      </c>
      <c r="N47" s="27">
        <v>100</v>
      </c>
      <c r="O47" s="27">
        <v>0</v>
      </c>
      <c r="P47" s="27">
        <v>0</v>
      </c>
      <c r="Q47" s="27">
        <v>80</v>
      </c>
      <c r="R47" s="28">
        <v>0</v>
      </c>
      <c r="S47" s="28">
        <v>1040</v>
      </c>
    </row>
    <row r="48" spans="1:19" ht="15.75" customHeight="1">
      <c r="A48" s="24">
        <v>108409007</v>
      </c>
      <c r="B48" s="24" t="s">
        <v>67</v>
      </c>
      <c r="C48" s="25">
        <v>67.8</v>
      </c>
      <c r="D48" s="26">
        <v>80</v>
      </c>
      <c r="E48" s="26">
        <v>80</v>
      </c>
      <c r="F48" s="26">
        <v>80</v>
      </c>
      <c r="G48" s="26">
        <v>100</v>
      </c>
      <c r="H48" s="26">
        <v>97</v>
      </c>
      <c r="I48" s="26">
        <v>80</v>
      </c>
      <c r="J48" s="26">
        <v>80</v>
      </c>
      <c r="K48" s="26">
        <v>100</v>
      </c>
      <c r="L48" s="26">
        <v>80</v>
      </c>
      <c r="M48" s="26">
        <v>80</v>
      </c>
      <c r="N48" s="27">
        <v>80</v>
      </c>
      <c r="O48" s="27">
        <v>80</v>
      </c>
      <c r="P48" s="27">
        <v>0</v>
      </c>
      <c r="Q48" s="27">
        <v>0</v>
      </c>
      <c r="R48" s="28">
        <v>0</v>
      </c>
      <c r="S48" s="28">
        <v>1017</v>
      </c>
    </row>
    <row r="49" spans="1:19" ht="15.75" customHeight="1">
      <c r="A49" s="24">
        <v>108409009</v>
      </c>
      <c r="B49" s="24" t="s">
        <v>68</v>
      </c>
      <c r="C49" s="25">
        <v>98.666666666666671</v>
      </c>
      <c r="D49" s="26">
        <v>100</v>
      </c>
      <c r="E49" s="26">
        <v>100</v>
      </c>
      <c r="F49" s="26">
        <v>100</v>
      </c>
      <c r="G49" s="26">
        <v>100</v>
      </c>
      <c r="H49" s="26">
        <v>100</v>
      </c>
      <c r="I49" s="26">
        <v>100</v>
      </c>
      <c r="J49" s="26">
        <v>100</v>
      </c>
      <c r="K49" s="26">
        <v>100</v>
      </c>
      <c r="L49" s="26">
        <v>100</v>
      </c>
      <c r="M49" s="26">
        <v>100</v>
      </c>
      <c r="N49" s="27">
        <v>100</v>
      </c>
      <c r="O49" s="27">
        <v>100</v>
      </c>
      <c r="P49" s="27">
        <v>80</v>
      </c>
      <c r="Q49" s="27">
        <v>100</v>
      </c>
      <c r="R49" s="28">
        <v>100</v>
      </c>
      <c r="S49" s="28">
        <v>1480</v>
      </c>
    </row>
    <row r="50" spans="1:19" ht="15.75" customHeight="1">
      <c r="A50" s="24">
        <v>108409202</v>
      </c>
      <c r="B50" s="24" t="s">
        <v>69</v>
      </c>
      <c r="C50" s="25">
        <v>100</v>
      </c>
      <c r="D50" s="26">
        <v>100</v>
      </c>
      <c r="E50" s="26">
        <v>100</v>
      </c>
      <c r="F50" s="26">
        <v>100</v>
      </c>
      <c r="G50" s="26">
        <v>100</v>
      </c>
      <c r="H50" s="26">
        <v>100</v>
      </c>
      <c r="I50" s="26">
        <v>100</v>
      </c>
      <c r="J50" s="26">
        <v>100</v>
      </c>
      <c r="K50" s="26">
        <v>100</v>
      </c>
      <c r="L50" s="26">
        <v>100</v>
      </c>
      <c r="M50" s="26">
        <v>100</v>
      </c>
      <c r="N50" s="27">
        <v>100</v>
      </c>
      <c r="O50" s="27">
        <v>100</v>
      </c>
      <c r="P50" s="27">
        <v>100</v>
      </c>
      <c r="Q50" s="27">
        <v>100</v>
      </c>
      <c r="R50" s="28">
        <v>100</v>
      </c>
      <c r="S50" s="28">
        <v>1500</v>
      </c>
    </row>
    <row r="51" spans="1:19" ht="15.75" customHeight="1">
      <c r="A51" s="24">
        <v>108409508</v>
      </c>
      <c r="B51" s="24" t="s">
        <v>70</v>
      </c>
      <c r="C51" s="25">
        <v>98.666666666666671</v>
      </c>
      <c r="D51" s="26">
        <v>100</v>
      </c>
      <c r="E51" s="26">
        <v>100</v>
      </c>
      <c r="F51" s="26">
        <v>100</v>
      </c>
      <c r="G51" s="26">
        <v>100</v>
      </c>
      <c r="H51" s="26">
        <v>100</v>
      </c>
      <c r="I51" s="26">
        <v>100</v>
      </c>
      <c r="J51" s="26">
        <v>100</v>
      </c>
      <c r="K51" s="26">
        <v>100</v>
      </c>
      <c r="L51" s="26">
        <v>100</v>
      </c>
      <c r="M51" s="26">
        <v>100</v>
      </c>
      <c r="N51" s="27">
        <v>100</v>
      </c>
      <c r="O51" s="27">
        <v>80</v>
      </c>
      <c r="P51" s="27">
        <v>100</v>
      </c>
      <c r="Q51" s="27">
        <v>100</v>
      </c>
      <c r="R51" s="28">
        <v>100</v>
      </c>
      <c r="S51" s="28">
        <v>1480</v>
      </c>
    </row>
    <row r="52" spans="1:19" ht="15.75" customHeight="1">
      <c r="A52" s="24">
        <v>108601004</v>
      </c>
      <c r="B52" s="24" t="s">
        <v>71</v>
      </c>
      <c r="C52" s="25">
        <v>80.266666666666666</v>
      </c>
      <c r="D52" s="26">
        <v>100</v>
      </c>
      <c r="E52" s="26">
        <v>84</v>
      </c>
      <c r="F52" s="26">
        <v>80</v>
      </c>
      <c r="G52" s="26">
        <v>80</v>
      </c>
      <c r="H52" s="26">
        <v>80</v>
      </c>
      <c r="I52" s="26">
        <v>100</v>
      </c>
      <c r="J52" s="26">
        <v>100</v>
      </c>
      <c r="K52" s="26">
        <v>80</v>
      </c>
      <c r="L52" s="26">
        <v>100</v>
      </c>
      <c r="M52" s="26">
        <v>100</v>
      </c>
      <c r="N52" s="27">
        <v>100</v>
      </c>
      <c r="O52" s="27">
        <v>100</v>
      </c>
      <c r="P52" s="27">
        <v>100</v>
      </c>
      <c r="Q52" s="27">
        <v>0</v>
      </c>
      <c r="R52" s="28">
        <v>0</v>
      </c>
      <c r="S52" s="28">
        <v>1204</v>
      </c>
    </row>
    <row r="53" spans="1:19" ht="15.75" customHeight="1">
      <c r="A53" s="24">
        <v>108601511</v>
      </c>
      <c r="B53" s="24" t="s">
        <v>72</v>
      </c>
      <c r="C53" s="25">
        <v>93.333333333333329</v>
      </c>
      <c r="D53" s="26">
        <v>100</v>
      </c>
      <c r="E53" s="26">
        <v>100</v>
      </c>
      <c r="F53" s="26">
        <v>100</v>
      </c>
      <c r="G53" s="26">
        <v>100</v>
      </c>
      <c r="H53" s="26">
        <v>100</v>
      </c>
      <c r="I53" s="26">
        <v>100</v>
      </c>
      <c r="J53" s="26">
        <v>100</v>
      </c>
      <c r="K53" s="26">
        <v>100</v>
      </c>
      <c r="L53" s="26">
        <v>100</v>
      </c>
      <c r="M53" s="26">
        <v>100</v>
      </c>
      <c r="N53" s="27">
        <v>100</v>
      </c>
      <c r="O53" s="27">
        <v>100</v>
      </c>
      <c r="P53" s="27">
        <v>100</v>
      </c>
      <c r="Q53" s="27">
        <v>0</v>
      </c>
      <c r="R53" s="28">
        <v>100</v>
      </c>
      <c r="S53" s="28">
        <v>1400</v>
      </c>
    </row>
    <row r="54" spans="1:19" ht="15.75" customHeight="1">
      <c r="A54" s="24">
        <v>108602534</v>
      </c>
      <c r="B54" s="24" t="s">
        <v>73</v>
      </c>
      <c r="C54" s="25">
        <v>85.333333333333329</v>
      </c>
      <c r="D54" s="26">
        <v>100</v>
      </c>
      <c r="E54" s="26">
        <v>100</v>
      </c>
      <c r="F54" s="26">
        <v>100</v>
      </c>
      <c r="G54" s="26">
        <v>80</v>
      </c>
      <c r="H54" s="26">
        <v>80</v>
      </c>
      <c r="I54" s="26">
        <v>100</v>
      </c>
      <c r="J54" s="26">
        <v>100</v>
      </c>
      <c r="K54" s="26">
        <v>80</v>
      </c>
      <c r="L54" s="26">
        <v>100</v>
      </c>
      <c r="M54" s="26">
        <v>100</v>
      </c>
      <c r="N54" s="27">
        <v>80</v>
      </c>
      <c r="O54" s="27">
        <v>60</v>
      </c>
      <c r="P54" s="27">
        <v>100</v>
      </c>
      <c r="Q54" s="27">
        <v>100</v>
      </c>
      <c r="R54" s="28">
        <v>0</v>
      </c>
      <c r="S54" s="28">
        <v>1280</v>
      </c>
    </row>
    <row r="55" spans="1:19" ht="15.75" customHeight="1">
      <c r="A55" s="24">
        <v>108707005</v>
      </c>
      <c r="B55" s="24" t="s">
        <v>74</v>
      </c>
      <c r="C55" s="25">
        <v>96.933333333333337</v>
      </c>
      <c r="D55" s="26">
        <v>100</v>
      </c>
      <c r="E55" s="26">
        <v>100</v>
      </c>
      <c r="F55" s="26">
        <v>100</v>
      </c>
      <c r="G55" s="26">
        <v>100</v>
      </c>
      <c r="H55" s="26">
        <v>100</v>
      </c>
      <c r="I55" s="26">
        <v>100</v>
      </c>
      <c r="J55" s="26">
        <v>94</v>
      </c>
      <c r="K55" s="26">
        <v>100</v>
      </c>
      <c r="L55" s="26">
        <v>100</v>
      </c>
      <c r="M55" s="26">
        <v>100</v>
      </c>
      <c r="N55" s="27">
        <v>80</v>
      </c>
      <c r="O55" s="27">
        <v>100</v>
      </c>
      <c r="P55" s="27">
        <v>100</v>
      </c>
      <c r="Q55" s="27">
        <v>80</v>
      </c>
      <c r="R55" s="28">
        <v>100</v>
      </c>
      <c r="S55" s="28">
        <v>1454</v>
      </c>
    </row>
    <row r="56" spans="1:19" ht="15.75" customHeight="1">
      <c r="A56" s="24">
        <v>109108501</v>
      </c>
      <c r="B56" s="24" t="s">
        <v>75</v>
      </c>
      <c r="C56" s="25">
        <v>99.333333333333329</v>
      </c>
      <c r="D56" s="26">
        <v>100</v>
      </c>
      <c r="E56" s="26">
        <v>100</v>
      </c>
      <c r="F56" s="26">
        <v>100</v>
      </c>
      <c r="G56" s="26">
        <v>100</v>
      </c>
      <c r="H56" s="26">
        <v>100</v>
      </c>
      <c r="I56" s="26">
        <v>100</v>
      </c>
      <c r="J56" s="26">
        <v>100</v>
      </c>
      <c r="K56" s="26">
        <v>100</v>
      </c>
      <c r="L56" s="26">
        <v>100</v>
      </c>
      <c r="M56" s="26">
        <v>90</v>
      </c>
      <c r="N56" s="27">
        <v>100</v>
      </c>
      <c r="O56" s="27">
        <v>100</v>
      </c>
      <c r="P56" s="27">
        <v>100</v>
      </c>
      <c r="Q56" s="27">
        <v>100</v>
      </c>
      <c r="R56" s="28">
        <v>100</v>
      </c>
      <c r="S56" s="1">
        <v>1490</v>
      </c>
    </row>
    <row r="57" spans="1:19" ht="15.75" customHeight="1">
      <c r="A57" s="24">
        <v>109108511</v>
      </c>
      <c r="B57" s="24" t="s">
        <v>76</v>
      </c>
      <c r="C57" s="25">
        <v>88.8</v>
      </c>
      <c r="D57" s="26">
        <v>100</v>
      </c>
      <c r="E57" s="26">
        <v>100</v>
      </c>
      <c r="F57" s="26">
        <v>98</v>
      </c>
      <c r="G57" s="26">
        <v>100</v>
      </c>
      <c r="H57" s="26">
        <v>100</v>
      </c>
      <c r="I57" s="26">
        <v>100</v>
      </c>
      <c r="J57" s="26">
        <v>100</v>
      </c>
      <c r="K57" s="26">
        <v>100</v>
      </c>
      <c r="L57" s="26">
        <v>100</v>
      </c>
      <c r="M57" s="26">
        <v>54</v>
      </c>
      <c r="N57" s="27">
        <v>60</v>
      </c>
      <c r="O57" s="27">
        <v>80</v>
      </c>
      <c r="P57" s="27">
        <v>100</v>
      </c>
      <c r="Q57" s="27">
        <v>60</v>
      </c>
      <c r="R57" s="28">
        <v>80</v>
      </c>
      <c r="S57" s="1">
        <v>1332</v>
      </c>
    </row>
    <row r="58" spans="1:19" ht="15.75" customHeight="1">
      <c r="A58" s="24">
        <v>109408010</v>
      </c>
      <c r="B58" s="24" t="s">
        <v>77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7">
        <v>0</v>
      </c>
      <c r="O58" s="27">
        <v>0</v>
      </c>
      <c r="P58" s="27">
        <v>0</v>
      </c>
      <c r="Q58" s="27">
        <v>0</v>
      </c>
      <c r="R58" s="28">
        <v>0</v>
      </c>
      <c r="S58" s="1">
        <v>0</v>
      </c>
    </row>
    <row r="59" spans="1:19" ht="15.75" customHeight="1">
      <c r="A59" s="24">
        <v>109408508</v>
      </c>
      <c r="B59" s="24" t="s">
        <v>78</v>
      </c>
      <c r="C59" s="25">
        <v>100</v>
      </c>
      <c r="D59" s="26">
        <v>100</v>
      </c>
      <c r="E59" s="26">
        <v>100</v>
      </c>
      <c r="F59" s="26">
        <v>100</v>
      </c>
      <c r="G59" s="26">
        <v>100</v>
      </c>
      <c r="H59" s="26">
        <v>100</v>
      </c>
      <c r="I59" s="26">
        <v>100</v>
      </c>
      <c r="J59" s="26">
        <v>100</v>
      </c>
      <c r="K59" s="26">
        <v>100</v>
      </c>
      <c r="L59" s="26">
        <v>100</v>
      </c>
      <c r="M59" s="26">
        <v>100</v>
      </c>
      <c r="N59" s="27">
        <v>100</v>
      </c>
      <c r="O59" s="27">
        <v>100</v>
      </c>
      <c r="P59" s="27">
        <v>100</v>
      </c>
      <c r="Q59" s="27">
        <v>100</v>
      </c>
      <c r="R59" s="28">
        <v>100</v>
      </c>
      <c r="S59" s="1">
        <v>1500</v>
      </c>
    </row>
    <row r="60" spans="1:19" ht="15.75" customHeight="1">
      <c r="A60" s="24">
        <v>109408519</v>
      </c>
      <c r="B60" s="24" t="s">
        <v>79</v>
      </c>
      <c r="C60" s="25">
        <v>93.333333333333329</v>
      </c>
      <c r="D60" s="26">
        <v>100</v>
      </c>
      <c r="E60" s="26">
        <v>100</v>
      </c>
      <c r="F60" s="26">
        <v>100</v>
      </c>
      <c r="G60" s="26">
        <v>80</v>
      </c>
      <c r="H60" s="26">
        <v>80</v>
      </c>
      <c r="I60" s="26">
        <v>100</v>
      </c>
      <c r="J60" s="26">
        <v>100</v>
      </c>
      <c r="K60" s="26">
        <v>80</v>
      </c>
      <c r="L60" s="26">
        <v>100</v>
      </c>
      <c r="M60" s="26">
        <v>100</v>
      </c>
      <c r="N60" s="27">
        <v>100</v>
      </c>
      <c r="O60" s="27">
        <v>100</v>
      </c>
      <c r="P60" s="27">
        <v>80</v>
      </c>
      <c r="Q60" s="27">
        <v>80</v>
      </c>
      <c r="R60" s="28">
        <v>100</v>
      </c>
      <c r="S60" s="1">
        <v>1400</v>
      </c>
    </row>
    <row r="61" spans="1:19" ht="15.75" customHeight="1">
      <c r="A61" s="24">
        <v>109408534</v>
      </c>
      <c r="B61" s="24" t="s">
        <v>80</v>
      </c>
      <c r="C61" s="25">
        <v>100</v>
      </c>
      <c r="D61" s="26">
        <v>100</v>
      </c>
      <c r="E61" s="26">
        <v>100</v>
      </c>
      <c r="F61" s="26">
        <v>100</v>
      </c>
      <c r="G61" s="26">
        <v>100</v>
      </c>
      <c r="H61" s="26">
        <v>100</v>
      </c>
      <c r="I61" s="26">
        <v>100</v>
      </c>
      <c r="J61" s="26">
        <v>100</v>
      </c>
      <c r="K61" s="26">
        <v>100</v>
      </c>
      <c r="L61" s="26">
        <v>100</v>
      </c>
      <c r="M61" s="26">
        <v>100</v>
      </c>
      <c r="N61" s="27">
        <v>100</v>
      </c>
      <c r="O61" s="27">
        <v>100</v>
      </c>
      <c r="P61" s="27">
        <v>100</v>
      </c>
      <c r="Q61" s="27">
        <v>100</v>
      </c>
      <c r="R61" s="28">
        <v>100</v>
      </c>
      <c r="S61" s="1">
        <v>1500</v>
      </c>
    </row>
    <row r="62" spans="1:19" ht="15.75" customHeight="1">
      <c r="A62" s="24">
        <v>109408536</v>
      </c>
      <c r="B62" s="24" t="s">
        <v>81</v>
      </c>
      <c r="C62" s="25">
        <v>89</v>
      </c>
      <c r="D62" s="26">
        <v>100</v>
      </c>
      <c r="E62" s="26">
        <v>100</v>
      </c>
      <c r="F62" s="26">
        <v>100</v>
      </c>
      <c r="G62" s="26">
        <v>100</v>
      </c>
      <c r="H62" s="26">
        <v>100</v>
      </c>
      <c r="I62" s="26">
        <v>100</v>
      </c>
      <c r="J62" s="26">
        <v>100</v>
      </c>
      <c r="K62" s="26">
        <v>100</v>
      </c>
      <c r="L62" s="26">
        <v>100</v>
      </c>
      <c r="M62" s="26">
        <v>100</v>
      </c>
      <c r="N62" s="27">
        <v>80</v>
      </c>
      <c r="O62" s="27">
        <v>95</v>
      </c>
      <c r="P62" s="27">
        <v>100</v>
      </c>
      <c r="Q62" s="27">
        <v>0</v>
      </c>
      <c r="R62" s="28">
        <v>60</v>
      </c>
      <c r="S62" s="1">
        <v>1335</v>
      </c>
    </row>
    <row r="63" spans="1:19" ht="15.75" customHeight="1">
      <c r="A63" s="24">
        <v>109408538</v>
      </c>
      <c r="B63" s="24" t="s">
        <v>82</v>
      </c>
      <c r="C63" s="25">
        <v>95.86666666666666</v>
      </c>
      <c r="D63" s="26">
        <v>100</v>
      </c>
      <c r="E63" s="26">
        <v>100</v>
      </c>
      <c r="F63" s="26">
        <v>98</v>
      </c>
      <c r="G63" s="26">
        <v>80</v>
      </c>
      <c r="H63" s="26">
        <v>80</v>
      </c>
      <c r="I63" s="26">
        <v>100</v>
      </c>
      <c r="J63" s="26">
        <v>100</v>
      </c>
      <c r="K63" s="26">
        <v>80</v>
      </c>
      <c r="L63" s="26">
        <v>100</v>
      </c>
      <c r="M63" s="26">
        <v>100</v>
      </c>
      <c r="N63" s="27">
        <v>100</v>
      </c>
      <c r="O63" s="27">
        <v>100</v>
      </c>
      <c r="P63" s="27">
        <v>100</v>
      </c>
      <c r="Q63" s="27">
        <v>100</v>
      </c>
      <c r="R63" s="28">
        <v>100</v>
      </c>
      <c r="S63" s="1">
        <v>1438</v>
      </c>
    </row>
    <row r="64" spans="1:19" ht="15.75" customHeight="1">
      <c r="A64" s="24">
        <v>109607004</v>
      </c>
      <c r="B64" s="24" t="s">
        <v>83</v>
      </c>
      <c r="C64" s="25">
        <v>97.733333333333334</v>
      </c>
      <c r="D64" s="26">
        <v>100</v>
      </c>
      <c r="E64" s="26">
        <v>86</v>
      </c>
      <c r="F64" s="26">
        <v>80</v>
      </c>
      <c r="G64" s="26">
        <v>100</v>
      </c>
      <c r="H64" s="26">
        <v>100</v>
      </c>
      <c r="I64" s="26">
        <v>100</v>
      </c>
      <c r="J64" s="26">
        <v>100</v>
      </c>
      <c r="K64" s="26">
        <v>100</v>
      </c>
      <c r="L64" s="26">
        <v>100</v>
      </c>
      <c r="M64" s="26">
        <v>100</v>
      </c>
      <c r="N64" s="27">
        <v>100</v>
      </c>
      <c r="O64" s="27">
        <v>100</v>
      </c>
      <c r="P64" s="27">
        <v>100</v>
      </c>
      <c r="Q64" s="27">
        <v>100</v>
      </c>
      <c r="R64" s="28">
        <v>100</v>
      </c>
      <c r="S64" s="1">
        <v>1466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/>
  </sheetViews>
  <sheetFormatPr defaultColWidth="11.21875" defaultRowHeight="15" customHeight="1"/>
  <cols>
    <col min="1" max="1" width="9.88671875" customWidth="1"/>
    <col min="2" max="25" width="6.77734375" customWidth="1"/>
  </cols>
  <sheetData>
    <row r="1" spans="1:18" ht="15.75" customHeight="1">
      <c r="A1" s="1" t="s">
        <v>0</v>
      </c>
      <c r="B1" s="1" t="s">
        <v>1</v>
      </c>
      <c r="C1" s="22" t="s">
        <v>84</v>
      </c>
      <c r="D1" s="1" t="s">
        <v>85</v>
      </c>
      <c r="E1" s="23" t="s">
        <v>86</v>
      </c>
      <c r="F1" s="23" t="s">
        <v>87</v>
      </c>
      <c r="G1" s="1" t="s">
        <v>88</v>
      </c>
      <c r="H1" s="23" t="s">
        <v>89</v>
      </c>
      <c r="I1" s="23" t="s">
        <v>90</v>
      </c>
      <c r="J1" s="23" t="s">
        <v>91</v>
      </c>
      <c r="K1" s="23" t="s">
        <v>92</v>
      </c>
      <c r="L1" s="23" t="s">
        <v>93</v>
      </c>
      <c r="M1" s="23" t="s">
        <v>94</v>
      </c>
      <c r="N1" s="1" t="s">
        <v>95</v>
      </c>
      <c r="O1" s="1" t="s">
        <v>96</v>
      </c>
      <c r="P1" s="1" t="s">
        <v>98</v>
      </c>
      <c r="Q1" s="1" t="s">
        <v>99</v>
      </c>
      <c r="R1" s="1" t="s">
        <v>100</v>
      </c>
    </row>
    <row r="2" spans="1:18" ht="15.75" customHeight="1">
      <c r="A2" s="1">
        <v>105302302</v>
      </c>
      <c r="B2" s="1" t="s">
        <v>20</v>
      </c>
      <c r="C2" s="30">
        <v>78.571428571428569</v>
      </c>
      <c r="D2" s="26">
        <v>80</v>
      </c>
      <c r="E2" s="26">
        <v>80</v>
      </c>
      <c r="F2" s="26">
        <v>80</v>
      </c>
      <c r="G2" s="26">
        <v>80</v>
      </c>
      <c r="H2" s="26">
        <v>80</v>
      </c>
      <c r="I2" s="26">
        <v>80</v>
      </c>
      <c r="J2" s="26">
        <v>80</v>
      </c>
      <c r="K2" s="26">
        <v>80</v>
      </c>
      <c r="L2" s="26">
        <v>100</v>
      </c>
      <c r="M2" s="26">
        <v>100</v>
      </c>
      <c r="N2" s="26">
        <v>80</v>
      </c>
      <c r="O2" s="26">
        <v>100</v>
      </c>
      <c r="P2" s="31">
        <v>80</v>
      </c>
      <c r="Q2" s="32">
        <v>0</v>
      </c>
      <c r="R2" s="1">
        <v>1100</v>
      </c>
    </row>
    <row r="3" spans="1:18" ht="15.75" customHeight="1">
      <c r="A3" s="1">
        <v>105403018</v>
      </c>
      <c r="B3" s="1" t="s">
        <v>21</v>
      </c>
      <c r="C3" s="30">
        <v>94.285714285714292</v>
      </c>
      <c r="D3" s="26">
        <v>80</v>
      </c>
      <c r="E3" s="26">
        <v>80</v>
      </c>
      <c r="F3" s="26">
        <v>80</v>
      </c>
      <c r="G3" s="26">
        <v>100</v>
      </c>
      <c r="H3" s="26">
        <v>100</v>
      </c>
      <c r="I3" s="26">
        <v>100</v>
      </c>
      <c r="J3" s="26">
        <v>100</v>
      </c>
      <c r="K3" s="26">
        <v>100</v>
      </c>
      <c r="L3" s="26">
        <v>100</v>
      </c>
      <c r="M3" s="26">
        <v>100</v>
      </c>
      <c r="N3" s="26">
        <v>100</v>
      </c>
      <c r="O3" s="26">
        <v>100</v>
      </c>
      <c r="P3" s="31">
        <v>80</v>
      </c>
      <c r="Q3" s="32">
        <v>100</v>
      </c>
      <c r="R3" s="1">
        <v>1320</v>
      </c>
    </row>
    <row r="4" spans="1:18" ht="15.75" customHeight="1">
      <c r="A4" s="1">
        <v>105707001</v>
      </c>
      <c r="B4" s="1" t="s">
        <v>22</v>
      </c>
      <c r="C4" s="30">
        <v>57.714285714285715</v>
      </c>
      <c r="D4" s="26">
        <v>77</v>
      </c>
      <c r="E4" s="26">
        <v>71</v>
      </c>
      <c r="F4" s="26">
        <v>80</v>
      </c>
      <c r="G4" s="26">
        <v>0</v>
      </c>
      <c r="H4" s="26">
        <v>0</v>
      </c>
      <c r="I4" s="26">
        <v>80</v>
      </c>
      <c r="J4" s="26">
        <v>80</v>
      </c>
      <c r="K4" s="26">
        <v>80</v>
      </c>
      <c r="L4" s="26">
        <v>100</v>
      </c>
      <c r="M4" s="26">
        <v>100</v>
      </c>
      <c r="N4" s="26">
        <v>0</v>
      </c>
      <c r="O4" s="26">
        <v>0</v>
      </c>
      <c r="P4" s="31">
        <v>60</v>
      </c>
      <c r="Q4" s="32">
        <v>80</v>
      </c>
      <c r="R4" s="1">
        <v>808</v>
      </c>
    </row>
    <row r="5" spans="1:18" ht="15.75" customHeight="1">
      <c r="A5" s="1">
        <v>106101002</v>
      </c>
      <c r="B5" s="1" t="s">
        <v>23</v>
      </c>
      <c r="C5" s="30">
        <v>93.571428571428569</v>
      </c>
      <c r="D5" s="26">
        <v>100</v>
      </c>
      <c r="E5" s="26">
        <v>100</v>
      </c>
      <c r="F5" s="26">
        <v>100</v>
      </c>
      <c r="G5" s="26">
        <v>80</v>
      </c>
      <c r="H5" s="26">
        <v>80</v>
      </c>
      <c r="I5" s="26">
        <v>100</v>
      </c>
      <c r="J5" s="26">
        <v>100</v>
      </c>
      <c r="K5" s="26">
        <v>100</v>
      </c>
      <c r="L5" s="26">
        <v>100</v>
      </c>
      <c r="M5" s="26">
        <v>100</v>
      </c>
      <c r="N5" s="26">
        <v>70</v>
      </c>
      <c r="O5" s="26">
        <v>100</v>
      </c>
      <c r="P5" s="31">
        <v>80</v>
      </c>
      <c r="Q5" s="32">
        <v>100</v>
      </c>
      <c r="R5" s="1">
        <v>1310</v>
      </c>
    </row>
    <row r="6" spans="1:18" ht="15.75" customHeight="1">
      <c r="A6" s="1">
        <v>106101008</v>
      </c>
      <c r="B6" s="1" t="s">
        <v>24</v>
      </c>
      <c r="C6" s="30">
        <v>81.428571428571431</v>
      </c>
      <c r="D6" s="26">
        <v>60</v>
      </c>
      <c r="E6" s="26">
        <v>60</v>
      </c>
      <c r="F6" s="26">
        <v>60</v>
      </c>
      <c r="G6" s="26">
        <v>60</v>
      </c>
      <c r="H6" s="26">
        <v>60</v>
      </c>
      <c r="I6" s="26">
        <v>100</v>
      </c>
      <c r="J6" s="26">
        <v>100</v>
      </c>
      <c r="K6" s="26">
        <v>60</v>
      </c>
      <c r="L6" s="26">
        <v>100</v>
      </c>
      <c r="M6" s="26">
        <v>100</v>
      </c>
      <c r="N6" s="26">
        <v>100</v>
      </c>
      <c r="O6" s="26">
        <v>100</v>
      </c>
      <c r="P6" s="31">
        <v>80</v>
      </c>
      <c r="Q6" s="32">
        <v>100</v>
      </c>
      <c r="R6" s="1">
        <v>1140</v>
      </c>
    </row>
    <row r="7" spans="1:18" ht="15.75" customHeight="1">
      <c r="A7" s="1">
        <v>106101505</v>
      </c>
      <c r="B7" s="1" t="s">
        <v>25</v>
      </c>
      <c r="C7" s="30">
        <v>95.714285714285708</v>
      </c>
      <c r="D7" s="26">
        <v>100</v>
      </c>
      <c r="E7" s="26">
        <v>100</v>
      </c>
      <c r="F7" s="26">
        <v>100</v>
      </c>
      <c r="G7" s="26">
        <v>100</v>
      </c>
      <c r="H7" s="26">
        <v>100</v>
      </c>
      <c r="I7" s="26">
        <v>100</v>
      </c>
      <c r="J7" s="26">
        <v>100</v>
      </c>
      <c r="K7" s="26">
        <v>100</v>
      </c>
      <c r="L7" s="26">
        <v>100</v>
      </c>
      <c r="M7" s="26">
        <v>100</v>
      </c>
      <c r="N7" s="26">
        <v>60</v>
      </c>
      <c r="O7" s="26">
        <v>100</v>
      </c>
      <c r="P7" s="31">
        <v>80</v>
      </c>
      <c r="Q7" s="32">
        <v>100</v>
      </c>
      <c r="R7" s="1">
        <v>1340</v>
      </c>
    </row>
    <row r="8" spans="1:18" ht="15.75" customHeight="1">
      <c r="A8" s="1">
        <v>106103025</v>
      </c>
      <c r="B8" s="1" t="s">
        <v>26</v>
      </c>
      <c r="C8" s="30">
        <v>97.142857142857139</v>
      </c>
      <c r="D8" s="26">
        <v>100</v>
      </c>
      <c r="E8" s="26">
        <v>100</v>
      </c>
      <c r="F8" s="26">
        <v>100</v>
      </c>
      <c r="G8" s="26">
        <v>100</v>
      </c>
      <c r="H8" s="26">
        <v>100</v>
      </c>
      <c r="I8" s="26">
        <v>100</v>
      </c>
      <c r="J8" s="26">
        <v>100</v>
      </c>
      <c r="K8" s="26">
        <v>100</v>
      </c>
      <c r="L8" s="26">
        <v>80</v>
      </c>
      <c r="M8" s="26">
        <v>80</v>
      </c>
      <c r="N8" s="26">
        <v>100</v>
      </c>
      <c r="O8" s="26">
        <v>100</v>
      </c>
      <c r="P8" s="31">
        <v>100</v>
      </c>
      <c r="Q8" s="32">
        <v>100</v>
      </c>
      <c r="R8" s="1">
        <v>1360</v>
      </c>
    </row>
    <row r="9" spans="1:18" ht="15.75" customHeight="1">
      <c r="A9" s="1">
        <v>106103516</v>
      </c>
      <c r="B9" s="1" t="s">
        <v>27</v>
      </c>
      <c r="C9" s="30">
        <v>100</v>
      </c>
      <c r="D9" s="26">
        <v>100</v>
      </c>
      <c r="E9" s="26">
        <v>100</v>
      </c>
      <c r="F9" s="26">
        <v>100</v>
      </c>
      <c r="G9" s="26">
        <v>100</v>
      </c>
      <c r="H9" s="26">
        <v>100</v>
      </c>
      <c r="I9" s="26">
        <v>100</v>
      </c>
      <c r="J9" s="26">
        <v>100</v>
      </c>
      <c r="K9" s="26">
        <v>100</v>
      </c>
      <c r="L9" s="26">
        <v>100</v>
      </c>
      <c r="M9" s="26">
        <v>100</v>
      </c>
      <c r="N9" s="26">
        <v>100</v>
      </c>
      <c r="O9" s="26">
        <v>100</v>
      </c>
      <c r="P9" s="31">
        <v>100</v>
      </c>
      <c r="Q9" s="32">
        <v>100</v>
      </c>
      <c r="R9" s="1">
        <v>1400</v>
      </c>
    </row>
    <row r="10" spans="1:18" ht="15.75" customHeight="1">
      <c r="A10" s="1">
        <v>106202005</v>
      </c>
      <c r="B10" s="1" t="s">
        <v>28</v>
      </c>
      <c r="C10" s="30">
        <v>84.285714285714292</v>
      </c>
      <c r="D10" s="26">
        <v>80</v>
      </c>
      <c r="E10" s="26">
        <v>80</v>
      </c>
      <c r="F10" s="26">
        <v>80</v>
      </c>
      <c r="G10" s="26">
        <v>80</v>
      </c>
      <c r="H10" s="26">
        <v>80</v>
      </c>
      <c r="I10" s="26">
        <v>80</v>
      </c>
      <c r="J10" s="26">
        <v>80</v>
      </c>
      <c r="K10" s="26">
        <v>80</v>
      </c>
      <c r="L10" s="26">
        <v>100</v>
      </c>
      <c r="M10" s="26">
        <v>100</v>
      </c>
      <c r="N10" s="26">
        <v>80</v>
      </c>
      <c r="O10" s="26">
        <v>100</v>
      </c>
      <c r="P10" s="31">
        <v>100</v>
      </c>
      <c r="Q10" s="32">
        <v>60</v>
      </c>
      <c r="R10" s="1">
        <v>1180</v>
      </c>
    </row>
    <row r="11" spans="1:18" ht="15.75" customHeight="1">
      <c r="A11" s="1">
        <v>106303523</v>
      </c>
      <c r="B11" s="1" t="s">
        <v>29</v>
      </c>
      <c r="C11" s="30">
        <v>100</v>
      </c>
      <c r="D11" s="26">
        <v>100</v>
      </c>
      <c r="E11" s="26">
        <v>100</v>
      </c>
      <c r="F11" s="26">
        <v>100</v>
      </c>
      <c r="G11" s="26">
        <v>100</v>
      </c>
      <c r="H11" s="26">
        <v>100</v>
      </c>
      <c r="I11" s="26">
        <v>100</v>
      </c>
      <c r="J11" s="26">
        <v>100</v>
      </c>
      <c r="K11" s="26">
        <v>100</v>
      </c>
      <c r="L11" s="26">
        <v>100</v>
      </c>
      <c r="M11" s="26">
        <v>100</v>
      </c>
      <c r="N11" s="26">
        <v>100</v>
      </c>
      <c r="O11" s="26">
        <v>100</v>
      </c>
      <c r="P11" s="31">
        <v>100</v>
      </c>
      <c r="Q11" s="32">
        <v>100</v>
      </c>
      <c r="R11" s="1">
        <v>1400</v>
      </c>
    </row>
    <row r="12" spans="1:18" ht="15.75" customHeight="1">
      <c r="A12" s="1">
        <v>106303527</v>
      </c>
      <c r="B12" s="1" t="s">
        <v>30</v>
      </c>
      <c r="C12" s="30">
        <v>81.214285714285708</v>
      </c>
      <c r="D12" s="26">
        <v>89</v>
      </c>
      <c r="E12" s="26">
        <v>91</v>
      </c>
      <c r="F12" s="26">
        <v>100</v>
      </c>
      <c r="G12" s="26">
        <v>100</v>
      </c>
      <c r="H12" s="26">
        <v>100</v>
      </c>
      <c r="I12" s="26">
        <v>100</v>
      </c>
      <c r="J12" s="26">
        <v>100</v>
      </c>
      <c r="K12" s="26">
        <v>80</v>
      </c>
      <c r="L12" s="26">
        <v>77</v>
      </c>
      <c r="M12" s="26">
        <v>60</v>
      </c>
      <c r="N12" s="26">
        <v>80</v>
      </c>
      <c r="O12" s="26">
        <v>100</v>
      </c>
      <c r="P12" s="31">
        <v>60</v>
      </c>
      <c r="Q12" s="32">
        <v>0</v>
      </c>
      <c r="R12" s="1">
        <v>1137</v>
      </c>
    </row>
    <row r="13" spans="1:18" ht="15.75" customHeight="1">
      <c r="A13" s="1">
        <v>106401009</v>
      </c>
      <c r="B13" s="1" t="s">
        <v>31</v>
      </c>
      <c r="C13" s="30">
        <v>100</v>
      </c>
      <c r="D13" s="26">
        <v>100</v>
      </c>
      <c r="E13" s="26">
        <v>100</v>
      </c>
      <c r="F13" s="26">
        <v>100</v>
      </c>
      <c r="G13" s="26">
        <v>100</v>
      </c>
      <c r="H13" s="26">
        <v>100</v>
      </c>
      <c r="I13" s="26">
        <v>100</v>
      </c>
      <c r="J13" s="26">
        <v>100</v>
      </c>
      <c r="K13" s="26">
        <v>100</v>
      </c>
      <c r="L13" s="26">
        <v>100</v>
      </c>
      <c r="M13" s="26">
        <v>100</v>
      </c>
      <c r="N13" s="26">
        <v>100</v>
      </c>
      <c r="O13" s="26">
        <v>100</v>
      </c>
      <c r="P13" s="31">
        <v>100</v>
      </c>
      <c r="Q13" s="32">
        <v>100</v>
      </c>
      <c r="R13" s="1">
        <v>1400</v>
      </c>
    </row>
    <row r="14" spans="1:18" ht="15.75" customHeight="1">
      <c r="A14" s="1">
        <v>106401054</v>
      </c>
      <c r="B14" s="1" t="s">
        <v>32</v>
      </c>
      <c r="C14" s="30">
        <v>84.285714285714292</v>
      </c>
      <c r="D14" s="26">
        <v>80</v>
      </c>
      <c r="E14" s="26">
        <v>80</v>
      </c>
      <c r="F14" s="26">
        <v>80</v>
      </c>
      <c r="G14" s="26">
        <v>80</v>
      </c>
      <c r="H14" s="26">
        <v>80</v>
      </c>
      <c r="I14" s="26">
        <v>80</v>
      </c>
      <c r="J14" s="26">
        <v>80</v>
      </c>
      <c r="K14" s="26">
        <v>80</v>
      </c>
      <c r="L14" s="26">
        <v>100</v>
      </c>
      <c r="M14" s="26">
        <v>100</v>
      </c>
      <c r="N14" s="26">
        <v>100</v>
      </c>
      <c r="O14" s="26">
        <v>80</v>
      </c>
      <c r="P14" s="31">
        <v>80</v>
      </c>
      <c r="Q14" s="32">
        <v>80</v>
      </c>
      <c r="R14" s="1">
        <v>1180</v>
      </c>
    </row>
    <row r="15" spans="1:18" ht="15.75" customHeight="1">
      <c r="A15" s="1">
        <v>106401064</v>
      </c>
      <c r="B15" s="1" t="s">
        <v>33</v>
      </c>
      <c r="C15" s="30">
        <v>94</v>
      </c>
      <c r="D15" s="26">
        <v>100</v>
      </c>
      <c r="E15" s="26">
        <v>100</v>
      </c>
      <c r="F15" s="26">
        <v>100</v>
      </c>
      <c r="G15" s="26">
        <v>80</v>
      </c>
      <c r="H15" s="26">
        <v>80</v>
      </c>
      <c r="I15" s="26">
        <v>100</v>
      </c>
      <c r="J15" s="26">
        <v>100</v>
      </c>
      <c r="K15" s="26">
        <v>96</v>
      </c>
      <c r="L15" s="26">
        <v>100</v>
      </c>
      <c r="M15" s="26">
        <v>100</v>
      </c>
      <c r="N15" s="26">
        <v>80</v>
      </c>
      <c r="O15" s="26">
        <v>100</v>
      </c>
      <c r="P15" s="31">
        <v>100</v>
      </c>
      <c r="Q15" s="32">
        <v>80</v>
      </c>
      <c r="R15" s="1">
        <v>1316</v>
      </c>
    </row>
    <row r="16" spans="1:18" ht="15.75" customHeight="1">
      <c r="A16" s="1">
        <v>106401520</v>
      </c>
      <c r="B16" s="1" t="s">
        <v>34</v>
      </c>
      <c r="C16" s="30">
        <v>58.571428571428569</v>
      </c>
      <c r="D16" s="26">
        <v>80</v>
      </c>
      <c r="E16" s="26">
        <v>80</v>
      </c>
      <c r="F16" s="26">
        <v>80</v>
      </c>
      <c r="G16" s="26">
        <v>60</v>
      </c>
      <c r="H16" s="26">
        <v>60</v>
      </c>
      <c r="I16" s="26">
        <v>80</v>
      </c>
      <c r="J16" s="26">
        <v>80</v>
      </c>
      <c r="K16" s="26">
        <v>80</v>
      </c>
      <c r="L16" s="26">
        <v>80</v>
      </c>
      <c r="M16" s="26">
        <v>80</v>
      </c>
      <c r="N16" s="26">
        <v>0</v>
      </c>
      <c r="O16" s="26">
        <v>60</v>
      </c>
      <c r="P16" s="31">
        <v>0</v>
      </c>
      <c r="Q16" s="32">
        <v>0</v>
      </c>
      <c r="R16" s="1">
        <v>820</v>
      </c>
    </row>
    <row r="17" spans="1:18" ht="15.75" customHeight="1">
      <c r="A17" s="1">
        <v>106401531</v>
      </c>
      <c r="B17" s="1" t="s">
        <v>35</v>
      </c>
      <c r="C17" s="30">
        <v>95.714285714285708</v>
      </c>
      <c r="D17" s="26">
        <v>80</v>
      </c>
      <c r="E17" s="26">
        <v>80</v>
      </c>
      <c r="F17" s="26">
        <v>80</v>
      </c>
      <c r="G17" s="26">
        <v>100</v>
      </c>
      <c r="H17" s="26">
        <v>100</v>
      </c>
      <c r="I17" s="26">
        <v>100</v>
      </c>
      <c r="J17" s="26">
        <v>100</v>
      </c>
      <c r="K17" s="26">
        <v>100</v>
      </c>
      <c r="L17" s="26">
        <v>100</v>
      </c>
      <c r="M17" s="26">
        <v>100</v>
      </c>
      <c r="N17" s="26">
        <v>100</v>
      </c>
      <c r="O17" s="26">
        <v>100</v>
      </c>
      <c r="P17" s="31">
        <v>100</v>
      </c>
      <c r="Q17" s="32">
        <v>100</v>
      </c>
      <c r="R17" s="1">
        <v>1340</v>
      </c>
    </row>
    <row r="18" spans="1:18" ht="15.75" customHeight="1">
      <c r="A18" s="1">
        <v>106401532</v>
      </c>
      <c r="B18" s="1" t="s">
        <v>36</v>
      </c>
      <c r="C18" s="30">
        <v>100</v>
      </c>
      <c r="D18" s="26">
        <v>100</v>
      </c>
      <c r="E18" s="26">
        <v>100</v>
      </c>
      <c r="F18" s="26">
        <v>100</v>
      </c>
      <c r="G18" s="26">
        <v>100</v>
      </c>
      <c r="H18" s="26">
        <v>100</v>
      </c>
      <c r="I18" s="26">
        <v>100</v>
      </c>
      <c r="J18" s="26">
        <v>100</v>
      </c>
      <c r="K18" s="26">
        <v>100</v>
      </c>
      <c r="L18" s="26">
        <v>100</v>
      </c>
      <c r="M18" s="26">
        <v>100</v>
      </c>
      <c r="N18" s="26">
        <v>100</v>
      </c>
      <c r="O18" s="26">
        <v>100</v>
      </c>
      <c r="P18" s="31">
        <v>100</v>
      </c>
      <c r="Q18" s="32">
        <v>100</v>
      </c>
      <c r="R18" s="1">
        <v>1400</v>
      </c>
    </row>
    <row r="19" spans="1:18" ht="15.75" customHeight="1">
      <c r="A19" s="1">
        <v>106401543</v>
      </c>
      <c r="B19" s="1" t="s">
        <v>37</v>
      </c>
      <c r="C19" s="30">
        <v>94.785714285714292</v>
      </c>
      <c r="D19" s="26">
        <v>100</v>
      </c>
      <c r="E19" s="26">
        <v>100</v>
      </c>
      <c r="F19" s="26">
        <v>100</v>
      </c>
      <c r="G19" s="26">
        <v>80</v>
      </c>
      <c r="H19" s="26">
        <v>80</v>
      </c>
      <c r="I19" s="26">
        <v>100</v>
      </c>
      <c r="J19" s="26">
        <v>100</v>
      </c>
      <c r="K19" s="26">
        <v>100</v>
      </c>
      <c r="L19" s="26">
        <v>100</v>
      </c>
      <c r="M19" s="26">
        <v>87</v>
      </c>
      <c r="N19" s="26">
        <v>100</v>
      </c>
      <c r="O19" s="26">
        <v>100</v>
      </c>
      <c r="P19" s="31">
        <v>80</v>
      </c>
      <c r="Q19" s="32">
        <v>100</v>
      </c>
      <c r="R19" s="1">
        <v>1327</v>
      </c>
    </row>
    <row r="20" spans="1:18" ht="15.75" customHeight="1">
      <c r="A20" s="1">
        <v>106401546</v>
      </c>
      <c r="B20" s="1" t="s">
        <v>38</v>
      </c>
      <c r="C20" s="30">
        <v>74.071428571428569</v>
      </c>
      <c r="D20" s="26">
        <v>80</v>
      </c>
      <c r="E20" s="26">
        <v>80</v>
      </c>
      <c r="F20" s="26">
        <v>80</v>
      </c>
      <c r="G20" s="26">
        <v>80</v>
      </c>
      <c r="H20" s="26">
        <v>80</v>
      </c>
      <c r="I20" s="26">
        <v>80</v>
      </c>
      <c r="J20" s="26">
        <v>80</v>
      </c>
      <c r="K20" s="26">
        <v>80</v>
      </c>
      <c r="L20" s="26">
        <v>77</v>
      </c>
      <c r="M20" s="26">
        <v>80</v>
      </c>
      <c r="N20" s="26">
        <v>80</v>
      </c>
      <c r="O20" s="26">
        <v>0</v>
      </c>
      <c r="P20" s="31">
        <v>80</v>
      </c>
      <c r="Q20" s="32">
        <v>80</v>
      </c>
      <c r="R20" s="1">
        <v>1037</v>
      </c>
    </row>
    <row r="21" spans="1:18" ht="15.75" customHeight="1">
      <c r="A21" s="1">
        <v>106401549</v>
      </c>
      <c r="B21" s="1" t="s">
        <v>39</v>
      </c>
      <c r="C21" s="30">
        <v>98.571428571428569</v>
      </c>
      <c r="D21" s="26">
        <v>100</v>
      </c>
      <c r="E21" s="26">
        <v>100</v>
      </c>
      <c r="F21" s="26">
        <v>100</v>
      </c>
      <c r="G21" s="26">
        <v>100</v>
      </c>
      <c r="H21" s="26">
        <v>100</v>
      </c>
      <c r="I21" s="26">
        <v>100</v>
      </c>
      <c r="J21" s="26">
        <v>100</v>
      </c>
      <c r="K21" s="26">
        <v>100</v>
      </c>
      <c r="L21" s="26">
        <v>100</v>
      </c>
      <c r="M21" s="26">
        <v>100</v>
      </c>
      <c r="N21" s="26">
        <v>100</v>
      </c>
      <c r="O21" s="26">
        <v>80</v>
      </c>
      <c r="P21" s="31">
        <v>100</v>
      </c>
      <c r="Q21" s="32">
        <v>100</v>
      </c>
      <c r="R21" s="1">
        <v>1380</v>
      </c>
    </row>
    <row r="22" spans="1:18" ht="15.75" customHeight="1">
      <c r="A22" s="1">
        <v>106401551</v>
      </c>
      <c r="B22" s="1" t="s">
        <v>40</v>
      </c>
      <c r="C22" s="30">
        <v>62.857142857142854</v>
      </c>
      <c r="D22" s="26">
        <v>80</v>
      </c>
      <c r="E22" s="26">
        <v>80</v>
      </c>
      <c r="F22" s="26">
        <v>80</v>
      </c>
      <c r="G22" s="26">
        <v>100</v>
      </c>
      <c r="H22" s="26">
        <v>100</v>
      </c>
      <c r="I22" s="26">
        <v>60</v>
      </c>
      <c r="J22" s="26">
        <v>60</v>
      </c>
      <c r="K22" s="26">
        <v>80</v>
      </c>
      <c r="L22" s="26">
        <v>80</v>
      </c>
      <c r="M22" s="26">
        <v>80</v>
      </c>
      <c r="N22" s="26">
        <v>80</v>
      </c>
      <c r="O22" s="26">
        <v>0</v>
      </c>
      <c r="P22" s="31">
        <v>0</v>
      </c>
      <c r="Q22" s="32">
        <v>0</v>
      </c>
      <c r="R22" s="1">
        <v>880</v>
      </c>
    </row>
    <row r="23" spans="1:18" ht="15.75" customHeight="1">
      <c r="A23" s="1">
        <v>106401552</v>
      </c>
      <c r="B23" s="1" t="s">
        <v>41</v>
      </c>
      <c r="C23" s="30">
        <v>81.428571428571431</v>
      </c>
      <c r="D23" s="26">
        <v>80</v>
      </c>
      <c r="E23" s="26">
        <v>80</v>
      </c>
      <c r="F23" s="26">
        <v>80</v>
      </c>
      <c r="G23" s="26">
        <v>80</v>
      </c>
      <c r="H23" s="26">
        <v>80</v>
      </c>
      <c r="I23" s="26">
        <v>80</v>
      </c>
      <c r="J23" s="26">
        <v>80</v>
      </c>
      <c r="K23" s="26">
        <v>80</v>
      </c>
      <c r="L23" s="26">
        <v>80</v>
      </c>
      <c r="M23" s="26">
        <v>80</v>
      </c>
      <c r="N23" s="26">
        <v>100</v>
      </c>
      <c r="O23" s="26">
        <v>80</v>
      </c>
      <c r="P23" s="31">
        <v>80</v>
      </c>
      <c r="Q23" s="32">
        <v>80</v>
      </c>
      <c r="R23" s="1">
        <v>1140</v>
      </c>
    </row>
    <row r="24" spans="1:18" ht="15.75" customHeight="1">
      <c r="A24" s="1">
        <v>106403004</v>
      </c>
      <c r="B24" s="1" t="s">
        <v>42</v>
      </c>
      <c r="C24" s="30">
        <v>97.142857142857139</v>
      </c>
      <c r="D24" s="26">
        <v>100</v>
      </c>
      <c r="E24" s="26">
        <v>100</v>
      </c>
      <c r="F24" s="26">
        <v>100</v>
      </c>
      <c r="G24" s="26">
        <v>100</v>
      </c>
      <c r="H24" s="26">
        <v>100</v>
      </c>
      <c r="I24" s="26">
        <v>100</v>
      </c>
      <c r="J24" s="26">
        <v>100</v>
      </c>
      <c r="K24" s="26">
        <v>100</v>
      </c>
      <c r="L24" s="26">
        <v>100</v>
      </c>
      <c r="M24" s="26">
        <v>100</v>
      </c>
      <c r="N24" s="26">
        <v>100</v>
      </c>
      <c r="O24" s="26">
        <v>100</v>
      </c>
      <c r="P24" s="31">
        <v>60</v>
      </c>
      <c r="Q24" s="32">
        <v>100</v>
      </c>
      <c r="R24" s="1">
        <v>1360</v>
      </c>
    </row>
    <row r="25" spans="1:18" ht="15.75" customHeight="1">
      <c r="A25" s="1">
        <v>106408015</v>
      </c>
      <c r="B25" s="1" t="s">
        <v>43</v>
      </c>
      <c r="C25" s="30">
        <v>51.285714285714285</v>
      </c>
      <c r="D25" s="26">
        <v>57</v>
      </c>
      <c r="E25" s="26">
        <v>57</v>
      </c>
      <c r="F25" s="26">
        <v>60</v>
      </c>
      <c r="G25" s="26">
        <v>78</v>
      </c>
      <c r="H25" s="26">
        <v>78</v>
      </c>
      <c r="I25" s="26">
        <v>73</v>
      </c>
      <c r="J25" s="26">
        <v>75</v>
      </c>
      <c r="K25" s="26">
        <v>80</v>
      </c>
      <c r="L25" s="26">
        <v>0</v>
      </c>
      <c r="M25" s="26">
        <v>0</v>
      </c>
      <c r="N25" s="26">
        <v>100</v>
      </c>
      <c r="O25" s="26">
        <v>0</v>
      </c>
      <c r="P25" s="31">
        <v>60</v>
      </c>
      <c r="Q25" s="32">
        <v>0</v>
      </c>
      <c r="R25" s="1">
        <v>718</v>
      </c>
    </row>
    <row r="26" spans="1:18" ht="15.75" customHeight="1">
      <c r="A26" s="1">
        <v>106408029</v>
      </c>
      <c r="B26" s="1" t="s">
        <v>44</v>
      </c>
      <c r="C26" s="30">
        <v>30</v>
      </c>
      <c r="D26" s="26">
        <v>100</v>
      </c>
      <c r="E26" s="26">
        <v>80</v>
      </c>
      <c r="F26" s="26">
        <v>80</v>
      </c>
      <c r="G26" s="26">
        <v>80</v>
      </c>
      <c r="H26" s="26">
        <v>80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31">
        <v>0</v>
      </c>
      <c r="Q26" s="32">
        <v>0</v>
      </c>
      <c r="R26" s="1">
        <v>420</v>
      </c>
    </row>
    <row r="27" spans="1:18" ht="15.75" customHeight="1">
      <c r="A27" s="1">
        <v>106408509</v>
      </c>
      <c r="B27" s="1" t="s">
        <v>46</v>
      </c>
      <c r="C27" s="30">
        <v>95</v>
      </c>
      <c r="D27" s="26">
        <v>80</v>
      </c>
      <c r="E27" s="26">
        <v>77</v>
      </c>
      <c r="F27" s="26">
        <v>80</v>
      </c>
      <c r="G27" s="26">
        <v>100</v>
      </c>
      <c r="H27" s="26">
        <v>100</v>
      </c>
      <c r="I27" s="26">
        <v>93</v>
      </c>
      <c r="J27" s="26">
        <v>100</v>
      </c>
      <c r="K27" s="26">
        <v>100</v>
      </c>
      <c r="L27" s="26">
        <v>100</v>
      </c>
      <c r="M27" s="26">
        <v>100</v>
      </c>
      <c r="N27" s="26">
        <v>100</v>
      </c>
      <c r="O27" s="26">
        <v>100</v>
      </c>
      <c r="P27" s="31">
        <v>100</v>
      </c>
      <c r="Q27" s="32">
        <v>100</v>
      </c>
      <c r="R27" s="1">
        <v>1330</v>
      </c>
    </row>
    <row r="28" spans="1:18" ht="15.75" customHeight="1">
      <c r="A28" s="1">
        <v>106408522</v>
      </c>
      <c r="B28" s="1" t="s">
        <v>47</v>
      </c>
      <c r="C28" s="30">
        <v>69.714285714285708</v>
      </c>
      <c r="D28" s="26">
        <v>0</v>
      </c>
      <c r="E28" s="26">
        <v>0</v>
      </c>
      <c r="F28" s="26">
        <v>0</v>
      </c>
      <c r="G28" s="26">
        <v>60</v>
      </c>
      <c r="H28" s="26">
        <v>60</v>
      </c>
      <c r="I28" s="26">
        <v>80</v>
      </c>
      <c r="J28" s="26">
        <v>80</v>
      </c>
      <c r="K28" s="26">
        <v>96</v>
      </c>
      <c r="L28" s="26">
        <v>100</v>
      </c>
      <c r="M28" s="26">
        <v>100</v>
      </c>
      <c r="N28" s="26">
        <v>100</v>
      </c>
      <c r="O28" s="26">
        <v>100</v>
      </c>
      <c r="P28" s="31">
        <v>100</v>
      </c>
      <c r="Q28" s="32">
        <v>100</v>
      </c>
      <c r="R28" s="1">
        <v>976</v>
      </c>
    </row>
    <row r="29" spans="1:18" ht="15.75" customHeight="1">
      <c r="A29" s="1">
        <v>106409014</v>
      </c>
      <c r="B29" s="1" t="s">
        <v>48</v>
      </c>
      <c r="C29" s="30">
        <v>75.857142857142861</v>
      </c>
      <c r="D29" s="26">
        <v>60</v>
      </c>
      <c r="E29" s="26">
        <v>60</v>
      </c>
      <c r="F29" s="26">
        <v>60</v>
      </c>
      <c r="G29" s="26">
        <v>100</v>
      </c>
      <c r="H29" s="26">
        <v>100</v>
      </c>
      <c r="I29" s="26">
        <v>100</v>
      </c>
      <c r="J29" s="26">
        <v>95</v>
      </c>
      <c r="K29" s="26">
        <v>100</v>
      </c>
      <c r="L29" s="26">
        <v>74</v>
      </c>
      <c r="M29" s="26">
        <v>73</v>
      </c>
      <c r="N29" s="26">
        <v>80</v>
      </c>
      <c r="O29" s="26">
        <v>0</v>
      </c>
      <c r="P29" s="31">
        <v>80</v>
      </c>
      <c r="Q29" s="32">
        <v>80</v>
      </c>
      <c r="R29" s="1">
        <v>1062</v>
      </c>
    </row>
    <row r="30" spans="1:18" ht="15.75" customHeight="1">
      <c r="A30" s="1">
        <v>106409020</v>
      </c>
      <c r="B30" s="1" t="s">
        <v>49</v>
      </c>
      <c r="C30" s="30">
        <v>70</v>
      </c>
      <c r="D30" s="26">
        <v>80</v>
      </c>
      <c r="E30" s="26">
        <v>80</v>
      </c>
      <c r="F30" s="26">
        <v>80</v>
      </c>
      <c r="G30" s="26">
        <v>60</v>
      </c>
      <c r="H30" s="26">
        <v>60</v>
      </c>
      <c r="I30" s="26">
        <v>80</v>
      </c>
      <c r="J30" s="26">
        <v>80</v>
      </c>
      <c r="K30" s="26">
        <v>80</v>
      </c>
      <c r="L30" s="26">
        <v>80</v>
      </c>
      <c r="M30" s="26">
        <v>80</v>
      </c>
      <c r="N30" s="26">
        <v>80</v>
      </c>
      <c r="O30" s="26">
        <v>80</v>
      </c>
      <c r="P30" s="31">
        <v>0</v>
      </c>
      <c r="Q30" s="32">
        <v>60</v>
      </c>
      <c r="R30" s="1">
        <v>980</v>
      </c>
    </row>
    <row r="31" spans="1:18" ht="15.75" customHeight="1">
      <c r="A31" s="1">
        <v>106409510</v>
      </c>
      <c r="B31" s="1" t="s">
        <v>50</v>
      </c>
      <c r="C31" s="30">
        <v>97.142857142857139</v>
      </c>
      <c r="D31" s="26">
        <v>100</v>
      </c>
      <c r="E31" s="26">
        <v>100</v>
      </c>
      <c r="F31" s="26">
        <v>100</v>
      </c>
      <c r="G31" s="26">
        <v>100</v>
      </c>
      <c r="H31" s="26">
        <v>100</v>
      </c>
      <c r="I31" s="26">
        <v>100</v>
      </c>
      <c r="J31" s="26">
        <v>100</v>
      </c>
      <c r="K31" s="26">
        <v>80</v>
      </c>
      <c r="L31" s="26">
        <v>100</v>
      </c>
      <c r="M31" s="26">
        <v>100</v>
      </c>
      <c r="N31" s="26">
        <v>100</v>
      </c>
      <c r="O31" s="26">
        <v>100</v>
      </c>
      <c r="P31" s="31">
        <v>80</v>
      </c>
      <c r="Q31" s="32">
        <v>100</v>
      </c>
      <c r="R31" s="1">
        <v>1360</v>
      </c>
    </row>
    <row r="32" spans="1:18" ht="15.75" customHeight="1">
      <c r="A32" s="1">
        <v>106409518</v>
      </c>
      <c r="B32" s="1" t="s">
        <v>51</v>
      </c>
      <c r="C32" s="30">
        <v>97.142857142857139</v>
      </c>
      <c r="D32" s="26">
        <v>100</v>
      </c>
      <c r="E32" s="26">
        <v>100</v>
      </c>
      <c r="F32" s="26">
        <v>100</v>
      </c>
      <c r="G32" s="26">
        <v>80</v>
      </c>
      <c r="H32" s="26">
        <v>80</v>
      </c>
      <c r="I32" s="26">
        <v>100</v>
      </c>
      <c r="J32" s="26">
        <v>100</v>
      </c>
      <c r="K32" s="26">
        <v>100</v>
      </c>
      <c r="L32" s="26">
        <v>100</v>
      </c>
      <c r="M32" s="26">
        <v>100</v>
      </c>
      <c r="N32" s="26">
        <v>100</v>
      </c>
      <c r="O32" s="26">
        <v>100</v>
      </c>
      <c r="P32" s="31">
        <v>100</v>
      </c>
      <c r="Q32" s="32">
        <v>100</v>
      </c>
      <c r="R32" s="1">
        <v>1360</v>
      </c>
    </row>
    <row r="33" spans="1:18" ht="15.75" customHeight="1">
      <c r="A33" s="1">
        <v>106409526</v>
      </c>
      <c r="B33" s="1" t="s">
        <v>52</v>
      </c>
      <c r="C33" s="30">
        <v>81.428571428571431</v>
      </c>
      <c r="D33" s="26">
        <v>80</v>
      </c>
      <c r="E33" s="26">
        <v>80</v>
      </c>
      <c r="F33" s="26">
        <v>80</v>
      </c>
      <c r="G33" s="26">
        <v>80</v>
      </c>
      <c r="H33" s="26">
        <v>80</v>
      </c>
      <c r="I33" s="26">
        <v>80</v>
      </c>
      <c r="J33" s="26">
        <v>80</v>
      </c>
      <c r="K33" s="26">
        <v>100</v>
      </c>
      <c r="L33" s="26">
        <v>80</v>
      </c>
      <c r="M33" s="26">
        <v>80</v>
      </c>
      <c r="N33" s="26">
        <v>80</v>
      </c>
      <c r="O33" s="26">
        <v>80</v>
      </c>
      <c r="P33" s="31">
        <v>80</v>
      </c>
      <c r="Q33" s="32">
        <v>80</v>
      </c>
      <c r="R33" s="1">
        <v>1140</v>
      </c>
    </row>
    <row r="34" spans="1:18" ht="15.75" customHeight="1">
      <c r="A34" s="1">
        <v>106501005</v>
      </c>
      <c r="B34" s="1" t="s">
        <v>53</v>
      </c>
      <c r="C34" s="30">
        <v>100</v>
      </c>
      <c r="D34" s="26">
        <v>100</v>
      </c>
      <c r="E34" s="26">
        <v>100</v>
      </c>
      <c r="F34" s="26">
        <v>100</v>
      </c>
      <c r="G34" s="26">
        <v>100</v>
      </c>
      <c r="H34" s="26">
        <v>100</v>
      </c>
      <c r="I34" s="26">
        <v>100</v>
      </c>
      <c r="J34" s="26">
        <v>100</v>
      </c>
      <c r="K34" s="26">
        <v>100</v>
      </c>
      <c r="L34" s="26">
        <v>100</v>
      </c>
      <c r="M34" s="26">
        <v>100</v>
      </c>
      <c r="N34" s="26">
        <v>100</v>
      </c>
      <c r="O34" s="26">
        <v>100</v>
      </c>
      <c r="P34" s="31">
        <v>100</v>
      </c>
      <c r="Q34" s="32">
        <v>100</v>
      </c>
      <c r="R34" s="1">
        <v>1400</v>
      </c>
    </row>
    <row r="35" spans="1:18" ht="15.75" customHeight="1">
      <c r="A35" s="1">
        <v>107102005</v>
      </c>
      <c r="B35" s="1" t="s">
        <v>54</v>
      </c>
      <c r="C35" s="30">
        <v>75.214285714285708</v>
      </c>
      <c r="D35" s="26">
        <v>80</v>
      </c>
      <c r="E35" s="26">
        <v>80</v>
      </c>
      <c r="F35" s="26">
        <v>80</v>
      </c>
      <c r="G35" s="26">
        <v>80</v>
      </c>
      <c r="H35" s="26">
        <v>80</v>
      </c>
      <c r="I35" s="26">
        <v>93</v>
      </c>
      <c r="J35" s="26">
        <v>100</v>
      </c>
      <c r="K35" s="26">
        <v>80</v>
      </c>
      <c r="L35" s="26">
        <v>100</v>
      </c>
      <c r="M35" s="26">
        <v>100</v>
      </c>
      <c r="N35" s="26">
        <v>100</v>
      </c>
      <c r="O35" s="26">
        <v>80</v>
      </c>
      <c r="P35" s="31">
        <v>0</v>
      </c>
      <c r="Q35" s="32">
        <v>0</v>
      </c>
      <c r="R35" s="1">
        <v>1053</v>
      </c>
    </row>
    <row r="36" spans="1:18" ht="15.75" customHeight="1">
      <c r="A36" s="1">
        <v>107401548</v>
      </c>
      <c r="B36" s="1" t="s">
        <v>55</v>
      </c>
      <c r="C36" s="30">
        <v>100</v>
      </c>
      <c r="D36" s="26">
        <v>100</v>
      </c>
      <c r="E36" s="26">
        <v>100</v>
      </c>
      <c r="F36" s="26">
        <v>100</v>
      </c>
      <c r="G36" s="26">
        <v>100</v>
      </c>
      <c r="H36" s="26">
        <v>100</v>
      </c>
      <c r="I36" s="26">
        <v>100</v>
      </c>
      <c r="J36" s="26">
        <v>100</v>
      </c>
      <c r="K36" s="26">
        <v>100</v>
      </c>
      <c r="L36" s="26">
        <v>100</v>
      </c>
      <c r="M36" s="26">
        <v>100</v>
      </c>
      <c r="N36" s="26">
        <v>100</v>
      </c>
      <c r="O36" s="26">
        <v>100</v>
      </c>
      <c r="P36" s="31">
        <v>100</v>
      </c>
      <c r="Q36" s="32">
        <v>100</v>
      </c>
      <c r="R36" s="1">
        <v>1400</v>
      </c>
    </row>
    <row r="37" spans="1:18" ht="15.75" customHeight="1">
      <c r="A37" s="1">
        <v>107408011</v>
      </c>
      <c r="B37" s="1" t="s">
        <v>56</v>
      </c>
      <c r="C37" s="30">
        <v>64.285714285714292</v>
      </c>
      <c r="D37" s="26">
        <v>80</v>
      </c>
      <c r="E37" s="26">
        <v>80</v>
      </c>
      <c r="F37" s="26">
        <v>80</v>
      </c>
      <c r="G37" s="26">
        <v>80</v>
      </c>
      <c r="H37" s="26">
        <v>80</v>
      </c>
      <c r="I37" s="26">
        <v>80</v>
      </c>
      <c r="J37" s="26">
        <v>80</v>
      </c>
      <c r="K37" s="26">
        <v>80</v>
      </c>
      <c r="L37" s="26">
        <v>80</v>
      </c>
      <c r="M37" s="26">
        <v>80</v>
      </c>
      <c r="N37" s="26">
        <v>100</v>
      </c>
      <c r="O37" s="26">
        <v>0</v>
      </c>
      <c r="P37" s="31">
        <v>0</v>
      </c>
      <c r="Q37" s="32">
        <v>0</v>
      </c>
      <c r="R37" s="1">
        <v>900</v>
      </c>
    </row>
    <row r="38" spans="1:18" ht="15.75" customHeight="1">
      <c r="A38" s="1">
        <v>107408016</v>
      </c>
      <c r="B38" s="1" t="s">
        <v>57</v>
      </c>
      <c r="C38" s="30">
        <v>39.285714285714285</v>
      </c>
      <c r="D38" s="26">
        <v>80</v>
      </c>
      <c r="E38" s="26">
        <v>77</v>
      </c>
      <c r="F38" s="26">
        <v>80</v>
      </c>
      <c r="G38" s="26">
        <v>0</v>
      </c>
      <c r="H38" s="26">
        <v>0</v>
      </c>
      <c r="I38" s="26">
        <v>73</v>
      </c>
      <c r="J38" s="26">
        <v>80</v>
      </c>
      <c r="K38" s="26">
        <v>0</v>
      </c>
      <c r="L38" s="26">
        <v>80</v>
      </c>
      <c r="M38" s="26">
        <v>80</v>
      </c>
      <c r="N38" s="26">
        <v>0</v>
      </c>
      <c r="O38" s="26">
        <v>0</v>
      </c>
      <c r="P38" s="31">
        <v>0</v>
      </c>
      <c r="Q38" s="32">
        <v>0</v>
      </c>
      <c r="R38" s="1">
        <v>550</v>
      </c>
    </row>
    <row r="39" spans="1:18" ht="15.75" customHeight="1">
      <c r="A39" s="1">
        <v>107408019</v>
      </c>
      <c r="B39" s="1" t="s">
        <v>58</v>
      </c>
      <c r="C39" s="30">
        <v>68.571428571428569</v>
      </c>
      <c r="D39" s="26">
        <v>80</v>
      </c>
      <c r="E39" s="26">
        <v>80</v>
      </c>
      <c r="F39" s="26">
        <v>80</v>
      </c>
      <c r="G39" s="26">
        <v>80</v>
      </c>
      <c r="H39" s="26">
        <v>80</v>
      </c>
      <c r="I39" s="26">
        <v>100</v>
      </c>
      <c r="J39" s="26">
        <v>100</v>
      </c>
      <c r="K39" s="26">
        <v>80</v>
      </c>
      <c r="L39" s="26">
        <v>80</v>
      </c>
      <c r="M39" s="26">
        <v>80</v>
      </c>
      <c r="N39" s="26">
        <v>60</v>
      </c>
      <c r="O39" s="26">
        <v>0</v>
      </c>
      <c r="P39" s="31">
        <v>0</v>
      </c>
      <c r="Q39" s="32">
        <v>60</v>
      </c>
      <c r="R39" s="1">
        <v>960</v>
      </c>
    </row>
    <row r="40" spans="1:18" ht="15.75" customHeight="1">
      <c r="A40" s="1">
        <v>107408201</v>
      </c>
      <c r="B40" s="1" t="s">
        <v>59</v>
      </c>
      <c r="C40" s="30">
        <v>100</v>
      </c>
      <c r="D40" s="26">
        <v>100</v>
      </c>
      <c r="E40" s="26">
        <v>100</v>
      </c>
      <c r="F40" s="26">
        <v>100</v>
      </c>
      <c r="G40" s="26">
        <v>100</v>
      </c>
      <c r="H40" s="26">
        <v>100</v>
      </c>
      <c r="I40" s="26">
        <v>100</v>
      </c>
      <c r="J40" s="26">
        <v>100</v>
      </c>
      <c r="K40" s="26">
        <v>100</v>
      </c>
      <c r="L40" s="26">
        <v>100</v>
      </c>
      <c r="M40" s="26">
        <v>100</v>
      </c>
      <c r="N40" s="26">
        <v>100</v>
      </c>
      <c r="O40" s="26">
        <v>100</v>
      </c>
      <c r="P40" s="31">
        <v>100</v>
      </c>
      <c r="Q40" s="32">
        <v>100</v>
      </c>
      <c r="R40" s="1">
        <v>1400</v>
      </c>
    </row>
    <row r="41" spans="1:18" ht="15.75" customHeight="1">
      <c r="A41" s="1">
        <v>107409302</v>
      </c>
      <c r="B41" s="1" t="s">
        <v>60</v>
      </c>
      <c r="C41" s="30">
        <v>58.571428571428569</v>
      </c>
      <c r="D41" s="26">
        <v>60</v>
      </c>
      <c r="E41" s="26">
        <v>60</v>
      </c>
      <c r="F41" s="26">
        <v>60</v>
      </c>
      <c r="G41" s="26">
        <v>100</v>
      </c>
      <c r="H41" s="26">
        <v>100</v>
      </c>
      <c r="I41" s="26">
        <v>100</v>
      </c>
      <c r="J41" s="26">
        <v>100</v>
      </c>
      <c r="K41" s="26">
        <v>80</v>
      </c>
      <c r="L41" s="26">
        <v>0</v>
      </c>
      <c r="M41" s="26">
        <v>0</v>
      </c>
      <c r="N41" s="26">
        <v>60</v>
      </c>
      <c r="O41" s="26">
        <v>100</v>
      </c>
      <c r="P41" s="31">
        <v>0</v>
      </c>
      <c r="Q41" s="32">
        <v>0</v>
      </c>
      <c r="R41" s="1">
        <v>820</v>
      </c>
    </row>
    <row r="42" spans="1:18" ht="15.75" customHeight="1">
      <c r="A42" s="1">
        <v>108102505</v>
      </c>
      <c r="B42" s="1" t="s">
        <v>61</v>
      </c>
      <c r="C42" s="30">
        <v>81.642857142857139</v>
      </c>
      <c r="D42" s="26">
        <v>80</v>
      </c>
      <c r="E42" s="26">
        <v>80</v>
      </c>
      <c r="F42" s="26">
        <v>80</v>
      </c>
      <c r="G42" s="26">
        <v>100</v>
      </c>
      <c r="H42" s="26">
        <v>100</v>
      </c>
      <c r="I42" s="26">
        <v>87</v>
      </c>
      <c r="J42" s="26">
        <v>70</v>
      </c>
      <c r="K42" s="26">
        <v>56</v>
      </c>
      <c r="L42" s="26">
        <v>100</v>
      </c>
      <c r="M42" s="26">
        <v>100</v>
      </c>
      <c r="N42" s="26">
        <v>70</v>
      </c>
      <c r="O42" s="26">
        <v>100</v>
      </c>
      <c r="P42" s="31">
        <v>60</v>
      </c>
      <c r="Q42" s="32">
        <v>60</v>
      </c>
      <c r="R42" s="1">
        <v>1143</v>
      </c>
    </row>
    <row r="43" spans="1:18" ht="15.75" customHeight="1">
      <c r="A43" s="1">
        <v>108401021</v>
      </c>
      <c r="B43" s="1" t="s">
        <v>62</v>
      </c>
      <c r="C43" s="30">
        <v>31.428571428571427</v>
      </c>
      <c r="D43" s="26">
        <v>60</v>
      </c>
      <c r="E43" s="26">
        <v>54</v>
      </c>
      <c r="F43" s="26">
        <v>60</v>
      </c>
      <c r="G43" s="26">
        <v>80</v>
      </c>
      <c r="H43" s="26">
        <v>80</v>
      </c>
      <c r="I43" s="26">
        <v>0</v>
      </c>
      <c r="J43" s="26">
        <v>0</v>
      </c>
      <c r="K43" s="26">
        <v>52</v>
      </c>
      <c r="L43" s="26">
        <v>54</v>
      </c>
      <c r="M43" s="26">
        <v>0</v>
      </c>
      <c r="N43" s="26">
        <v>0</v>
      </c>
      <c r="O43" s="26">
        <v>0</v>
      </c>
      <c r="P43" s="31">
        <v>0</v>
      </c>
      <c r="Q43" s="32">
        <v>0</v>
      </c>
      <c r="R43" s="1">
        <v>440</v>
      </c>
    </row>
    <row r="44" spans="1:18" ht="15.75" customHeight="1">
      <c r="A44" s="1">
        <v>108401541</v>
      </c>
      <c r="B44" s="1" t="s">
        <v>63</v>
      </c>
      <c r="C44" s="30">
        <v>67.357142857142861</v>
      </c>
      <c r="D44" s="26">
        <v>63</v>
      </c>
      <c r="E44" s="26">
        <v>60</v>
      </c>
      <c r="F44" s="26">
        <v>60</v>
      </c>
      <c r="G44" s="26">
        <v>0</v>
      </c>
      <c r="H44" s="26">
        <v>0</v>
      </c>
      <c r="I44" s="26">
        <v>60</v>
      </c>
      <c r="J44" s="26">
        <v>60</v>
      </c>
      <c r="K44" s="26">
        <v>80</v>
      </c>
      <c r="L44" s="26">
        <v>100</v>
      </c>
      <c r="M44" s="26">
        <v>100</v>
      </c>
      <c r="N44" s="26">
        <v>100</v>
      </c>
      <c r="O44" s="26">
        <v>80</v>
      </c>
      <c r="P44" s="31">
        <v>80</v>
      </c>
      <c r="Q44" s="32">
        <v>100</v>
      </c>
      <c r="R44" s="1">
        <v>943</v>
      </c>
    </row>
    <row r="45" spans="1:18" ht="15.75" customHeight="1">
      <c r="A45" s="1">
        <v>108409004</v>
      </c>
      <c r="B45" s="1" t="s">
        <v>64</v>
      </c>
      <c r="C45" s="30">
        <v>88.571428571428569</v>
      </c>
      <c r="D45" s="26">
        <v>80</v>
      </c>
      <c r="E45" s="26">
        <v>80</v>
      </c>
      <c r="F45" s="26">
        <v>80</v>
      </c>
      <c r="G45" s="26">
        <v>80</v>
      </c>
      <c r="H45" s="26">
        <v>80</v>
      </c>
      <c r="I45" s="26">
        <v>100</v>
      </c>
      <c r="J45" s="26">
        <v>100</v>
      </c>
      <c r="K45" s="26">
        <v>100</v>
      </c>
      <c r="L45" s="26">
        <v>100</v>
      </c>
      <c r="M45" s="26">
        <v>100</v>
      </c>
      <c r="N45" s="26">
        <v>100</v>
      </c>
      <c r="O45" s="26">
        <v>80</v>
      </c>
      <c r="P45" s="31">
        <v>80</v>
      </c>
      <c r="Q45" s="32">
        <v>80</v>
      </c>
      <c r="R45" s="1">
        <v>1240</v>
      </c>
    </row>
    <row r="46" spans="1:18" ht="15.75" customHeight="1">
      <c r="A46" s="1">
        <v>108409005</v>
      </c>
      <c r="B46" s="1" t="s">
        <v>65</v>
      </c>
      <c r="C46" s="30">
        <v>84.285714285714292</v>
      </c>
      <c r="D46" s="26">
        <v>80</v>
      </c>
      <c r="E46" s="26">
        <v>80</v>
      </c>
      <c r="F46" s="26">
        <v>80</v>
      </c>
      <c r="G46" s="26">
        <v>80</v>
      </c>
      <c r="H46" s="26">
        <v>80</v>
      </c>
      <c r="I46" s="26">
        <v>80</v>
      </c>
      <c r="J46" s="26">
        <v>80</v>
      </c>
      <c r="K46" s="26">
        <v>80</v>
      </c>
      <c r="L46" s="26">
        <v>100</v>
      </c>
      <c r="M46" s="26">
        <v>100</v>
      </c>
      <c r="N46" s="26">
        <v>100</v>
      </c>
      <c r="O46" s="26">
        <v>80</v>
      </c>
      <c r="P46" s="31">
        <v>80</v>
      </c>
      <c r="Q46" s="32">
        <v>80</v>
      </c>
      <c r="R46" s="1">
        <v>1180</v>
      </c>
    </row>
    <row r="47" spans="1:18" ht="15.75" customHeight="1">
      <c r="A47" s="1">
        <v>108409006</v>
      </c>
      <c r="B47" s="1" t="s">
        <v>66</v>
      </c>
      <c r="C47" s="30">
        <v>62.857142857142854</v>
      </c>
      <c r="D47" s="26">
        <v>80</v>
      </c>
      <c r="E47" s="26">
        <v>80</v>
      </c>
      <c r="F47" s="26">
        <v>80</v>
      </c>
      <c r="G47" s="26">
        <v>0</v>
      </c>
      <c r="H47" s="26">
        <v>0</v>
      </c>
      <c r="I47" s="26">
        <v>80</v>
      </c>
      <c r="J47" s="26">
        <v>80</v>
      </c>
      <c r="K47" s="26">
        <v>60</v>
      </c>
      <c r="L47" s="26">
        <v>80</v>
      </c>
      <c r="M47" s="26">
        <v>80</v>
      </c>
      <c r="N47" s="26">
        <v>100</v>
      </c>
      <c r="O47" s="26">
        <v>80</v>
      </c>
      <c r="P47" s="31">
        <v>80</v>
      </c>
      <c r="Q47" s="32">
        <v>0</v>
      </c>
      <c r="R47" s="1">
        <v>880</v>
      </c>
    </row>
    <row r="48" spans="1:18" ht="15.75" customHeight="1">
      <c r="A48" s="1">
        <v>108409007</v>
      </c>
      <c r="B48" s="1" t="s">
        <v>67</v>
      </c>
      <c r="C48" s="30">
        <v>67.142857142857139</v>
      </c>
      <c r="D48" s="26">
        <v>80</v>
      </c>
      <c r="E48" s="26">
        <v>80</v>
      </c>
      <c r="F48" s="26">
        <v>80</v>
      </c>
      <c r="G48" s="26">
        <v>80</v>
      </c>
      <c r="H48" s="26">
        <v>80</v>
      </c>
      <c r="I48" s="26">
        <v>80</v>
      </c>
      <c r="J48" s="26">
        <v>80</v>
      </c>
      <c r="K48" s="26">
        <v>80</v>
      </c>
      <c r="L48" s="26">
        <v>60</v>
      </c>
      <c r="M48" s="26">
        <v>60</v>
      </c>
      <c r="N48" s="26">
        <v>100</v>
      </c>
      <c r="O48" s="26">
        <v>80</v>
      </c>
      <c r="P48" s="31">
        <v>0</v>
      </c>
      <c r="Q48" s="32">
        <v>0</v>
      </c>
      <c r="R48" s="1">
        <v>940</v>
      </c>
    </row>
    <row r="49" spans="1:18" ht="15.75" customHeight="1">
      <c r="A49" s="1">
        <v>108409009</v>
      </c>
      <c r="B49" s="1" t="s">
        <v>68</v>
      </c>
      <c r="C49" s="30">
        <v>98.571428571428569</v>
      </c>
      <c r="D49" s="26">
        <v>100</v>
      </c>
      <c r="E49" s="26">
        <v>100</v>
      </c>
      <c r="F49" s="26">
        <v>100</v>
      </c>
      <c r="G49" s="26">
        <v>100</v>
      </c>
      <c r="H49" s="26">
        <v>100</v>
      </c>
      <c r="I49" s="26">
        <v>100</v>
      </c>
      <c r="J49" s="26">
        <v>100</v>
      </c>
      <c r="K49" s="26">
        <v>100</v>
      </c>
      <c r="L49" s="26">
        <v>100</v>
      </c>
      <c r="M49" s="26">
        <v>100</v>
      </c>
      <c r="N49" s="26">
        <v>100</v>
      </c>
      <c r="O49" s="26">
        <v>100</v>
      </c>
      <c r="P49" s="31">
        <v>100</v>
      </c>
      <c r="Q49" s="32">
        <v>80</v>
      </c>
      <c r="R49" s="1">
        <v>1380</v>
      </c>
    </row>
    <row r="50" spans="1:18" ht="15.75" customHeight="1">
      <c r="A50" s="1">
        <v>108409202</v>
      </c>
      <c r="B50" s="1" t="s">
        <v>69</v>
      </c>
      <c r="C50" s="30">
        <v>95.5</v>
      </c>
      <c r="D50" s="26">
        <v>80</v>
      </c>
      <c r="E50" s="26">
        <v>77</v>
      </c>
      <c r="F50" s="26">
        <v>80</v>
      </c>
      <c r="G50" s="26">
        <v>100</v>
      </c>
      <c r="H50" s="26">
        <v>100</v>
      </c>
      <c r="I50" s="26">
        <v>100</v>
      </c>
      <c r="J50" s="26">
        <v>100</v>
      </c>
      <c r="K50" s="26">
        <v>100</v>
      </c>
      <c r="L50" s="26">
        <v>100</v>
      </c>
      <c r="M50" s="26">
        <v>100</v>
      </c>
      <c r="N50" s="26">
        <v>100</v>
      </c>
      <c r="O50" s="26">
        <v>100</v>
      </c>
      <c r="P50" s="31">
        <v>100</v>
      </c>
      <c r="Q50" s="32">
        <v>100</v>
      </c>
      <c r="R50" s="1">
        <v>1337</v>
      </c>
    </row>
    <row r="51" spans="1:18" ht="15.75" customHeight="1">
      <c r="A51" s="1">
        <v>108409508</v>
      </c>
      <c r="B51" s="1" t="s">
        <v>70</v>
      </c>
      <c r="C51" s="30">
        <v>98.571428571428569</v>
      </c>
      <c r="D51" s="26">
        <v>100</v>
      </c>
      <c r="E51" s="26">
        <v>100</v>
      </c>
      <c r="F51" s="26">
        <v>100</v>
      </c>
      <c r="G51" s="26">
        <v>100</v>
      </c>
      <c r="H51" s="26">
        <v>100</v>
      </c>
      <c r="I51" s="26">
        <v>100</v>
      </c>
      <c r="J51" s="26">
        <v>100</v>
      </c>
      <c r="K51" s="26">
        <v>100</v>
      </c>
      <c r="L51" s="26">
        <v>100</v>
      </c>
      <c r="M51" s="26">
        <v>100</v>
      </c>
      <c r="N51" s="26">
        <v>100</v>
      </c>
      <c r="O51" s="26">
        <v>100</v>
      </c>
      <c r="P51" s="31">
        <v>100</v>
      </c>
      <c r="Q51" s="32">
        <v>80</v>
      </c>
      <c r="R51" s="1">
        <v>1380</v>
      </c>
    </row>
    <row r="52" spans="1:18" ht="15.75" customHeight="1">
      <c r="A52" s="1">
        <v>108601004</v>
      </c>
      <c r="B52" s="1" t="s">
        <v>71</v>
      </c>
      <c r="C52" s="30">
        <v>82</v>
      </c>
      <c r="D52" s="26">
        <v>97</v>
      </c>
      <c r="E52" s="26">
        <v>91</v>
      </c>
      <c r="F52" s="26">
        <v>100</v>
      </c>
      <c r="G52" s="26">
        <v>80</v>
      </c>
      <c r="H52" s="26">
        <v>80</v>
      </c>
      <c r="I52" s="26">
        <v>100</v>
      </c>
      <c r="J52" s="26">
        <v>100</v>
      </c>
      <c r="K52" s="26">
        <v>100</v>
      </c>
      <c r="L52" s="26">
        <v>100</v>
      </c>
      <c r="M52" s="26">
        <v>100</v>
      </c>
      <c r="N52" s="26">
        <v>100</v>
      </c>
      <c r="O52" s="26">
        <v>100</v>
      </c>
      <c r="P52" s="31">
        <v>0</v>
      </c>
      <c r="Q52" s="32">
        <v>0</v>
      </c>
      <c r="R52" s="1">
        <v>1148</v>
      </c>
    </row>
    <row r="53" spans="1:18" ht="15.75" customHeight="1">
      <c r="A53" s="1">
        <v>108601511</v>
      </c>
      <c r="B53" s="1" t="s">
        <v>72</v>
      </c>
      <c r="C53" s="30">
        <v>87.857142857142861</v>
      </c>
      <c r="D53" s="26">
        <v>80</v>
      </c>
      <c r="E53" s="26">
        <v>77</v>
      </c>
      <c r="F53" s="26">
        <v>80</v>
      </c>
      <c r="G53" s="26">
        <v>98</v>
      </c>
      <c r="H53" s="26">
        <v>98</v>
      </c>
      <c r="I53" s="26">
        <v>100</v>
      </c>
      <c r="J53" s="26">
        <v>100</v>
      </c>
      <c r="K53" s="26">
        <v>100</v>
      </c>
      <c r="L53" s="26">
        <v>97</v>
      </c>
      <c r="M53" s="26">
        <v>100</v>
      </c>
      <c r="N53" s="26">
        <v>100</v>
      </c>
      <c r="O53" s="26">
        <v>100</v>
      </c>
      <c r="P53" s="31">
        <v>0</v>
      </c>
      <c r="Q53" s="32">
        <v>100</v>
      </c>
      <c r="R53" s="1">
        <v>1230</v>
      </c>
    </row>
    <row r="54" spans="1:18" ht="15.75" customHeight="1">
      <c r="A54" s="1">
        <v>108602534</v>
      </c>
      <c r="B54" s="1" t="s">
        <v>73</v>
      </c>
      <c r="C54" s="30">
        <v>81.928571428571431</v>
      </c>
      <c r="D54" s="26">
        <v>80</v>
      </c>
      <c r="E54" s="26">
        <v>80</v>
      </c>
      <c r="F54" s="26">
        <v>80</v>
      </c>
      <c r="G54" s="26">
        <v>100</v>
      </c>
      <c r="H54" s="26">
        <v>100</v>
      </c>
      <c r="I54" s="26">
        <v>87</v>
      </c>
      <c r="J54" s="26">
        <v>80</v>
      </c>
      <c r="K54" s="26">
        <v>80</v>
      </c>
      <c r="L54" s="26">
        <v>100</v>
      </c>
      <c r="M54" s="26">
        <v>100</v>
      </c>
      <c r="N54" s="26">
        <v>100</v>
      </c>
      <c r="O54" s="26">
        <v>60</v>
      </c>
      <c r="P54" s="31">
        <v>100</v>
      </c>
      <c r="Q54" s="32">
        <v>0</v>
      </c>
      <c r="R54" s="1">
        <v>1147</v>
      </c>
    </row>
    <row r="55" spans="1:18" ht="15.75" customHeight="1">
      <c r="A55" s="1">
        <v>108707005</v>
      </c>
      <c r="B55" s="1" t="s">
        <v>74</v>
      </c>
      <c r="C55" s="30">
        <v>95.714285714285708</v>
      </c>
      <c r="D55" s="26">
        <v>100</v>
      </c>
      <c r="E55" s="26">
        <v>100</v>
      </c>
      <c r="F55" s="26">
        <v>100</v>
      </c>
      <c r="G55" s="26">
        <v>100</v>
      </c>
      <c r="H55" s="26">
        <v>100</v>
      </c>
      <c r="I55" s="26">
        <v>100</v>
      </c>
      <c r="J55" s="26">
        <v>100</v>
      </c>
      <c r="K55" s="26">
        <v>100</v>
      </c>
      <c r="L55" s="26">
        <v>100</v>
      </c>
      <c r="M55" s="26">
        <v>100</v>
      </c>
      <c r="N55" s="26">
        <v>100</v>
      </c>
      <c r="O55" s="26">
        <v>80</v>
      </c>
      <c r="P55" s="31">
        <v>80</v>
      </c>
      <c r="Q55" s="32">
        <v>80</v>
      </c>
      <c r="R55" s="1">
        <v>1340</v>
      </c>
    </row>
    <row r="56" spans="1:18" ht="15.75" customHeight="1">
      <c r="A56" s="1">
        <v>109108501</v>
      </c>
      <c r="B56" s="1" t="s">
        <v>75</v>
      </c>
      <c r="C56" s="30">
        <v>95.714285714285708</v>
      </c>
      <c r="D56" s="26">
        <v>80</v>
      </c>
      <c r="E56" s="26">
        <v>80</v>
      </c>
      <c r="F56" s="26">
        <v>80</v>
      </c>
      <c r="G56" s="26">
        <v>100</v>
      </c>
      <c r="H56" s="26">
        <v>100</v>
      </c>
      <c r="I56" s="26">
        <v>100</v>
      </c>
      <c r="J56" s="26">
        <v>100</v>
      </c>
      <c r="K56" s="26">
        <v>100</v>
      </c>
      <c r="L56" s="26">
        <v>100</v>
      </c>
      <c r="M56" s="26">
        <v>100</v>
      </c>
      <c r="N56" s="26">
        <v>100</v>
      </c>
      <c r="O56" s="26">
        <v>100</v>
      </c>
      <c r="P56" s="31">
        <v>100</v>
      </c>
      <c r="Q56" s="32">
        <v>100</v>
      </c>
      <c r="R56" s="1">
        <v>1340</v>
      </c>
    </row>
    <row r="57" spans="1:18" ht="15.75" customHeight="1">
      <c r="A57" s="1">
        <v>109108511</v>
      </c>
      <c r="B57" s="1" t="s">
        <v>76</v>
      </c>
      <c r="C57" s="30">
        <v>71.5</v>
      </c>
      <c r="D57" s="26">
        <v>80</v>
      </c>
      <c r="E57" s="26">
        <v>74</v>
      </c>
      <c r="F57" s="26">
        <v>80</v>
      </c>
      <c r="G57" s="26">
        <v>80</v>
      </c>
      <c r="H57" s="26">
        <v>80</v>
      </c>
      <c r="I57" s="26">
        <v>93</v>
      </c>
      <c r="J57" s="26">
        <v>100</v>
      </c>
      <c r="K57" s="26">
        <v>0</v>
      </c>
      <c r="L57" s="26">
        <v>54</v>
      </c>
      <c r="M57" s="26">
        <v>60</v>
      </c>
      <c r="N57" s="26">
        <v>80</v>
      </c>
      <c r="O57" s="26">
        <v>80</v>
      </c>
      <c r="P57" s="31">
        <v>60</v>
      </c>
      <c r="Q57" s="32">
        <v>80</v>
      </c>
      <c r="R57" s="1">
        <v>1001</v>
      </c>
    </row>
    <row r="58" spans="1:18" ht="15.75" customHeight="1">
      <c r="A58" s="1">
        <v>109408010</v>
      </c>
      <c r="B58" s="1" t="s">
        <v>77</v>
      </c>
      <c r="C58" s="30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31">
        <v>0</v>
      </c>
      <c r="Q58" s="32">
        <v>0</v>
      </c>
      <c r="R58" s="1">
        <v>0</v>
      </c>
    </row>
    <row r="59" spans="1:18" ht="15.75" customHeight="1">
      <c r="A59" s="1">
        <v>109408508</v>
      </c>
      <c r="B59" s="1" t="s">
        <v>78</v>
      </c>
      <c r="C59" s="30">
        <v>100</v>
      </c>
      <c r="D59" s="26">
        <v>100</v>
      </c>
      <c r="E59" s="26">
        <v>100</v>
      </c>
      <c r="F59" s="26">
        <v>100</v>
      </c>
      <c r="G59" s="26">
        <v>100</v>
      </c>
      <c r="H59" s="26">
        <v>100</v>
      </c>
      <c r="I59" s="26">
        <v>100</v>
      </c>
      <c r="J59" s="26">
        <v>100</v>
      </c>
      <c r="K59" s="26">
        <v>100</v>
      </c>
      <c r="L59" s="26">
        <v>100</v>
      </c>
      <c r="M59" s="26">
        <v>100</v>
      </c>
      <c r="N59" s="26">
        <v>100</v>
      </c>
      <c r="O59" s="26">
        <v>100</v>
      </c>
      <c r="P59" s="31">
        <v>100</v>
      </c>
      <c r="Q59" s="32">
        <v>100</v>
      </c>
      <c r="R59" s="1">
        <v>1400</v>
      </c>
    </row>
    <row r="60" spans="1:18" ht="15.75" customHeight="1">
      <c r="A60" s="1">
        <v>109408519</v>
      </c>
      <c r="B60" s="1" t="s">
        <v>79</v>
      </c>
      <c r="C60" s="30">
        <v>86</v>
      </c>
      <c r="D60" s="26">
        <v>77</v>
      </c>
      <c r="E60" s="26">
        <v>77</v>
      </c>
      <c r="F60" s="26">
        <v>73</v>
      </c>
      <c r="G60" s="26">
        <v>80</v>
      </c>
      <c r="H60" s="26">
        <v>80</v>
      </c>
      <c r="I60" s="26">
        <v>100</v>
      </c>
      <c r="J60" s="26">
        <v>100</v>
      </c>
      <c r="K60" s="26">
        <v>80</v>
      </c>
      <c r="L60" s="26">
        <v>97</v>
      </c>
      <c r="M60" s="26">
        <v>100</v>
      </c>
      <c r="N60" s="26">
        <v>60</v>
      </c>
      <c r="O60" s="26">
        <v>100</v>
      </c>
      <c r="P60" s="31">
        <v>80</v>
      </c>
      <c r="Q60" s="32">
        <v>100</v>
      </c>
      <c r="R60" s="1">
        <v>1204</v>
      </c>
    </row>
    <row r="61" spans="1:18" ht="15.75" customHeight="1">
      <c r="A61" s="1">
        <v>109408534</v>
      </c>
      <c r="B61" s="1" t="s">
        <v>80</v>
      </c>
      <c r="C61" s="30">
        <v>100</v>
      </c>
      <c r="D61" s="26">
        <v>100</v>
      </c>
      <c r="E61" s="26">
        <v>100</v>
      </c>
      <c r="F61" s="26">
        <v>100</v>
      </c>
      <c r="G61" s="26">
        <v>100</v>
      </c>
      <c r="H61" s="26">
        <v>100</v>
      </c>
      <c r="I61" s="26">
        <v>100</v>
      </c>
      <c r="J61" s="26">
        <v>100</v>
      </c>
      <c r="K61" s="26">
        <v>100</v>
      </c>
      <c r="L61" s="26">
        <v>100</v>
      </c>
      <c r="M61" s="26">
        <v>100</v>
      </c>
      <c r="N61" s="26">
        <v>100</v>
      </c>
      <c r="O61" s="26">
        <v>100</v>
      </c>
      <c r="P61" s="31">
        <v>100</v>
      </c>
      <c r="Q61" s="32">
        <v>100</v>
      </c>
      <c r="R61" s="1">
        <v>1400</v>
      </c>
    </row>
    <row r="62" spans="1:18" ht="15.75" customHeight="1">
      <c r="A62" s="1">
        <v>109408536</v>
      </c>
      <c r="B62" s="1" t="s">
        <v>81</v>
      </c>
      <c r="C62" s="30">
        <v>84.285714285714292</v>
      </c>
      <c r="D62" s="26">
        <v>80</v>
      </c>
      <c r="E62" s="26">
        <v>80</v>
      </c>
      <c r="F62" s="26">
        <v>80</v>
      </c>
      <c r="G62" s="26">
        <v>100</v>
      </c>
      <c r="H62" s="26">
        <v>100</v>
      </c>
      <c r="I62" s="26">
        <v>80</v>
      </c>
      <c r="J62" s="26">
        <v>80</v>
      </c>
      <c r="K62" s="26">
        <v>80</v>
      </c>
      <c r="L62" s="26">
        <v>100</v>
      </c>
      <c r="M62" s="26">
        <v>100</v>
      </c>
      <c r="N62" s="26">
        <v>80</v>
      </c>
      <c r="O62" s="26">
        <v>100</v>
      </c>
      <c r="P62" s="31">
        <v>60</v>
      </c>
      <c r="Q62" s="32">
        <v>60</v>
      </c>
      <c r="R62" s="1">
        <v>1180</v>
      </c>
    </row>
    <row r="63" spans="1:18" ht="15.75" customHeight="1">
      <c r="A63" s="1">
        <v>109408538</v>
      </c>
      <c r="B63" s="1" t="s">
        <v>82</v>
      </c>
      <c r="C63" s="30">
        <v>94.285714285714292</v>
      </c>
      <c r="D63" s="26">
        <v>80</v>
      </c>
      <c r="E63" s="26">
        <v>80</v>
      </c>
      <c r="F63" s="26">
        <v>80</v>
      </c>
      <c r="G63" s="26">
        <v>100</v>
      </c>
      <c r="H63" s="26">
        <v>100</v>
      </c>
      <c r="I63" s="26">
        <v>100</v>
      </c>
      <c r="J63" s="26">
        <v>100</v>
      </c>
      <c r="K63" s="26">
        <v>100</v>
      </c>
      <c r="L63" s="26">
        <v>100</v>
      </c>
      <c r="M63" s="26">
        <v>100</v>
      </c>
      <c r="N63" s="26">
        <v>80</v>
      </c>
      <c r="O63" s="26">
        <v>100</v>
      </c>
      <c r="P63" s="31">
        <v>100</v>
      </c>
      <c r="Q63" s="32">
        <v>100</v>
      </c>
      <c r="R63" s="1">
        <v>1320</v>
      </c>
    </row>
    <row r="64" spans="1:18" ht="15.75" customHeight="1">
      <c r="A64" s="1">
        <v>109607004</v>
      </c>
      <c r="B64" s="1" t="s">
        <v>83</v>
      </c>
      <c r="C64" s="30">
        <v>92.857142857142861</v>
      </c>
      <c r="D64" s="26">
        <v>80</v>
      </c>
      <c r="E64" s="26">
        <v>80</v>
      </c>
      <c r="F64" s="26">
        <v>80</v>
      </c>
      <c r="G64" s="26">
        <v>100</v>
      </c>
      <c r="H64" s="26">
        <v>100</v>
      </c>
      <c r="I64" s="26">
        <v>100</v>
      </c>
      <c r="J64" s="26">
        <v>100</v>
      </c>
      <c r="K64" s="26">
        <v>100</v>
      </c>
      <c r="L64" s="26">
        <v>80</v>
      </c>
      <c r="M64" s="26">
        <v>80</v>
      </c>
      <c r="N64" s="26">
        <v>100</v>
      </c>
      <c r="O64" s="26">
        <v>100</v>
      </c>
      <c r="P64" s="31">
        <v>100</v>
      </c>
      <c r="Q64" s="32">
        <v>100</v>
      </c>
      <c r="R64" s="1">
        <v>1300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>
      <selection activeCell="J12" sqref="J12"/>
    </sheetView>
  </sheetViews>
  <sheetFormatPr defaultColWidth="11.21875" defaultRowHeight="15" customHeight="1"/>
  <cols>
    <col min="1" max="1" width="9.88671875" customWidth="1"/>
    <col min="2" max="8" width="6.77734375" customWidth="1"/>
    <col min="9" max="10" width="11.77734375" customWidth="1"/>
    <col min="11" max="12" width="6.77734375" customWidth="1"/>
    <col min="13" max="14" width="10" customWidth="1"/>
    <col min="15" max="15" width="6.44140625" customWidth="1"/>
    <col min="16" max="24" width="6.77734375" customWidth="1"/>
  </cols>
  <sheetData>
    <row r="1" spans="1:16" ht="15.75" customHeight="1">
      <c r="A1" s="48" t="s">
        <v>0</v>
      </c>
      <c r="B1" s="48" t="s">
        <v>1</v>
      </c>
      <c r="C1" s="49" t="s">
        <v>84</v>
      </c>
      <c r="D1" s="49" t="s">
        <v>101</v>
      </c>
      <c r="E1" s="49" t="s">
        <v>102</v>
      </c>
      <c r="F1" s="49" t="s">
        <v>103</v>
      </c>
      <c r="G1" s="49" t="s">
        <v>104</v>
      </c>
      <c r="H1" s="49" t="s">
        <v>105</v>
      </c>
      <c r="I1" s="48" t="s">
        <v>106</v>
      </c>
      <c r="J1" s="49" t="s">
        <v>107</v>
      </c>
      <c r="M1" s="5" t="s">
        <v>108</v>
      </c>
      <c r="N1" s="5" t="s">
        <v>109</v>
      </c>
      <c r="O1" s="5" t="s">
        <v>110</v>
      </c>
      <c r="P1" s="4" t="s">
        <v>111</v>
      </c>
    </row>
    <row r="2" spans="1:16" ht="15.75" customHeight="1">
      <c r="A2" s="48">
        <v>105302302</v>
      </c>
      <c r="B2" s="48" t="s">
        <v>20</v>
      </c>
      <c r="C2" s="49">
        <f t="shared" ref="C2:C64" si="0">AVERAGE(D2:J2)</f>
        <v>93.333333333333329</v>
      </c>
      <c r="D2" s="49">
        <v>100</v>
      </c>
      <c r="E2" s="49">
        <v>100</v>
      </c>
      <c r="F2" s="49">
        <v>100</v>
      </c>
      <c r="G2" s="49">
        <v>80</v>
      </c>
      <c r="H2" s="49">
        <v>80</v>
      </c>
      <c r="I2" s="48">
        <v>100</v>
      </c>
      <c r="J2" s="55"/>
      <c r="M2" s="8">
        <v>85.19</v>
      </c>
      <c r="N2" s="8">
        <v>88</v>
      </c>
      <c r="O2" s="5">
        <v>70</v>
      </c>
      <c r="P2" s="9">
        <v>62</v>
      </c>
    </row>
    <row r="3" spans="1:16" ht="15.75" customHeight="1">
      <c r="A3" s="48">
        <v>105403018</v>
      </c>
      <c r="B3" s="48" t="s">
        <v>21</v>
      </c>
      <c r="C3" s="49">
        <f t="shared" si="0"/>
        <v>100</v>
      </c>
      <c r="D3" s="49">
        <v>100</v>
      </c>
      <c r="E3" s="49">
        <v>100</v>
      </c>
      <c r="F3" s="49">
        <v>100</v>
      </c>
      <c r="G3" s="49">
        <v>100</v>
      </c>
      <c r="H3" s="49">
        <v>100</v>
      </c>
      <c r="I3" s="48">
        <v>100</v>
      </c>
      <c r="J3" s="55"/>
      <c r="M3" s="8">
        <v>87.1</v>
      </c>
      <c r="N3" s="8">
        <v>90</v>
      </c>
      <c r="O3" s="5">
        <v>95</v>
      </c>
      <c r="P3" s="9">
        <v>84</v>
      </c>
    </row>
    <row r="4" spans="1:16" ht="15.75" customHeight="1">
      <c r="A4" s="48">
        <v>105707001</v>
      </c>
      <c r="B4" s="48" t="s">
        <v>22</v>
      </c>
      <c r="C4" s="49">
        <f t="shared" si="0"/>
        <v>50</v>
      </c>
      <c r="D4" s="49">
        <v>0</v>
      </c>
      <c r="E4" s="49">
        <v>0</v>
      </c>
      <c r="F4" s="49">
        <v>100</v>
      </c>
      <c r="G4" s="49">
        <v>100</v>
      </c>
      <c r="H4" s="49">
        <v>100</v>
      </c>
      <c r="I4" s="48">
        <v>0</v>
      </c>
      <c r="J4" s="55"/>
      <c r="M4" s="8">
        <v>0</v>
      </c>
      <c r="N4" s="8">
        <v>88</v>
      </c>
      <c r="O4" s="5">
        <v>72</v>
      </c>
      <c r="P4" s="9">
        <v>69</v>
      </c>
    </row>
    <row r="5" spans="1:16" ht="15.75" customHeight="1">
      <c r="A5" s="48">
        <v>106101002</v>
      </c>
      <c r="B5" s="48" t="s">
        <v>23</v>
      </c>
      <c r="C5" s="49">
        <f t="shared" si="0"/>
        <v>96.666666666666671</v>
      </c>
      <c r="D5" s="49">
        <v>100</v>
      </c>
      <c r="E5" s="49">
        <v>100</v>
      </c>
      <c r="F5" s="49">
        <v>100</v>
      </c>
      <c r="G5" s="49">
        <v>80</v>
      </c>
      <c r="H5" s="49">
        <v>100</v>
      </c>
      <c r="I5" s="48">
        <v>100</v>
      </c>
      <c r="J5" s="55"/>
      <c r="M5" s="8">
        <v>81.62</v>
      </c>
      <c r="N5" s="8">
        <v>80.5</v>
      </c>
      <c r="O5" s="5">
        <v>74</v>
      </c>
      <c r="P5" s="9">
        <v>74</v>
      </c>
    </row>
    <row r="6" spans="1:16" ht="15.75" customHeight="1">
      <c r="A6" s="48">
        <v>106101008</v>
      </c>
      <c r="B6" s="48" t="s">
        <v>24</v>
      </c>
      <c r="C6" s="49">
        <f t="shared" si="0"/>
        <v>86.666666666666671</v>
      </c>
      <c r="D6" s="49">
        <v>80</v>
      </c>
      <c r="E6" s="49">
        <v>80</v>
      </c>
      <c r="F6" s="49">
        <v>100</v>
      </c>
      <c r="G6" s="49">
        <v>60</v>
      </c>
      <c r="H6" s="49">
        <v>100</v>
      </c>
      <c r="I6" s="48">
        <v>100</v>
      </c>
      <c r="J6" s="55"/>
      <c r="M6" s="8">
        <v>0</v>
      </c>
      <c r="N6" s="8">
        <v>76</v>
      </c>
      <c r="O6" s="5">
        <v>58</v>
      </c>
      <c r="P6" s="9">
        <v>83</v>
      </c>
    </row>
    <row r="7" spans="1:16" ht="15.75" customHeight="1">
      <c r="A7" s="48">
        <v>106101505</v>
      </c>
      <c r="B7" s="48" t="s">
        <v>25</v>
      </c>
      <c r="C7" s="49">
        <f t="shared" si="0"/>
        <v>100</v>
      </c>
      <c r="D7" s="49">
        <v>100</v>
      </c>
      <c r="E7" s="49">
        <v>100</v>
      </c>
      <c r="F7" s="49">
        <v>100</v>
      </c>
      <c r="G7" s="49">
        <v>100</v>
      </c>
      <c r="H7" s="49">
        <v>100</v>
      </c>
      <c r="I7" s="48">
        <v>100</v>
      </c>
      <c r="J7" s="55"/>
      <c r="M7" s="8">
        <v>88.76</v>
      </c>
      <c r="N7" s="8">
        <v>94</v>
      </c>
      <c r="O7" s="5">
        <v>74</v>
      </c>
      <c r="P7" s="9">
        <v>84</v>
      </c>
    </row>
    <row r="8" spans="1:16" ht="15.75" customHeight="1">
      <c r="A8" s="48">
        <v>106103025</v>
      </c>
      <c r="B8" s="48" t="s">
        <v>26</v>
      </c>
      <c r="C8" s="49">
        <f t="shared" si="0"/>
        <v>96.666666666666671</v>
      </c>
      <c r="D8" s="49">
        <v>100</v>
      </c>
      <c r="E8" s="49">
        <v>100</v>
      </c>
      <c r="F8" s="49">
        <v>100</v>
      </c>
      <c r="G8" s="49">
        <v>100</v>
      </c>
      <c r="H8" s="49">
        <v>80</v>
      </c>
      <c r="I8" s="48">
        <v>100</v>
      </c>
      <c r="J8" s="55"/>
      <c r="M8" s="8">
        <v>87.76</v>
      </c>
      <c r="N8" s="8">
        <v>85.5</v>
      </c>
      <c r="O8" s="5">
        <v>74</v>
      </c>
      <c r="P8" s="9">
        <v>71</v>
      </c>
    </row>
    <row r="9" spans="1:16" ht="15.75" customHeight="1">
      <c r="A9" s="48">
        <v>106103516</v>
      </c>
      <c r="B9" s="48" t="s">
        <v>27</v>
      </c>
      <c r="C9" s="49">
        <f t="shared" si="0"/>
        <v>100</v>
      </c>
      <c r="D9" s="49">
        <v>100</v>
      </c>
      <c r="E9" s="49">
        <v>100</v>
      </c>
      <c r="F9" s="49">
        <v>100</v>
      </c>
      <c r="G9" s="49">
        <v>100</v>
      </c>
      <c r="H9" s="49">
        <v>100</v>
      </c>
      <c r="I9" s="48">
        <v>100</v>
      </c>
      <c r="J9" s="55"/>
      <c r="M9" s="8">
        <v>80.709999999999994</v>
      </c>
      <c r="N9" s="8">
        <v>94</v>
      </c>
      <c r="O9" s="5">
        <v>57</v>
      </c>
      <c r="P9" s="9">
        <v>82</v>
      </c>
    </row>
    <row r="10" spans="1:16" ht="15.75" customHeight="1">
      <c r="A10" s="48">
        <v>106202005</v>
      </c>
      <c r="B10" s="48" t="s">
        <v>28</v>
      </c>
      <c r="C10" s="49">
        <f t="shared" si="0"/>
        <v>100</v>
      </c>
      <c r="D10" s="49">
        <v>100</v>
      </c>
      <c r="E10" s="49">
        <v>100</v>
      </c>
      <c r="F10" s="49">
        <v>100</v>
      </c>
      <c r="G10" s="49">
        <v>100</v>
      </c>
      <c r="H10" s="49">
        <v>100</v>
      </c>
      <c r="I10" s="48">
        <v>100</v>
      </c>
      <c r="J10" s="55"/>
      <c r="M10" s="8">
        <v>86.43</v>
      </c>
      <c r="N10" s="8">
        <v>93</v>
      </c>
      <c r="O10" s="5">
        <v>97</v>
      </c>
      <c r="P10" s="9">
        <v>89</v>
      </c>
    </row>
    <row r="11" spans="1:16" ht="15.75" customHeight="1">
      <c r="A11" s="48">
        <v>106303523</v>
      </c>
      <c r="B11" s="48" t="s">
        <v>29</v>
      </c>
      <c r="C11" s="49">
        <f t="shared" si="0"/>
        <v>100</v>
      </c>
      <c r="D11" s="49">
        <v>100</v>
      </c>
      <c r="E11" s="49">
        <v>100</v>
      </c>
      <c r="F11" s="49">
        <v>100</v>
      </c>
      <c r="G11" s="49">
        <v>100</v>
      </c>
      <c r="H11" s="49">
        <v>100</v>
      </c>
      <c r="I11" s="48">
        <v>100</v>
      </c>
      <c r="J11" s="55"/>
      <c r="M11" s="8">
        <v>100</v>
      </c>
      <c r="N11" s="8">
        <v>95</v>
      </c>
      <c r="O11" s="5">
        <v>97</v>
      </c>
      <c r="P11" s="9">
        <v>95</v>
      </c>
    </row>
    <row r="12" spans="1:16" ht="15.75" customHeight="1">
      <c r="A12" s="48">
        <v>106303527</v>
      </c>
      <c r="B12" s="48" t="s">
        <v>30</v>
      </c>
      <c r="C12" s="49">
        <f t="shared" si="0"/>
        <v>100</v>
      </c>
      <c r="D12" s="49">
        <v>100</v>
      </c>
      <c r="E12" s="49">
        <v>100</v>
      </c>
      <c r="F12" s="49">
        <v>100</v>
      </c>
      <c r="G12" s="49">
        <v>100</v>
      </c>
      <c r="H12" s="49">
        <v>100</v>
      </c>
      <c r="I12" s="48">
        <v>100</v>
      </c>
      <c r="J12" s="55"/>
      <c r="M12" s="8">
        <v>0</v>
      </c>
      <c r="N12" s="8">
        <v>93</v>
      </c>
      <c r="O12" s="5">
        <v>81</v>
      </c>
      <c r="P12" s="9">
        <v>95</v>
      </c>
    </row>
    <row r="13" spans="1:16" ht="15.75" customHeight="1">
      <c r="A13" s="48">
        <v>106401009</v>
      </c>
      <c r="B13" s="48" t="s">
        <v>31</v>
      </c>
      <c r="C13" s="49">
        <f t="shared" si="0"/>
        <v>100</v>
      </c>
      <c r="D13" s="49">
        <v>100</v>
      </c>
      <c r="E13" s="49">
        <v>100</v>
      </c>
      <c r="F13" s="49">
        <v>100</v>
      </c>
      <c r="G13" s="49">
        <v>100</v>
      </c>
      <c r="H13" s="49">
        <v>100</v>
      </c>
      <c r="I13" s="48">
        <v>100</v>
      </c>
      <c r="J13" s="55"/>
      <c r="M13" s="8">
        <v>85.76</v>
      </c>
      <c r="N13" s="8">
        <v>92</v>
      </c>
      <c r="O13" s="5">
        <v>87</v>
      </c>
      <c r="P13" s="9">
        <v>82</v>
      </c>
    </row>
    <row r="14" spans="1:16" ht="15.75" customHeight="1">
      <c r="A14" s="48">
        <v>106401054</v>
      </c>
      <c r="B14" s="48" t="s">
        <v>32</v>
      </c>
      <c r="C14" s="49">
        <f t="shared" si="0"/>
        <v>96.666666666666671</v>
      </c>
      <c r="D14" s="49">
        <v>100</v>
      </c>
      <c r="E14" s="49">
        <v>100</v>
      </c>
      <c r="F14" s="49">
        <v>100</v>
      </c>
      <c r="G14" s="49">
        <v>80</v>
      </c>
      <c r="H14" s="49">
        <v>100</v>
      </c>
      <c r="I14" s="48">
        <v>100</v>
      </c>
      <c r="J14" s="55"/>
      <c r="M14" s="8">
        <v>73.67</v>
      </c>
      <c r="N14" s="8">
        <v>88.5</v>
      </c>
      <c r="O14" s="5">
        <v>70</v>
      </c>
      <c r="P14" s="9">
        <v>74</v>
      </c>
    </row>
    <row r="15" spans="1:16" ht="15.75" customHeight="1">
      <c r="A15" s="48">
        <v>106401064</v>
      </c>
      <c r="B15" s="48" t="s">
        <v>33</v>
      </c>
      <c r="C15" s="49">
        <f t="shared" si="0"/>
        <v>96.666666666666671</v>
      </c>
      <c r="D15" s="49">
        <v>100</v>
      </c>
      <c r="E15" s="49">
        <v>100</v>
      </c>
      <c r="F15" s="49">
        <v>100</v>
      </c>
      <c r="G15" s="49">
        <v>80</v>
      </c>
      <c r="H15" s="49">
        <v>100</v>
      </c>
      <c r="I15" s="48">
        <v>100</v>
      </c>
      <c r="J15" s="55"/>
      <c r="M15" s="8">
        <v>84</v>
      </c>
      <c r="N15" s="11">
        <v>0</v>
      </c>
      <c r="O15" s="5">
        <v>82</v>
      </c>
      <c r="P15" s="9">
        <v>94</v>
      </c>
    </row>
    <row r="16" spans="1:16" ht="15.75" customHeight="1">
      <c r="A16" s="48">
        <v>106401520</v>
      </c>
      <c r="B16" s="48" t="s">
        <v>34</v>
      </c>
      <c r="C16" s="49">
        <f t="shared" si="0"/>
        <v>70</v>
      </c>
      <c r="D16" s="49">
        <v>80</v>
      </c>
      <c r="E16" s="49">
        <v>80</v>
      </c>
      <c r="F16" s="49">
        <v>100</v>
      </c>
      <c r="G16" s="49">
        <v>0</v>
      </c>
      <c r="H16" s="49">
        <v>80</v>
      </c>
      <c r="I16" s="48">
        <v>80</v>
      </c>
      <c r="J16" s="55"/>
      <c r="M16" s="8">
        <v>50.1</v>
      </c>
      <c r="N16" s="8">
        <v>76</v>
      </c>
      <c r="O16" s="5">
        <v>62</v>
      </c>
      <c r="P16" s="9">
        <v>76</v>
      </c>
    </row>
    <row r="17" spans="1:16" ht="15.75" customHeight="1">
      <c r="A17" s="48">
        <v>106401531</v>
      </c>
      <c r="B17" s="48" t="s">
        <v>35</v>
      </c>
      <c r="C17" s="49">
        <f t="shared" si="0"/>
        <v>100</v>
      </c>
      <c r="D17" s="49">
        <v>100</v>
      </c>
      <c r="E17" s="49">
        <v>100</v>
      </c>
      <c r="F17" s="49">
        <v>100</v>
      </c>
      <c r="G17" s="49">
        <v>100</v>
      </c>
      <c r="H17" s="49">
        <v>100</v>
      </c>
      <c r="I17" s="48">
        <v>100</v>
      </c>
      <c r="J17" s="55"/>
      <c r="M17" s="8">
        <v>92.43</v>
      </c>
      <c r="N17" s="8">
        <v>83</v>
      </c>
      <c r="O17" s="5">
        <v>88</v>
      </c>
      <c r="P17" s="9">
        <v>86</v>
      </c>
    </row>
    <row r="18" spans="1:16" ht="15.75" customHeight="1">
      <c r="A18" s="48">
        <v>106401532</v>
      </c>
      <c r="B18" s="48" t="s">
        <v>36</v>
      </c>
      <c r="C18" s="49">
        <f t="shared" si="0"/>
        <v>100</v>
      </c>
      <c r="D18" s="49">
        <v>100</v>
      </c>
      <c r="E18" s="49">
        <v>100</v>
      </c>
      <c r="F18" s="49">
        <v>100</v>
      </c>
      <c r="G18" s="49">
        <v>100</v>
      </c>
      <c r="H18" s="49">
        <v>100</v>
      </c>
      <c r="I18" s="48">
        <v>100</v>
      </c>
      <c r="J18" s="55"/>
      <c r="M18" s="8">
        <v>78.05</v>
      </c>
      <c r="N18" s="8">
        <v>98</v>
      </c>
      <c r="O18" s="5">
        <v>67</v>
      </c>
      <c r="P18" s="9">
        <v>80</v>
      </c>
    </row>
    <row r="19" spans="1:16" ht="15.75" customHeight="1">
      <c r="A19" s="48">
        <v>106401543</v>
      </c>
      <c r="B19" s="48" t="s">
        <v>37</v>
      </c>
      <c r="C19" s="49">
        <f t="shared" si="0"/>
        <v>66.666666666666671</v>
      </c>
      <c r="D19" s="49">
        <v>100</v>
      </c>
      <c r="E19" s="49">
        <v>0</v>
      </c>
      <c r="F19" s="49">
        <v>100</v>
      </c>
      <c r="G19" s="49">
        <v>0</v>
      </c>
      <c r="H19" s="49">
        <v>100</v>
      </c>
      <c r="I19" s="48">
        <v>100</v>
      </c>
      <c r="J19" s="55"/>
      <c r="M19" s="8">
        <v>53.33</v>
      </c>
      <c r="N19" s="8">
        <v>90</v>
      </c>
      <c r="O19" s="5">
        <v>77</v>
      </c>
      <c r="P19" s="9">
        <v>84</v>
      </c>
    </row>
    <row r="20" spans="1:16" ht="15.75" customHeight="1">
      <c r="A20" s="48">
        <v>106401546</v>
      </c>
      <c r="B20" s="48" t="s">
        <v>38</v>
      </c>
      <c r="C20" s="49">
        <f t="shared" si="0"/>
        <v>73.333333333333329</v>
      </c>
      <c r="D20" s="49">
        <v>80</v>
      </c>
      <c r="E20" s="49">
        <v>100</v>
      </c>
      <c r="F20" s="49">
        <v>100</v>
      </c>
      <c r="G20" s="49">
        <v>80</v>
      </c>
      <c r="H20" s="49">
        <v>80</v>
      </c>
      <c r="I20" s="48">
        <v>0</v>
      </c>
      <c r="J20" s="55"/>
      <c r="M20" s="8">
        <v>71.099999999999994</v>
      </c>
      <c r="N20" s="8">
        <v>71</v>
      </c>
      <c r="O20" s="5">
        <v>63</v>
      </c>
      <c r="P20" s="9">
        <v>66</v>
      </c>
    </row>
    <row r="21" spans="1:16" ht="15.75" customHeight="1">
      <c r="A21" s="48">
        <v>106401549</v>
      </c>
      <c r="B21" s="48" t="s">
        <v>39</v>
      </c>
      <c r="C21" s="49">
        <f t="shared" si="0"/>
        <v>100</v>
      </c>
      <c r="D21" s="49">
        <v>100</v>
      </c>
      <c r="E21" s="49">
        <v>100</v>
      </c>
      <c r="F21" s="49">
        <v>100</v>
      </c>
      <c r="G21" s="49">
        <v>100</v>
      </c>
      <c r="H21" s="49">
        <v>100</v>
      </c>
      <c r="I21" s="48">
        <v>100</v>
      </c>
      <c r="J21" s="55"/>
      <c r="M21" s="8">
        <v>85.71</v>
      </c>
      <c r="N21" s="8">
        <v>96</v>
      </c>
      <c r="O21" s="5">
        <v>71</v>
      </c>
      <c r="P21" s="9">
        <v>72</v>
      </c>
    </row>
    <row r="22" spans="1:16" ht="15.75" customHeight="1">
      <c r="A22" s="48">
        <v>106401551</v>
      </c>
      <c r="B22" s="48" t="s">
        <v>40</v>
      </c>
      <c r="C22" s="49">
        <f t="shared" si="0"/>
        <v>70</v>
      </c>
      <c r="D22" s="49">
        <v>100</v>
      </c>
      <c r="E22" s="49">
        <v>80</v>
      </c>
      <c r="F22" s="49">
        <v>80</v>
      </c>
      <c r="G22" s="49">
        <v>80</v>
      </c>
      <c r="H22" s="49">
        <v>80</v>
      </c>
      <c r="I22" s="48">
        <v>0</v>
      </c>
      <c r="J22" s="55"/>
      <c r="M22" s="8">
        <v>88.43</v>
      </c>
      <c r="N22" s="8">
        <v>89</v>
      </c>
      <c r="O22" s="5">
        <v>77</v>
      </c>
      <c r="P22" s="9">
        <v>80</v>
      </c>
    </row>
    <row r="23" spans="1:16" ht="15.75" customHeight="1">
      <c r="A23" s="48">
        <v>106401552</v>
      </c>
      <c r="B23" s="48" t="s">
        <v>41</v>
      </c>
      <c r="C23" s="49">
        <f t="shared" si="0"/>
        <v>80</v>
      </c>
      <c r="D23" s="49">
        <v>100</v>
      </c>
      <c r="E23" s="49">
        <v>100</v>
      </c>
      <c r="F23" s="49">
        <v>100</v>
      </c>
      <c r="G23" s="49">
        <v>0</v>
      </c>
      <c r="H23" s="49">
        <v>80</v>
      </c>
      <c r="I23" s="48">
        <v>100</v>
      </c>
      <c r="J23" s="55"/>
      <c r="M23" s="8">
        <v>82.76</v>
      </c>
      <c r="N23" s="8">
        <v>81</v>
      </c>
      <c r="O23" s="5">
        <v>76</v>
      </c>
      <c r="P23" s="9">
        <v>84</v>
      </c>
    </row>
    <row r="24" spans="1:16" ht="15.75" customHeight="1">
      <c r="A24" s="48">
        <v>106403004</v>
      </c>
      <c r="B24" s="48" t="s">
        <v>42</v>
      </c>
      <c r="C24" s="49">
        <f t="shared" si="0"/>
        <v>100</v>
      </c>
      <c r="D24" s="49">
        <v>100</v>
      </c>
      <c r="E24" s="49">
        <v>100</v>
      </c>
      <c r="F24" s="49">
        <v>100</v>
      </c>
      <c r="G24" s="49">
        <v>100</v>
      </c>
      <c r="H24" s="49">
        <v>100</v>
      </c>
      <c r="I24" s="48">
        <v>100</v>
      </c>
      <c r="J24" s="55"/>
      <c r="M24" s="8">
        <v>86</v>
      </c>
      <c r="N24" s="8">
        <v>88</v>
      </c>
      <c r="O24" s="5">
        <v>70</v>
      </c>
      <c r="P24" s="9">
        <v>100</v>
      </c>
    </row>
    <row r="25" spans="1:16" ht="15.75" customHeight="1">
      <c r="A25" s="48">
        <v>106408015</v>
      </c>
      <c r="B25" s="48" t="s">
        <v>43</v>
      </c>
      <c r="C25" s="49">
        <f t="shared" si="0"/>
        <v>76.666666666666671</v>
      </c>
      <c r="D25" s="49">
        <v>80</v>
      </c>
      <c r="E25" s="49">
        <v>100</v>
      </c>
      <c r="F25" s="49">
        <v>100</v>
      </c>
      <c r="G25" s="49">
        <v>100</v>
      </c>
      <c r="H25" s="49">
        <v>80</v>
      </c>
      <c r="I25" s="48">
        <v>0</v>
      </c>
      <c r="J25" s="55"/>
      <c r="M25" s="8">
        <v>91.05</v>
      </c>
      <c r="N25" s="8">
        <v>84</v>
      </c>
      <c r="O25" s="5">
        <v>81</v>
      </c>
      <c r="P25" s="9">
        <v>79</v>
      </c>
    </row>
    <row r="26" spans="1:16" ht="15.75" customHeight="1">
      <c r="A26" s="48">
        <v>106408029</v>
      </c>
      <c r="B26" s="48" t="s">
        <v>44</v>
      </c>
      <c r="C26" s="49">
        <f t="shared" si="0"/>
        <v>40</v>
      </c>
      <c r="D26" s="49">
        <v>100</v>
      </c>
      <c r="E26" s="49">
        <v>100</v>
      </c>
      <c r="F26" s="49">
        <v>0</v>
      </c>
      <c r="G26" s="49">
        <v>0</v>
      </c>
      <c r="H26" s="49" t="s">
        <v>112</v>
      </c>
      <c r="I26" s="48">
        <v>0</v>
      </c>
      <c r="J26" s="55"/>
      <c r="M26" s="8" t="s">
        <v>112</v>
      </c>
      <c r="N26" s="11" t="s">
        <v>112</v>
      </c>
      <c r="O26" s="5" t="s">
        <v>112</v>
      </c>
      <c r="P26" s="4">
        <v>0</v>
      </c>
    </row>
    <row r="27" spans="1:16" ht="15.75" customHeight="1">
      <c r="A27" s="48">
        <v>106408509</v>
      </c>
      <c r="B27" s="48" t="s">
        <v>46</v>
      </c>
      <c r="C27" s="49">
        <f t="shared" si="0"/>
        <v>100</v>
      </c>
      <c r="D27" s="49">
        <v>100</v>
      </c>
      <c r="E27" s="49">
        <v>100</v>
      </c>
      <c r="F27" s="49">
        <v>100</v>
      </c>
      <c r="G27" s="49">
        <v>100</v>
      </c>
      <c r="H27" s="49">
        <v>100</v>
      </c>
      <c r="I27" s="48">
        <v>100</v>
      </c>
      <c r="J27" s="55"/>
      <c r="M27" s="8">
        <v>74.33</v>
      </c>
      <c r="N27" s="8">
        <v>96</v>
      </c>
      <c r="O27" s="5">
        <v>64</v>
      </c>
      <c r="P27" s="9">
        <v>58</v>
      </c>
    </row>
    <row r="28" spans="1:16" ht="15.75" customHeight="1">
      <c r="A28" s="48">
        <v>106408522</v>
      </c>
      <c r="B28" s="48" t="s">
        <v>47</v>
      </c>
      <c r="C28" s="49">
        <f t="shared" si="0"/>
        <v>80</v>
      </c>
      <c r="D28" s="49">
        <v>0</v>
      </c>
      <c r="E28" s="49">
        <v>80</v>
      </c>
      <c r="F28" s="49">
        <v>100</v>
      </c>
      <c r="G28" s="49">
        <v>100</v>
      </c>
      <c r="H28" s="49">
        <v>100</v>
      </c>
      <c r="I28" s="48">
        <v>100</v>
      </c>
      <c r="J28" s="55"/>
      <c r="M28" s="8">
        <v>76.709999999999994</v>
      </c>
      <c r="N28" s="8">
        <v>95</v>
      </c>
      <c r="O28" s="5">
        <v>67</v>
      </c>
      <c r="P28" s="9">
        <v>62</v>
      </c>
    </row>
    <row r="29" spans="1:16" ht="15.75" customHeight="1">
      <c r="A29" s="48">
        <v>106409014</v>
      </c>
      <c r="B29" s="48" t="s">
        <v>48</v>
      </c>
      <c r="C29" s="49">
        <f t="shared" si="0"/>
        <v>73.333333333333329</v>
      </c>
      <c r="D29" s="49">
        <v>80</v>
      </c>
      <c r="E29" s="49">
        <v>100</v>
      </c>
      <c r="F29" s="49">
        <v>100</v>
      </c>
      <c r="G29" s="49">
        <v>80</v>
      </c>
      <c r="H29" s="49">
        <v>80</v>
      </c>
      <c r="I29" s="48">
        <v>0</v>
      </c>
      <c r="J29" s="55"/>
      <c r="M29" s="8">
        <v>92.43</v>
      </c>
      <c r="N29" s="8">
        <v>98</v>
      </c>
      <c r="O29" s="5">
        <v>75</v>
      </c>
      <c r="P29" s="9">
        <v>94</v>
      </c>
    </row>
    <row r="30" spans="1:16" ht="15.75" customHeight="1">
      <c r="A30" s="48">
        <v>106409020</v>
      </c>
      <c r="B30" s="48" t="s">
        <v>49</v>
      </c>
      <c r="C30" s="49">
        <f t="shared" si="0"/>
        <v>93.333333333333329</v>
      </c>
      <c r="D30" s="49">
        <v>100</v>
      </c>
      <c r="E30" s="49">
        <v>80</v>
      </c>
      <c r="F30" s="49">
        <v>100</v>
      </c>
      <c r="G30" s="49">
        <v>100</v>
      </c>
      <c r="H30" s="49">
        <v>80</v>
      </c>
      <c r="I30" s="48">
        <v>100</v>
      </c>
      <c r="J30" s="55"/>
      <c r="M30" s="8">
        <v>71.33</v>
      </c>
      <c r="N30" s="8">
        <v>69</v>
      </c>
      <c r="O30" s="5">
        <v>66</v>
      </c>
      <c r="P30" s="9">
        <v>80</v>
      </c>
    </row>
    <row r="31" spans="1:16" ht="15.75" customHeight="1">
      <c r="A31" s="48">
        <v>106409510</v>
      </c>
      <c r="B31" s="48" t="s">
        <v>50</v>
      </c>
      <c r="C31" s="49">
        <f t="shared" si="0"/>
        <v>96.666666666666671</v>
      </c>
      <c r="D31" s="49">
        <v>100</v>
      </c>
      <c r="E31" s="49">
        <v>80</v>
      </c>
      <c r="F31" s="49">
        <v>100</v>
      </c>
      <c r="G31" s="49">
        <v>100</v>
      </c>
      <c r="H31" s="49">
        <v>100</v>
      </c>
      <c r="I31" s="48">
        <v>100</v>
      </c>
      <c r="J31" s="55"/>
      <c r="M31" s="8">
        <v>90</v>
      </c>
      <c r="N31" s="8">
        <v>85</v>
      </c>
      <c r="O31" s="5">
        <v>97</v>
      </c>
      <c r="P31" s="9">
        <v>90</v>
      </c>
    </row>
    <row r="32" spans="1:16" ht="15.75" customHeight="1">
      <c r="A32" s="48">
        <v>106409518</v>
      </c>
      <c r="B32" s="48" t="s">
        <v>51</v>
      </c>
      <c r="C32" s="49">
        <f t="shared" si="0"/>
        <v>100</v>
      </c>
      <c r="D32" s="49">
        <v>100</v>
      </c>
      <c r="E32" s="49">
        <v>100</v>
      </c>
      <c r="F32" s="49">
        <v>100</v>
      </c>
      <c r="G32" s="49">
        <v>100</v>
      </c>
      <c r="H32" s="49">
        <v>100</v>
      </c>
      <c r="I32" s="48">
        <v>100</v>
      </c>
      <c r="J32" s="55"/>
      <c r="M32" s="8">
        <v>88.43</v>
      </c>
      <c r="N32" s="8">
        <v>92</v>
      </c>
      <c r="O32" s="5">
        <v>76</v>
      </c>
      <c r="P32" s="9">
        <v>90</v>
      </c>
    </row>
    <row r="33" spans="1:16" ht="15.75" customHeight="1">
      <c r="A33" s="48">
        <v>106409526</v>
      </c>
      <c r="B33" s="48" t="s">
        <v>52</v>
      </c>
      <c r="C33" s="49">
        <f t="shared" si="0"/>
        <v>96.666666666666671</v>
      </c>
      <c r="D33" s="49">
        <v>100</v>
      </c>
      <c r="E33" s="49">
        <v>100</v>
      </c>
      <c r="F33" s="49">
        <v>100</v>
      </c>
      <c r="G33" s="49">
        <v>100</v>
      </c>
      <c r="H33" s="49">
        <v>80</v>
      </c>
      <c r="I33" s="48">
        <v>100</v>
      </c>
      <c r="J33" s="55"/>
      <c r="M33" s="8">
        <v>66.33</v>
      </c>
      <c r="N33" s="8">
        <v>80</v>
      </c>
      <c r="O33" s="5">
        <v>47</v>
      </c>
      <c r="P33" s="9">
        <v>60</v>
      </c>
    </row>
    <row r="34" spans="1:16" ht="15.75" customHeight="1">
      <c r="A34" s="48">
        <v>106501005</v>
      </c>
      <c r="B34" s="48" t="s">
        <v>53</v>
      </c>
      <c r="C34" s="49">
        <f t="shared" si="0"/>
        <v>100</v>
      </c>
      <c r="D34" s="49">
        <v>100</v>
      </c>
      <c r="E34" s="49">
        <v>100</v>
      </c>
      <c r="F34" s="49">
        <v>100</v>
      </c>
      <c r="G34" s="49">
        <v>100</v>
      </c>
      <c r="H34" s="49">
        <v>100</v>
      </c>
      <c r="I34" s="48">
        <v>100</v>
      </c>
      <c r="J34" s="55"/>
      <c r="M34" s="8">
        <v>93.67</v>
      </c>
      <c r="N34" s="8">
        <v>96</v>
      </c>
      <c r="O34" s="5">
        <v>90</v>
      </c>
      <c r="P34" s="9">
        <v>100</v>
      </c>
    </row>
    <row r="35" spans="1:16" ht="15.75" customHeight="1">
      <c r="A35" s="48">
        <v>107102005</v>
      </c>
      <c r="B35" s="48" t="s">
        <v>54</v>
      </c>
      <c r="C35" s="49">
        <f t="shared" si="0"/>
        <v>96.666666666666671</v>
      </c>
      <c r="D35" s="49">
        <v>100</v>
      </c>
      <c r="E35" s="49">
        <v>80</v>
      </c>
      <c r="F35" s="49">
        <v>100</v>
      </c>
      <c r="G35" s="49">
        <v>100</v>
      </c>
      <c r="H35" s="49">
        <v>100</v>
      </c>
      <c r="I35" s="48">
        <v>100</v>
      </c>
      <c r="J35" s="55"/>
      <c r="M35" s="8">
        <v>75.290000000000006</v>
      </c>
      <c r="N35" s="8">
        <v>76</v>
      </c>
      <c r="O35" s="5">
        <v>75</v>
      </c>
      <c r="P35" s="9">
        <v>65</v>
      </c>
    </row>
    <row r="36" spans="1:16" ht="15.75" customHeight="1">
      <c r="A36" s="48">
        <v>107401548</v>
      </c>
      <c r="B36" s="48" t="s">
        <v>55</v>
      </c>
      <c r="C36" s="49">
        <f t="shared" si="0"/>
        <v>100</v>
      </c>
      <c r="D36" s="49">
        <v>100</v>
      </c>
      <c r="E36" s="49">
        <v>100</v>
      </c>
      <c r="F36" s="49">
        <v>100</v>
      </c>
      <c r="G36" s="49">
        <v>100</v>
      </c>
      <c r="H36" s="49">
        <v>100</v>
      </c>
      <c r="I36" s="48">
        <v>100</v>
      </c>
      <c r="J36" s="55"/>
      <c r="M36" s="8">
        <v>92.43</v>
      </c>
      <c r="N36" s="8">
        <v>91</v>
      </c>
      <c r="O36" s="5">
        <v>85</v>
      </c>
      <c r="P36" s="9">
        <v>100</v>
      </c>
    </row>
    <row r="37" spans="1:16" ht="15.75" customHeight="1">
      <c r="A37" s="48">
        <v>107408011</v>
      </c>
      <c r="B37" s="48" t="s">
        <v>56</v>
      </c>
      <c r="C37" s="49">
        <f t="shared" si="0"/>
        <v>66.666666666666671</v>
      </c>
      <c r="D37" s="49">
        <v>100</v>
      </c>
      <c r="E37" s="49">
        <v>60</v>
      </c>
      <c r="F37" s="49">
        <v>80</v>
      </c>
      <c r="G37" s="49">
        <v>80</v>
      </c>
      <c r="H37" s="49">
        <v>80</v>
      </c>
      <c r="I37" s="48">
        <v>0</v>
      </c>
      <c r="J37" s="55"/>
      <c r="M37" s="8">
        <v>43.62</v>
      </c>
      <c r="N37" s="8">
        <v>26.5</v>
      </c>
      <c r="O37" s="5">
        <v>19</v>
      </c>
      <c r="P37" s="4">
        <v>0</v>
      </c>
    </row>
    <row r="38" spans="1:16" ht="15.75" customHeight="1">
      <c r="A38" s="48">
        <v>107408016</v>
      </c>
      <c r="B38" s="48" t="s">
        <v>57</v>
      </c>
      <c r="C38" s="49">
        <f t="shared" si="0"/>
        <v>43.333333333333336</v>
      </c>
      <c r="D38" s="49">
        <v>80</v>
      </c>
      <c r="E38" s="49">
        <v>0</v>
      </c>
      <c r="F38" s="49">
        <v>100</v>
      </c>
      <c r="G38" s="49">
        <v>0</v>
      </c>
      <c r="H38" s="49">
        <v>80</v>
      </c>
      <c r="I38" s="48">
        <v>0</v>
      </c>
      <c r="J38" s="55"/>
      <c r="M38" s="8">
        <v>0</v>
      </c>
      <c r="N38" s="8">
        <v>64.5</v>
      </c>
      <c r="O38" s="5">
        <v>61</v>
      </c>
      <c r="P38" s="4">
        <v>0</v>
      </c>
    </row>
    <row r="39" spans="1:16" ht="15.75" customHeight="1">
      <c r="A39" s="48">
        <v>107408019</v>
      </c>
      <c r="B39" s="48" t="s">
        <v>58</v>
      </c>
      <c r="C39" s="49">
        <f t="shared" si="0"/>
        <v>80</v>
      </c>
      <c r="D39" s="49">
        <v>100</v>
      </c>
      <c r="E39" s="49">
        <v>100</v>
      </c>
      <c r="F39" s="49">
        <v>100</v>
      </c>
      <c r="G39" s="49">
        <v>100</v>
      </c>
      <c r="H39" s="49">
        <v>80</v>
      </c>
      <c r="I39" s="48">
        <v>0</v>
      </c>
      <c r="J39" s="55"/>
      <c r="M39" s="8">
        <v>79</v>
      </c>
      <c r="N39" s="11">
        <v>0</v>
      </c>
      <c r="O39" s="5">
        <v>91</v>
      </c>
      <c r="P39" s="9">
        <v>96</v>
      </c>
    </row>
    <row r="40" spans="1:16" ht="15.75" customHeight="1">
      <c r="A40" s="48">
        <v>107408201</v>
      </c>
      <c r="B40" s="48" t="s">
        <v>59</v>
      </c>
      <c r="C40" s="49">
        <f t="shared" si="0"/>
        <v>100</v>
      </c>
      <c r="D40" s="49">
        <v>100</v>
      </c>
      <c r="E40" s="49">
        <v>100</v>
      </c>
      <c r="F40" s="49">
        <v>100</v>
      </c>
      <c r="G40" s="49">
        <v>100</v>
      </c>
      <c r="H40" s="49">
        <v>100</v>
      </c>
      <c r="I40" s="48">
        <v>100</v>
      </c>
      <c r="J40" s="55"/>
      <c r="M40" s="8">
        <v>85.1</v>
      </c>
      <c r="N40" s="8">
        <v>95</v>
      </c>
      <c r="O40" s="5">
        <v>76</v>
      </c>
      <c r="P40" s="9">
        <v>81</v>
      </c>
    </row>
    <row r="41" spans="1:16" ht="15.75" customHeight="1">
      <c r="A41" s="48">
        <v>107409302</v>
      </c>
      <c r="B41" s="48" t="s">
        <v>60</v>
      </c>
      <c r="C41" s="49">
        <f t="shared" si="0"/>
        <v>73.333333333333329</v>
      </c>
      <c r="D41" s="49">
        <v>0</v>
      </c>
      <c r="E41" s="49">
        <v>80</v>
      </c>
      <c r="F41" s="49">
        <v>100</v>
      </c>
      <c r="G41" s="49">
        <v>100</v>
      </c>
      <c r="H41" s="49">
        <v>80</v>
      </c>
      <c r="I41" s="48">
        <v>80</v>
      </c>
      <c r="J41" s="55"/>
      <c r="M41" s="8">
        <v>85.05</v>
      </c>
      <c r="N41" s="8">
        <v>71</v>
      </c>
      <c r="O41" s="5">
        <v>76</v>
      </c>
      <c r="P41" s="4">
        <v>0</v>
      </c>
    </row>
    <row r="42" spans="1:16" ht="15.75" customHeight="1">
      <c r="A42" s="48">
        <v>108102505</v>
      </c>
      <c r="B42" s="48" t="s">
        <v>61</v>
      </c>
      <c r="C42" s="49">
        <f t="shared" si="0"/>
        <v>90</v>
      </c>
      <c r="D42" s="49">
        <v>80</v>
      </c>
      <c r="E42" s="49">
        <v>100</v>
      </c>
      <c r="F42" s="49">
        <v>100</v>
      </c>
      <c r="G42" s="49">
        <v>60</v>
      </c>
      <c r="H42" s="49">
        <v>100</v>
      </c>
      <c r="I42" s="48">
        <v>100</v>
      </c>
      <c r="J42" s="55"/>
      <c r="M42" s="8">
        <v>66.760000000000005</v>
      </c>
      <c r="N42" s="8">
        <v>83.5</v>
      </c>
      <c r="O42" s="5">
        <v>64</v>
      </c>
      <c r="P42" s="9">
        <v>60</v>
      </c>
    </row>
    <row r="43" spans="1:16" ht="15.75" customHeight="1">
      <c r="A43" s="48">
        <v>108401021</v>
      </c>
      <c r="B43" s="48" t="s">
        <v>62</v>
      </c>
      <c r="C43" s="49">
        <f t="shared" si="0"/>
        <v>26.666666666666668</v>
      </c>
      <c r="D43" s="49">
        <v>0</v>
      </c>
      <c r="E43" s="49">
        <v>80</v>
      </c>
      <c r="F43" s="49">
        <v>0</v>
      </c>
      <c r="G43" s="49">
        <v>0</v>
      </c>
      <c r="H43" s="49">
        <v>80</v>
      </c>
      <c r="I43" s="48">
        <v>0</v>
      </c>
      <c r="J43" s="55"/>
      <c r="M43" s="8">
        <v>68.709999999999994</v>
      </c>
      <c r="N43" s="8">
        <v>63</v>
      </c>
      <c r="O43" s="5">
        <v>76</v>
      </c>
      <c r="P43" s="9">
        <v>87</v>
      </c>
    </row>
    <row r="44" spans="1:16" ht="15.75" customHeight="1">
      <c r="A44" s="48">
        <v>108401541</v>
      </c>
      <c r="B44" s="48" t="s">
        <v>63</v>
      </c>
      <c r="C44" s="49">
        <f t="shared" si="0"/>
        <v>73.333333333333329</v>
      </c>
      <c r="D44" s="49">
        <v>80</v>
      </c>
      <c r="E44" s="49">
        <v>0</v>
      </c>
      <c r="F44" s="49">
        <v>80</v>
      </c>
      <c r="G44" s="49">
        <v>80</v>
      </c>
      <c r="H44" s="49">
        <v>100</v>
      </c>
      <c r="I44" s="48">
        <v>100</v>
      </c>
      <c r="J44" s="55"/>
      <c r="M44" s="8">
        <v>79.38</v>
      </c>
      <c r="N44" s="8">
        <v>95</v>
      </c>
      <c r="O44" s="5">
        <v>79</v>
      </c>
      <c r="P44" s="9">
        <v>90</v>
      </c>
    </row>
    <row r="45" spans="1:16" ht="15.75" customHeight="1">
      <c r="A45" s="48">
        <v>108409004</v>
      </c>
      <c r="B45" s="48" t="s">
        <v>64</v>
      </c>
      <c r="C45" s="49">
        <f t="shared" si="0"/>
        <v>100</v>
      </c>
      <c r="D45" s="49">
        <v>100</v>
      </c>
      <c r="E45" s="49">
        <v>100</v>
      </c>
      <c r="F45" s="49">
        <v>100</v>
      </c>
      <c r="G45" s="49">
        <v>100</v>
      </c>
      <c r="H45" s="49">
        <v>100</v>
      </c>
      <c r="I45" s="48">
        <v>100</v>
      </c>
      <c r="J45" s="55"/>
      <c r="M45" s="8">
        <v>87.76</v>
      </c>
      <c r="N45" s="8">
        <v>91</v>
      </c>
      <c r="O45" s="5">
        <v>91</v>
      </c>
      <c r="P45" s="9">
        <v>95</v>
      </c>
    </row>
    <row r="46" spans="1:16" ht="15.75" customHeight="1">
      <c r="A46" s="48">
        <v>108409005</v>
      </c>
      <c r="B46" s="48" t="s">
        <v>65</v>
      </c>
      <c r="C46" s="49">
        <f t="shared" si="0"/>
        <v>90</v>
      </c>
      <c r="D46" s="49">
        <v>80</v>
      </c>
      <c r="E46" s="49">
        <v>80</v>
      </c>
      <c r="F46" s="49">
        <v>100</v>
      </c>
      <c r="G46" s="49">
        <v>100</v>
      </c>
      <c r="H46" s="49">
        <v>80</v>
      </c>
      <c r="I46" s="48">
        <v>100</v>
      </c>
      <c r="J46" s="55"/>
      <c r="M46" s="8">
        <v>74</v>
      </c>
      <c r="N46" s="8">
        <v>75.5</v>
      </c>
      <c r="O46" s="5">
        <v>63</v>
      </c>
      <c r="P46" s="9">
        <v>84</v>
      </c>
    </row>
    <row r="47" spans="1:16" ht="15.75" customHeight="1">
      <c r="A47" s="48">
        <v>108409006</v>
      </c>
      <c r="B47" s="48" t="s">
        <v>66</v>
      </c>
      <c r="C47" s="49">
        <f t="shared" si="0"/>
        <v>90</v>
      </c>
      <c r="D47" s="49">
        <v>80</v>
      </c>
      <c r="E47" s="49">
        <v>80</v>
      </c>
      <c r="F47" s="49">
        <v>100</v>
      </c>
      <c r="G47" s="49">
        <v>80</v>
      </c>
      <c r="H47" s="49">
        <v>100</v>
      </c>
      <c r="I47" s="48">
        <v>100</v>
      </c>
      <c r="J47" s="55"/>
      <c r="M47" s="8">
        <v>80.430000000000007</v>
      </c>
      <c r="N47" s="8">
        <v>85</v>
      </c>
      <c r="O47" s="5">
        <v>80</v>
      </c>
      <c r="P47" s="9">
        <v>90</v>
      </c>
    </row>
    <row r="48" spans="1:16" ht="15.75" customHeight="1">
      <c r="A48" s="48">
        <v>108409007</v>
      </c>
      <c r="B48" s="48" t="s">
        <v>67</v>
      </c>
      <c r="C48" s="49">
        <f t="shared" si="0"/>
        <v>93.333333333333329</v>
      </c>
      <c r="D48" s="49">
        <v>80</v>
      </c>
      <c r="E48" s="49">
        <v>100</v>
      </c>
      <c r="F48" s="49">
        <v>100</v>
      </c>
      <c r="G48" s="49">
        <v>100</v>
      </c>
      <c r="H48" s="49">
        <v>80</v>
      </c>
      <c r="I48" s="48">
        <v>100</v>
      </c>
      <c r="J48" s="55"/>
      <c r="M48" s="8">
        <v>43.05</v>
      </c>
      <c r="N48" s="8">
        <v>67</v>
      </c>
      <c r="O48" s="5">
        <v>25</v>
      </c>
      <c r="P48" s="4">
        <v>0</v>
      </c>
    </row>
    <row r="49" spans="1:16" ht="15.75" customHeight="1">
      <c r="A49" s="48">
        <v>108409009</v>
      </c>
      <c r="B49" s="48" t="s">
        <v>68</v>
      </c>
      <c r="C49" s="49">
        <f t="shared" si="0"/>
        <v>80</v>
      </c>
      <c r="D49" s="49">
        <v>100</v>
      </c>
      <c r="E49" s="49">
        <v>100</v>
      </c>
      <c r="F49" s="49">
        <v>100</v>
      </c>
      <c r="G49" s="49">
        <v>0</v>
      </c>
      <c r="H49" s="49">
        <v>80</v>
      </c>
      <c r="I49" s="48">
        <v>100</v>
      </c>
      <c r="J49" s="55"/>
      <c r="M49" s="8">
        <v>95.43</v>
      </c>
      <c r="N49" s="8">
        <v>86</v>
      </c>
      <c r="O49" s="5">
        <v>76</v>
      </c>
      <c r="P49" s="9">
        <v>86</v>
      </c>
    </row>
    <row r="50" spans="1:16" ht="15.75" customHeight="1">
      <c r="A50" s="48">
        <v>108409202</v>
      </c>
      <c r="B50" s="48" t="s">
        <v>69</v>
      </c>
      <c r="C50" s="49">
        <f t="shared" si="0"/>
        <v>100</v>
      </c>
      <c r="D50" s="49">
        <v>100</v>
      </c>
      <c r="E50" s="49">
        <v>100</v>
      </c>
      <c r="F50" s="49">
        <v>100</v>
      </c>
      <c r="G50" s="49">
        <v>100</v>
      </c>
      <c r="H50" s="49">
        <v>100</v>
      </c>
      <c r="I50" s="48">
        <v>100</v>
      </c>
      <c r="J50" s="55"/>
      <c r="M50" s="8">
        <v>94</v>
      </c>
      <c r="N50" s="8">
        <v>94</v>
      </c>
      <c r="O50" s="5">
        <v>82</v>
      </c>
      <c r="P50" s="9">
        <v>95</v>
      </c>
    </row>
    <row r="51" spans="1:16" ht="15.75" customHeight="1">
      <c r="A51" s="48">
        <v>108409508</v>
      </c>
      <c r="B51" s="48" t="s">
        <v>70</v>
      </c>
      <c r="C51" s="49">
        <f t="shared" si="0"/>
        <v>100</v>
      </c>
      <c r="D51" s="49">
        <v>100</v>
      </c>
      <c r="E51" s="49">
        <v>100</v>
      </c>
      <c r="F51" s="49">
        <v>100</v>
      </c>
      <c r="G51" s="49">
        <v>100</v>
      </c>
      <c r="H51" s="49">
        <v>100</v>
      </c>
      <c r="I51" s="48">
        <v>100</v>
      </c>
      <c r="J51" s="55"/>
      <c r="M51" s="8">
        <v>100</v>
      </c>
      <c r="N51" s="8">
        <v>97</v>
      </c>
      <c r="O51" s="5">
        <v>93</v>
      </c>
      <c r="P51" s="9">
        <v>98</v>
      </c>
    </row>
    <row r="52" spans="1:16" ht="15.75" customHeight="1">
      <c r="A52" s="48">
        <v>108601004</v>
      </c>
      <c r="B52" s="48" t="s">
        <v>71</v>
      </c>
      <c r="C52" s="49">
        <f t="shared" si="0"/>
        <v>100</v>
      </c>
      <c r="D52" s="49">
        <v>100</v>
      </c>
      <c r="E52" s="49">
        <v>100</v>
      </c>
      <c r="F52" s="49">
        <v>100</v>
      </c>
      <c r="G52" s="49">
        <v>100</v>
      </c>
      <c r="H52" s="49">
        <v>100</v>
      </c>
      <c r="I52" s="48">
        <v>100</v>
      </c>
      <c r="J52" s="55"/>
      <c r="M52" s="8">
        <v>76.099999999999994</v>
      </c>
      <c r="N52" s="8">
        <v>93</v>
      </c>
      <c r="O52" s="5">
        <v>88</v>
      </c>
      <c r="P52" s="9">
        <v>86</v>
      </c>
    </row>
    <row r="53" spans="1:16" ht="15.75" customHeight="1">
      <c r="A53" s="48">
        <v>108601511</v>
      </c>
      <c r="B53" s="48" t="s">
        <v>72</v>
      </c>
      <c r="C53" s="49">
        <f t="shared" si="0"/>
        <v>96.666666666666671</v>
      </c>
      <c r="D53" s="49">
        <v>100</v>
      </c>
      <c r="E53" s="49">
        <v>100</v>
      </c>
      <c r="F53" s="49">
        <v>100</v>
      </c>
      <c r="G53" s="49">
        <v>80</v>
      </c>
      <c r="H53" s="49">
        <v>100</v>
      </c>
      <c r="I53" s="48">
        <v>100</v>
      </c>
      <c r="J53" s="55"/>
      <c r="M53" s="8">
        <v>71.430000000000007</v>
      </c>
      <c r="N53" s="8">
        <v>72</v>
      </c>
      <c r="O53" s="5">
        <v>76</v>
      </c>
      <c r="P53" s="9">
        <v>64</v>
      </c>
    </row>
    <row r="54" spans="1:16" ht="15.75" customHeight="1">
      <c r="A54" s="48">
        <v>108602534</v>
      </c>
      <c r="B54" s="48" t="s">
        <v>73</v>
      </c>
      <c r="C54" s="49">
        <f t="shared" si="0"/>
        <v>93.333333333333329</v>
      </c>
      <c r="D54" s="49">
        <v>100</v>
      </c>
      <c r="E54" s="49">
        <v>100</v>
      </c>
      <c r="F54" s="49">
        <v>100</v>
      </c>
      <c r="G54" s="49">
        <v>80</v>
      </c>
      <c r="H54" s="49">
        <v>100</v>
      </c>
      <c r="I54" s="48">
        <v>80</v>
      </c>
      <c r="J54" s="55"/>
      <c r="M54" s="8">
        <v>88.43</v>
      </c>
      <c r="N54" s="8">
        <v>90</v>
      </c>
      <c r="O54" s="5">
        <v>67</v>
      </c>
      <c r="P54" s="9">
        <v>90</v>
      </c>
    </row>
    <row r="55" spans="1:16" ht="15.75" customHeight="1">
      <c r="A55" s="48">
        <v>108707005</v>
      </c>
      <c r="B55" s="48" t="s">
        <v>74</v>
      </c>
      <c r="C55" s="49">
        <f t="shared" si="0"/>
        <v>96.666666666666671</v>
      </c>
      <c r="D55" s="49">
        <v>100</v>
      </c>
      <c r="E55" s="49">
        <v>100</v>
      </c>
      <c r="F55" s="49">
        <v>100</v>
      </c>
      <c r="G55" s="49">
        <v>80</v>
      </c>
      <c r="H55" s="49">
        <v>100</v>
      </c>
      <c r="I55" s="48">
        <v>100</v>
      </c>
      <c r="J55" s="55"/>
      <c r="M55" s="8">
        <v>92.33</v>
      </c>
      <c r="N55" s="8">
        <v>89</v>
      </c>
      <c r="O55" s="5">
        <v>66</v>
      </c>
      <c r="P55" s="9">
        <v>90</v>
      </c>
    </row>
    <row r="56" spans="1:16" ht="15.75" customHeight="1">
      <c r="A56" s="48">
        <v>109108501</v>
      </c>
      <c r="B56" s="48" t="s">
        <v>75</v>
      </c>
      <c r="C56" s="49">
        <f t="shared" si="0"/>
        <v>96.666666666666671</v>
      </c>
      <c r="D56" s="49">
        <v>100</v>
      </c>
      <c r="E56" s="49">
        <v>80</v>
      </c>
      <c r="F56" s="49">
        <v>100</v>
      </c>
      <c r="G56" s="49">
        <v>100</v>
      </c>
      <c r="H56" s="49">
        <v>100</v>
      </c>
      <c r="I56" s="48">
        <v>100</v>
      </c>
      <c r="J56" s="55"/>
      <c r="M56" s="8">
        <v>76.05</v>
      </c>
      <c r="N56" s="8">
        <v>78.5</v>
      </c>
      <c r="O56" s="5">
        <v>74</v>
      </c>
      <c r="P56" s="9">
        <v>71</v>
      </c>
    </row>
    <row r="57" spans="1:16" ht="15.75" customHeight="1">
      <c r="A57" s="48">
        <v>109108511</v>
      </c>
      <c r="B57" s="48" t="s">
        <v>76</v>
      </c>
      <c r="C57" s="49">
        <f t="shared" si="0"/>
        <v>90</v>
      </c>
      <c r="D57" s="49">
        <v>100</v>
      </c>
      <c r="E57" s="49">
        <v>100</v>
      </c>
      <c r="F57" s="49">
        <v>80</v>
      </c>
      <c r="G57" s="49">
        <v>80</v>
      </c>
      <c r="H57" s="49">
        <v>80</v>
      </c>
      <c r="I57" s="48">
        <v>100</v>
      </c>
      <c r="J57" s="55"/>
      <c r="M57" s="8">
        <v>72.430000000000007</v>
      </c>
      <c r="N57" s="8">
        <v>58</v>
      </c>
      <c r="O57" s="5">
        <v>80</v>
      </c>
      <c r="P57" s="4">
        <v>0</v>
      </c>
    </row>
    <row r="58" spans="1:16" ht="15.75" customHeight="1">
      <c r="A58" s="48">
        <v>109408010</v>
      </c>
      <c r="B58" s="48" t="s">
        <v>77</v>
      </c>
      <c r="C58" s="49">
        <f t="shared" si="0"/>
        <v>13.333333333333334</v>
      </c>
      <c r="D58" s="49">
        <v>0</v>
      </c>
      <c r="E58" s="49">
        <v>0</v>
      </c>
      <c r="F58" s="49">
        <v>0</v>
      </c>
      <c r="G58" s="49">
        <v>0</v>
      </c>
      <c r="H58" s="49">
        <v>80</v>
      </c>
      <c r="I58" s="48">
        <v>0</v>
      </c>
      <c r="J58" s="55"/>
      <c r="M58" s="8">
        <v>68.290000000000006</v>
      </c>
      <c r="N58" s="8">
        <v>76</v>
      </c>
      <c r="O58" s="5">
        <v>67</v>
      </c>
      <c r="P58" s="9">
        <v>71</v>
      </c>
    </row>
    <row r="59" spans="1:16" ht="15.75" customHeight="1">
      <c r="A59" s="48">
        <v>109408508</v>
      </c>
      <c r="B59" s="48" t="s">
        <v>78</v>
      </c>
      <c r="C59" s="49">
        <f t="shared" si="0"/>
        <v>100</v>
      </c>
      <c r="D59" s="49">
        <v>100</v>
      </c>
      <c r="E59" s="49">
        <v>100</v>
      </c>
      <c r="F59" s="49">
        <v>100</v>
      </c>
      <c r="G59" s="49">
        <v>100</v>
      </c>
      <c r="H59" s="49">
        <v>100</v>
      </c>
      <c r="I59" s="48">
        <v>100</v>
      </c>
      <c r="J59" s="55"/>
      <c r="M59" s="8">
        <v>91</v>
      </c>
      <c r="N59" s="8">
        <v>92</v>
      </c>
      <c r="O59" s="5">
        <v>65</v>
      </c>
      <c r="P59" s="9">
        <v>84</v>
      </c>
    </row>
    <row r="60" spans="1:16" ht="15.75" customHeight="1">
      <c r="A60" s="48">
        <v>109408519</v>
      </c>
      <c r="B60" s="48" t="s">
        <v>79</v>
      </c>
      <c r="C60" s="49">
        <f t="shared" si="0"/>
        <v>93.333333333333329</v>
      </c>
      <c r="D60" s="49">
        <v>80</v>
      </c>
      <c r="E60" s="49">
        <v>100</v>
      </c>
      <c r="F60" s="49">
        <v>100</v>
      </c>
      <c r="G60" s="49">
        <v>80</v>
      </c>
      <c r="H60" s="49">
        <v>100</v>
      </c>
      <c r="I60" s="48">
        <v>100</v>
      </c>
      <c r="J60" s="55"/>
      <c r="M60" s="8">
        <v>93.1</v>
      </c>
      <c r="N60" s="8">
        <v>89</v>
      </c>
      <c r="O60" s="5">
        <v>77</v>
      </c>
      <c r="P60" s="9">
        <v>73</v>
      </c>
    </row>
    <row r="61" spans="1:16" ht="15.75" customHeight="1">
      <c r="A61" s="48">
        <v>109408534</v>
      </c>
      <c r="B61" s="48" t="s">
        <v>80</v>
      </c>
      <c r="C61" s="49">
        <f t="shared" si="0"/>
        <v>100</v>
      </c>
      <c r="D61" s="49">
        <v>100</v>
      </c>
      <c r="E61" s="49">
        <v>100</v>
      </c>
      <c r="F61" s="49">
        <v>100</v>
      </c>
      <c r="G61" s="49">
        <v>100</v>
      </c>
      <c r="H61" s="49">
        <v>100</v>
      </c>
      <c r="I61" s="48">
        <v>100</v>
      </c>
      <c r="J61" s="55"/>
      <c r="M61" s="8">
        <v>88.76</v>
      </c>
      <c r="N61" s="8">
        <v>86.5</v>
      </c>
      <c r="O61" s="5">
        <v>88</v>
      </c>
      <c r="P61" s="9">
        <v>90</v>
      </c>
    </row>
    <row r="62" spans="1:16" ht="15.75" customHeight="1">
      <c r="A62" s="48">
        <v>109408536</v>
      </c>
      <c r="B62" s="48" t="s">
        <v>81</v>
      </c>
      <c r="C62" s="49">
        <f t="shared" si="0"/>
        <v>100</v>
      </c>
      <c r="D62" s="49">
        <v>100</v>
      </c>
      <c r="E62" s="49">
        <v>100</v>
      </c>
      <c r="F62" s="49">
        <v>100</v>
      </c>
      <c r="G62" s="49">
        <v>100</v>
      </c>
      <c r="H62" s="49">
        <v>100</v>
      </c>
      <c r="I62" s="48">
        <v>100</v>
      </c>
      <c r="J62" s="55"/>
      <c r="M62" s="8">
        <v>91.67</v>
      </c>
      <c r="N62" s="8">
        <v>96</v>
      </c>
      <c r="O62" s="5">
        <v>97</v>
      </c>
      <c r="P62" s="9">
        <v>80</v>
      </c>
    </row>
    <row r="63" spans="1:16" ht="15.75" customHeight="1">
      <c r="A63" s="48">
        <v>109408538</v>
      </c>
      <c r="B63" s="48" t="s">
        <v>82</v>
      </c>
      <c r="C63" s="49">
        <f t="shared" si="0"/>
        <v>96.666666666666671</v>
      </c>
      <c r="D63" s="49">
        <v>100</v>
      </c>
      <c r="E63" s="49">
        <v>100</v>
      </c>
      <c r="F63" s="49">
        <v>100</v>
      </c>
      <c r="G63" s="49">
        <v>100</v>
      </c>
      <c r="H63" s="49">
        <v>80</v>
      </c>
      <c r="I63" s="48">
        <v>100</v>
      </c>
      <c r="J63" s="55"/>
      <c r="M63" s="8">
        <v>87.43</v>
      </c>
      <c r="N63" s="8">
        <v>81</v>
      </c>
      <c r="O63" s="5">
        <v>81</v>
      </c>
      <c r="P63" s="9">
        <v>84</v>
      </c>
    </row>
    <row r="64" spans="1:16" ht="15.75" customHeight="1">
      <c r="A64" s="48">
        <v>109607004</v>
      </c>
      <c r="B64" s="48" t="s">
        <v>83</v>
      </c>
      <c r="C64" s="49">
        <f t="shared" si="0"/>
        <v>96.666666666666671</v>
      </c>
      <c r="D64" s="49">
        <v>100</v>
      </c>
      <c r="E64" s="49">
        <v>100</v>
      </c>
      <c r="F64" s="49">
        <v>100</v>
      </c>
      <c r="G64" s="49">
        <v>100</v>
      </c>
      <c r="H64" s="49">
        <v>80</v>
      </c>
      <c r="I64" s="48">
        <v>100</v>
      </c>
      <c r="J64" s="55"/>
      <c r="M64" s="8">
        <v>86.43</v>
      </c>
      <c r="N64" s="8">
        <v>98</v>
      </c>
      <c r="O64" s="5">
        <v>90</v>
      </c>
      <c r="P64" s="9">
        <v>98</v>
      </c>
    </row>
    <row r="65" spans="9:9" ht="15.75" customHeight="1">
      <c r="I65" s="48"/>
    </row>
    <row r="66" spans="9:9" ht="15.75" customHeight="1"/>
    <row r="67" spans="9:9" ht="15.75" customHeight="1"/>
    <row r="68" spans="9:9" ht="15.75" customHeight="1"/>
    <row r="69" spans="9:9" ht="15.75" customHeight="1"/>
    <row r="70" spans="9:9" ht="15.75" customHeight="1"/>
    <row r="71" spans="9:9" ht="15.75" customHeight="1"/>
    <row r="72" spans="9:9" ht="15.75" customHeight="1"/>
    <row r="73" spans="9:9" ht="15.75" customHeight="1"/>
    <row r="74" spans="9:9" ht="15.75" customHeight="1"/>
    <row r="75" spans="9:9" ht="15.75" customHeight="1"/>
    <row r="76" spans="9:9" ht="15.75" customHeight="1"/>
    <row r="77" spans="9:9" ht="15.75" customHeight="1"/>
    <row r="78" spans="9:9" ht="15.75" customHeight="1"/>
    <row r="79" spans="9:9" ht="15.75" customHeight="1"/>
    <row r="80" spans="9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1.21875" defaultRowHeight="15" customHeight="1"/>
  <cols>
    <col min="1" max="1" width="9" customWidth="1"/>
    <col min="2" max="26" width="6.77734375" customWidth="1"/>
  </cols>
  <sheetData>
    <row r="1" spans="1:6" ht="15.75" customHeight="1">
      <c r="A1" s="5" t="s">
        <v>0</v>
      </c>
      <c r="B1" s="5" t="s">
        <v>1</v>
      </c>
      <c r="C1" s="10" t="s">
        <v>16</v>
      </c>
      <c r="D1" s="5" t="s">
        <v>113</v>
      </c>
      <c r="E1" s="5" t="s">
        <v>114</v>
      </c>
      <c r="F1" s="5" t="s">
        <v>115</v>
      </c>
    </row>
    <row r="2" spans="1:6" ht="15.75" customHeight="1">
      <c r="A2" s="5">
        <v>105302302</v>
      </c>
      <c r="B2" s="5" t="s">
        <v>20</v>
      </c>
      <c r="C2" s="10">
        <f t="shared" ref="C2:C64" si="0">AVERAGE(D2:F2)</f>
        <v>100</v>
      </c>
      <c r="D2" s="8">
        <v>100</v>
      </c>
      <c r="E2" s="5">
        <v>100</v>
      </c>
      <c r="F2" s="5">
        <v>100</v>
      </c>
    </row>
    <row r="3" spans="1:6" ht="15.75" customHeight="1">
      <c r="A3" s="5">
        <v>105403018</v>
      </c>
      <c r="B3" s="5" t="s">
        <v>21</v>
      </c>
      <c r="C3" s="10">
        <f t="shared" si="0"/>
        <v>100</v>
      </c>
      <c r="D3" s="8">
        <v>100</v>
      </c>
      <c r="E3" s="5">
        <v>100</v>
      </c>
      <c r="F3" s="5">
        <v>100</v>
      </c>
    </row>
    <row r="4" spans="1:6" ht="15.75" customHeight="1">
      <c r="A4" s="5">
        <v>105707001</v>
      </c>
      <c r="B4" s="5" t="s">
        <v>22</v>
      </c>
      <c r="C4" s="10">
        <f t="shared" si="0"/>
        <v>70</v>
      </c>
      <c r="D4" s="8">
        <v>70</v>
      </c>
      <c r="E4" s="5">
        <v>70</v>
      </c>
      <c r="F4" s="5">
        <v>70</v>
      </c>
    </row>
    <row r="5" spans="1:6" ht="15.75" customHeight="1">
      <c r="A5" s="5">
        <v>106101002</v>
      </c>
      <c r="B5" s="5" t="s">
        <v>23</v>
      </c>
      <c r="C5" s="10">
        <f t="shared" si="0"/>
        <v>90</v>
      </c>
      <c r="D5" s="8">
        <v>70</v>
      </c>
      <c r="E5" s="5">
        <v>100</v>
      </c>
      <c r="F5" s="5">
        <v>100</v>
      </c>
    </row>
    <row r="6" spans="1:6" ht="15.75" customHeight="1">
      <c r="A6" s="5">
        <v>106101008</v>
      </c>
      <c r="B6" s="5" t="s">
        <v>24</v>
      </c>
      <c r="C6" s="10">
        <f t="shared" si="0"/>
        <v>100</v>
      </c>
      <c r="D6" s="8">
        <v>100</v>
      </c>
      <c r="E6" s="5">
        <v>100</v>
      </c>
      <c r="F6" s="5">
        <v>100</v>
      </c>
    </row>
    <row r="7" spans="1:6" ht="15.75" customHeight="1">
      <c r="A7" s="5">
        <v>106101505</v>
      </c>
      <c r="B7" s="5" t="s">
        <v>25</v>
      </c>
      <c r="C7" s="10">
        <f t="shared" si="0"/>
        <v>100</v>
      </c>
      <c r="D7" s="8">
        <v>100</v>
      </c>
      <c r="E7" s="5">
        <v>100</v>
      </c>
      <c r="F7" s="5">
        <v>100</v>
      </c>
    </row>
    <row r="8" spans="1:6" ht="15.75" customHeight="1">
      <c r="A8" s="5">
        <v>106103025</v>
      </c>
      <c r="B8" s="5" t="s">
        <v>26</v>
      </c>
      <c r="C8" s="10">
        <f t="shared" si="0"/>
        <v>100</v>
      </c>
      <c r="D8" s="8">
        <v>100</v>
      </c>
      <c r="E8" s="5">
        <v>100</v>
      </c>
      <c r="F8" s="5">
        <v>100</v>
      </c>
    </row>
    <row r="9" spans="1:6" ht="15.75" customHeight="1">
      <c r="A9" s="5">
        <v>106103516</v>
      </c>
      <c r="B9" s="5" t="s">
        <v>27</v>
      </c>
      <c r="C9" s="10">
        <f t="shared" si="0"/>
        <v>100</v>
      </c>
      <c r="D9" s="8">
        <v>100</v>
      </c>
      <c r="E9" s="5">
        <v>100</v>
      </c>
      <c r="F9" s="5">
        <v>100</v>
      </c>
    </row>
    <row r="10" spans="1:6" ht="15.75" customHeight="1">
      <c r="A10" s="5">
        <v>106202005</v>
      </c>
      <c r="B10" s="5" t="s">
        <v>28</v>
      </c>
      <c r="C10" s="10">
        <f t="shared" si="0"/>
        <v>100</v>
      </c>
      <c r="D10" s="8">
        <v>100</v>
      </c>
      <c r="E10" s="5">
        <v>100</v>
      </c>
      <c r="F10" s="5">
        <v>100</v>
      </c>
    </row>
    <row r="11" spans="1:6" ht="15.75" customHeight="1">
      <c r="A11" s="5">
        <v>106303523</v>
      </c>
      <c r="B11" s="5" t="s">
        <v>29</v>
      </c>
      <c r="C11" s="10">
        <f t="shared" si="0"/>
        <v>100</v>
      </c>
      <c r="D11" s="8">
        <v>100</v>
      </c>
      <c r="E11" s="5">
        <v>100</v>
      </c>
      <c r="F11" s="5">
        <v>100</v>
      </c>
    </row>
    <row r="12" spans="1:6" ht="15.75" customHeight="1">
      <c r="A12" s="5">
        <v>106303527</v>
      </c>
      <c r="B12" s="5" t="s">
        <v>30</v>
      </c>
      <c r="C12" s="10">
        <f t="shared" si="0"/>
        <v>100</v>
      </c>
      <c r="D12" s="8">
        <v>100</v>
      </c>
      <c r="E12" s="5">
        <v>100</v>
      </c>
      <c r="F12" s="5">
        <v>100</v>
      </c>
    </row>
    <row r="13" spans="1:6" ht="15.75" customHeight="1">
      <c r="A13" s="5">
        <v>106401009</v>
      </c>
      <c r="B13" s="5" t="s">
        <v>31</v>
      </c>
      <c r="C13" s="10">
        <f t="shared" si="0"/>
        <v>100</v>
      </c>
      <c r="D13" s="8">
        <v>100</v>
      </c>
      <c r="E13" s="5">
        <v>100</v>
      </c>
      <c r="F13" s="5">
        <v>100</v>
      </c>
    </row>
    <row r="14" spans="1:6" ht="15.75" customHeight="1">
      <c r="A14" s="5">
        <v>106401054</v>
      </c>
      <c r="B14" s="5" t="s">
        <v>32</v>
      </c>
      <c r="C14" s="10">
        <f t="shared" si="0"/>
        <v>100</v>
      </c>
      <c r="D14" s="8">
        <v>100</v>
      </c>
      <c r="E14" s="5">
        <v>100</v>
      </c>
      <c r="F14" s="5">
        <v>100</v>
      </c>
    </row>
    <row r="15" spans="1:6" ht="15.75" customHeight="1">
      <c r="A15" s="5">
        <v>106401064</v>
      </c>
      <c r="B15" s="5" t="s">
        <v>33</v>
      </c>
      <c r="C15" s="10">
        <f t="shared" si="0"/>
        <v>100</v>
      </c>
      <c r="D15" s="8">
        <v>100</v>
      </c>
      <c r="E15" s="5">
        <v>100</v>
      </c>
      <c r="F15" s="5">
        <v>100</v>
      </c>
    </row>
    <row r="16" spans="1:6" ht="15.75" customHeight="1">
      <c r="A16" s="5">
        <v>106401520</v>
      </c>
      <c r="B16" s="5" t="s">
        <v>34</v>
      </c>
      <c r="C16" s="10">
        <f t="shared" si="0"/>
        <v>100</v>
      </c>
      <c r="D16" s="8">
        <v>100</v>
      </c>
      <c r="E16" s="5">
        <v>100</v>
      </c>
      <c r="F16" s="5">
        <v>100</v>
      </c>
    </row>
    <row r="17" spans="1:6" ht="15.75" customHeight="1">
      <c r="A17" s="5">
        <v>106401531</v>
      </c>
      <c r="B17" s="5" t="s">
        <v>35</v>
      </c>
      <c r="C17" s="10">
        <f t="shared" si="0"/>
        <v>100</v>
      </c>
      <c r="D17" s="8">
        <v>100</v>
      </c>
      <c r="E17" s="5">
        <v>100</v>
      </c>
      <c r="F17" s="5">
        <v>100</v>
      </c>
    </row>
    <row r="18" spans="1:6" ht="15.75" customHeight="1">
      <c r="A18" s="5">
        <v>106401532</v>
      </c>
      <c r="B18" s="5" t="s">
        <v>36</v>
      </c>
      <c r="C18" s="10">
        <f t="shared" si="0"/>
        <v>100</v>
      </c>
      <c r="D18" s="8">
        <v>100</v>
      </c>
      <c r="E18" s="5">
        <v>100</v>
      </c>
      <c r="F18" s="5">
        <v>100</v>
      </c>
    </row>
    <row r="19" spans="1:6" ht="15.75" customHeight="1">
      <c r="A19" s="5">
        <v>106401543</v>
      </c>
      <c r="B19" s="5" t="s">
        <v>37</v>
      </c>
      <c r="C19" s="10">
        <f t="shared" si="0"/>
        <v>100</v>
      </c>
      <c r="D19" s="8">
        <v>100</v>
      </c>
      <c r="E19" s="5">
        <v>100</v>
      </c>
      <c r="F19" s="5">
        <v>100</v>
      </c>
    </row>
    <row r="20" spans="1:6" ht="15.75" customHeight="1">
      <c r="A20" s="5">
        <v>106401546</v>
      </c>
      <c r="B20" s="5" t="s">
        <v>38</v>
      </c>
      <c r="C20" s="10">
        <f t="shared" si="0"/>
        <v>90</v>
      </c>
      <c r="D20" s="8">
        <v>100</v>
      </c>
      <c r="E20" s="5">
        <v>70</v>
      </c>
      <c r="F20" s="5">
        <v>100</v>
      </c>
    </row>
    <row r="21" spans="1:6" ht="15.75" customHeight="1">
      <c r="A21" s="5">
        <v>106401549</v>
      </c>
      <c r="B21" s="5" t="s">
        <v>39</v>
      </c>
      <c r="C21" s="10">
        <f t="shared" si="0"/>
        <v>100</v>
      </c>
      <c r="D21" s="8">
        <v>100</v>
      </c>
      <c r="E21" s="5">
        <v>100</v>
      </c>
      <c r="F21" s="5">
        <v>100</v>
      </c>
    </row>
    <row r="22" spans="1:6" ht="15.75" customHeight="1">
      <c r="A22" s="5">
        <v>106401551</v>
      </c>
      <c r="B22" s="5" t="s">
        <v>40</v>
      </c>
      <c r="C22" s="10">
        <f t="shared" si="0"/>
        <v>100</v>
      </c>
      <c r="D22" s="8">
        <v>100</v>
      </c>
      <c r="E22" s="5">
        <v>100</v>
      </c>
      <c r="F22" s="5">
        <v>100</v>
      </c>
    </row>
    <row r="23" spans="1:6" ht="15.75" customHeight="1">
      <c r="A23" s="5">
        <v>106401552</v>
      </c>
      <c r="B23" s="5" t="s">
        <v>41</v>
      </c>
      <c r="C23" s="10">
        <f t="shared" si="0"/>
        <v>100</v>
      </c>
      <c r="D23" s="8">
        <v>100</v>
      </c>
      <c r="E23" s="5">
        <v>100</v>
      </c>
      <c r="F23" s="5">
        <v>100</v>
      </c>
    </row>
    <row r="24" spans="1:6" ht="15.75" customHeight="1">
      <c r="A24" s="5">
        <v>106403004</v>
      </c>
      <c r="B24" s="5" t="s">
        <v>42</v>
      </c>
      <c r="C24" s="10">
        <f t="shared" si="0"/>
        <v>80</v>
      </c>
      <c r="D24" s="8">
        <v>100</v>
      </c>
      <c r="E24" s="5">
        <v>70</v>
      </c>
      <c r="F24" s="5">
        <v>70</v>
      </c>
    </row>
    <row r="25" spans="1:6" ht="15.75" customHeight="1">
      <c r="A25" s="5">
        <v>106408015</v>
      </c>
      <c r="B25" s="5" t="s">
        <v>43</v>
      </c>
      <c r="C25" s="10">
        <f t="shared" si="0"/>
        <v>83.333333333333329</v>
      </c>
      <c r="D25" s="8">
        <v>100</v>
      </c>
      <c r="E25" s="5">
        <v>80</v>
      </c>
      <c r="F25" s="5">
        <v>70</v>
      </c>
    </row>
    <row r="26" spans="1:6" ht="15.75" customHeight="1">
      <c r="A26" s="5">
        <v>106408029</v>
      </c>
      <c r="B26" s="5" t="s">
        <v>44</v>
      </c>
      <c r="C26" s="10">
        <f t="shared" si="0"/>
        <v>0</v>
      </c>
      <c r="D26" s="8">
        <v>0</v>
      </c>
      <c r="E26" s="5">
        <v>0</v>
      </c>
      <c r="F26" s="5">
        <v>0</v>
      </c>
    </row>
    <row r="27" spans="1:6" ht="15.75" customHeight="1">
      <c r="A27" s="5">
        <v>106408509</v>
      </c>
      <c r="B27" s="5" t="s">
        <v>46</v>
      </c>
      <c r="C27" s="10">
        <f t="shared" si="0"/>
        <v>90</v>
      </c>
      <c r="D27" s="8">
        <v>100</v>
      </c>
      <c r="E27" s="5">
        <v>100</v>
      </c>
      <c r="F27" s="5">
        <v>70</v>
      </c>
    </row>
    <row r="28" spans="1:6" ht="15.75" customHeight="1">
      <c r="A28" s="5">
        <v>106408522</v>
      </c>
      <c r="B28" s="5" t="s">
        <v>47</v>
      </c>
      <c r="C28" s="10">
        <f t="shared" si="0"/>
        <v>100</v>
      </c>
      <c r="D28" s="8">
        <v>100</v>
      </c>
      <c r="E28" s="5">
        <v>100</v>
      </c>
      <c r="F28" s="5">
        <v>100</v>
      </c>
    </row>
    <row r="29" spans="1:6" ht="15.75" customHeight="1">
      <c r="A29" s="5">
        <v>106409014</v>
      </c>
      <c r="B29" s="5" t="s">
        <v>48</v>
      </c>
      <c r="C29" s="10">
        <f t="shared" si="0"/>
        <v>100</v>
      </c>
      <c r="D29" s="8">
        <v>100</v>
      </c>
      <c r="E29" s="5">
        <v>100</v>
      </c>
      <c r="F29" s="5">
        <v>100</v>
      </c>
    </row>
    <row r="30" spans="1:6" ht="15.75" customHeight="1">
      <c r="A30" s="5">
        <v>106409020</v>
      </c>
      <c r="B30" s="5" t="s">
        <v>49</v>
      </c>
      <c r="C30" s="10">
        <f t="shared" si="0"/>
        <v>80</v>
      </c>
      <c r="D30" s="8">
        <v>70</v>
      </c>
      <c r="E30" s="5">
        <v>100</v>
      </c>
      <c r="F30" s="5">
        <v>70</v>
      </c>
    </row>
    <row r="31" spans="1:6" ht="15.75" customHeight="1">
      <c r="A31" s="5">
        <v>106409510</v>
      </c>
      <c r="B31" s="5" t="s">
        <v>50</v>
      </c>
      <c r="C31" s="10">
        <f t="shared" si="0"/>
        <v>100</v>
      </c>
      <c r="D31" s="8">
        <v>100</v>
      </c>
      <c r="E31" s="5">
        <v>100</v>
      </c>
      <c r="F31" s="5">
        <v>100</v>
      </c>
    </row>
    <row r="32" spans="1:6" ht="15.75" customHeight="1">
      <c r="A32" s="5">
        <v>106409518</v>
      </c>
      <c r="B32" s="5" t="s">
        <v>51</v>
      </c>
      <c r="C32" s="10">
        <f t="shared" si="0"/>
        <v>100</v>
      </c>
      <c r="D32" s="8">
        <v>100</v>
      </c>
      <c r="E32" s="5">
        <v>100</v>
      </c>
      <c r="F32" s="5">
        <v>100</v>
      </c>
    </row>
    <row r="33" spans="1:6" ht="15.75" customHeight="1">
      <c r="A33" s="5">
        <v>106409526</v>
      </c>
      <c r="B33" s="5" t="s">
        <v>52</v>
      </c>
      <c r="C33" s="10">
        <f t="shared" si="0"/>
        <v>56.666666666666664</v>
      </c>
      <c r="D33" s="8">
        <v>70</v>
      </c>
      <c r="E33" s="5">
        <v>100</v>
      </c>
      <c r="F33" s="5">
        <v>0</v>
      </c>
    </row>
    <row r="34" spans="1:6" ht="15.75" customHeight="1">
      <c r="A34" s="5">
        <v>106501005</v>
      </c>
      <c r="B34" s="5" t="s">
        <v>53</v>
      </c>
      <c r="C34" s="10">
        <f t="shared" si="0"/>
        <v>90</v>
      </c>
      <c r="D34" s="8">
        <v>100</v>
      </c>
      <c r="E34" s="5">
        <v>70</v>
      </c>
      <c r="F34" s="5">
        <v>100</v>
      </c>
    </row>
    <row r="35" spans="1:6" ht="15.75" customHeight="1">
      <c r="A35" s="5">
        <v>107102005</v>
      </c>
      <c r="B35" s="5" t="s">
        <v>54</v>
      </c>
      <c r="C35" s="10">
        <f t="shared" si="0"/>
        <v>60</v>
      </c>
      <c r="D35" s="8">
        <v>100</v>
      </c>
      <c r="E35" s="5">
        <v>80</v>
      </c>
      <c r="F35" s="5">
        <v>0</v>
      </c>
    </row>
    <row r="36" spans="1:6" ht="15.75" customHeight="1">
      <c r="A36" s="5">
        <v>107401548</v>
      </c>
      <c r="B36" s="5" t="s">
        <v>55</v>
      </c>
      <c r="C36" s="10">
        <f t="shared" si="0"/>
        <v>100</v>
      </c>
      <c r="D36" s="8">
        <v>100</v>
      </c>
      <c r="E36" s="5">
        <v>100</v>
      </c>
      <c r="F36" s="5">
        <v>100</v>
      </c>
    </row>
    <row r="37" spans="1:6" ht="15.75" customHeight="1">
      <c r="A37" s="5">
        <v>107408011</v>
      </c>
      <c r="B37" s="5" t="s">
        <v>56</v>
      </c>
      <c r="C37" s="10">
        <f t="shared" si="0"/>
        <v>0</v>
      </c>
      <c r="D37" s="8">
        <v>0</v>
      </c>
      <c r="E37" s="5">
        <v>0</v>
      </c>
      <c r="F37" s="5">
        <v>0</v>
      </c>
    </row>
    <row r="38" spans="1:6" ht="15.75" customHeight="1">
      <c r="A38" s="5">
        <v>107408016</v>
      </c>
      <c r="B38" s="5" t="s">
        <v>57</v>
      </c>
      <c r="C38" s="10">
        <f t="shared" si="0"/>
        <v>33.333333333333336</v>
      </c>
      <c r="D38" s="8">
        <v>100</v>
      </c>
      <c r="E38" s="5">
        <v>0</v>
      </c>
      <c r="F38" s="5">
        <v>0</v>
      </c>
    </row>
    <row r="39" spans="1:6" ht="15.75" customHeight="1">
      <c r="A39" s="5">
        <v>107408019</v>
      </c>
      <c r="B39" s="5" t="s">
        <v>58</v>
      </c>
      <c r="C39" s="10">
        <f t="shared" si="0"/>
        <v>40</v>
      </c>
      <c r="D39" s="8">
        <v>100</v>
      </c>
      <c r="E39" s="5">
        <v>0</v>
      </c>
      <c r="F39" s="5">
        <v>20</v>
      </c>
    </row>
    <row r="40" spans="1:6" ht="15.75" customHeight="1">
      <c r="A40" s="5">
        <v>107408201</v>
      </c>
      <c r="B40" s="5" t="s">
        <v>59</v>
      </c>
      <c r="C40" s="10">
        <f t="shared" si="0"/>
        <v>100</v>
      </c>
      <c r="D40" s="8">
        <v>100</v>
      </c>
      <c r="E40" s="5">
        <v>100</v>
      </c>
      <c r="F40" s="5">
        <v>100</v>
      </c>
    </row>
    <row r="41" spans="1:6" ht="15.75" customHeight="1">
      <c r="A41" s="5">
        <v>107409302</v>
      </c>
      <c r="B41" s="5" t="s">
        <v>60</v>
      </c>
      <c r="C41" s="10">
        <f t="shared" si="0"/>
        <v>46.666666666666664</v>
      </c>
      <c r="D41" s="8">
        <v>0</v>
      </c>
      <c r="E41" s="5">
        <v>70</v>
      </c>
      <c r="F41" s="5">
        <v>70</v>
      </c>
    </row>
    <row r="42" spans="1:6" ht="15.75" customHeight="1">
      <c r="A42" s="5">
        <v>108102505</v>
      </c>
      <c r="B42" s="5" t="s">
        <v>61</v>
      </c>
      <c r="C42" s="10">
        <f t="shared" si="0"/>
        <v>90</v>
      </c>
      <c r="D42" s="8">
        <v>100</v>
      </c>
      <c r="E42" s="5">
        <v>70</v>
      </c>
      <c r="F42" s="5">
        <v>100</v>
      </c>
    </row>
    <row r="43" spans="1:6" ht="15.75" customHeight="1">
      <c r="A43" s="5">
        <v>108401021</v>
      </c>
      <c r="B43" s="5" t="s">
        <v>62</v>
      </c>
      <c r="C43" s="10">
        <f t="shared" si="0"/>
        <v>33.333333333333336</v>
      </c>
      <c r="D43" s="8">
        <v>0</v>
      </c>
      <c r="E43" s="5">
        <v>0</v>
      </c>
      <c r="F43" s="5">
        <v>100</v>
      </c>
    </row>
    <row r="44" spans="1:6" ht="15.75" customHeight="1">
      <c r="A44" s="5">
        <v>108401541</v>
      </c>
      <c r="B44" s="5" t="s">
        <v>63</v>
      </c>
      <c r="C44" s="10">
        <f t="shared" si="0"/>
        <v>100</v>
      </c>
      <c r="D44" s="8">
        <v>100</v>
      </c>
      <c r="E44" s="5">
        <v>100</v>
      </c>
      <c r="F44" s="5">
        <v>100</v>
      </c>
    </row>
    <row r="45" spans="1:6" ht="15.75" customHeight="1">
      <c r="A45" s="5">
        <v>108409004</v>
      </c>
      <c r="B45" s="5" t="s">
        <v>64</v>
      </c>
      <c r="C45" s="10">
        <f t="shared" si="0"/>
        <v>100</v>
      </c>
      <c r="D45" s="8">
        <v>100</v>
      </c>
      <c r="E45" s="5">
        <v>100</v>
      </c>
      <c r="F45" s="5">
        <v>100</v>
      </c>
    </row>
    <row r="46" spans="1:6" ht="15.75" customHeight="1">
      <c r="A46" s="5">
        <v>108409005</v>
      </c>
      <c r="B46" s="5" t="s">
        <v>65</v>
      </c>
      <c r="C46" s="10">
        <f t="shared" si="0"/>
        <v>90</v>
      </c>
      <c r="D46" s="8">
        <v>100</v>
      </c>
      <c r="E46" s="5">
        <v>70</v>
      </c>
      <c r="F46" s="5">
        <v>100</v>
      </c>
    </row>
    <row r="47" spans="1:6" ht="15.75" customHeight="1">
      <c r="A47" s="5">
        <v>108409006</v>
      </c>
      <c r="B47" s="5" t="s">
        <v>66</v>
      </c>
      <c r="C47" s="10">
        <f t="shared" si="0"/>
        <v>100</v>
      </c>
      <c r="D47" s="8">
        <v>100</v>
      </c>
      <c r="E47" s="5">
        <v>100</v>
      </c>
      <c r="F47" s="5">
        <v>100</v>
      </c>
    </row>
    <row r="48" spans="1:6" ht="15.75" customHeight="1">
      <c r="A48" s="5">
        <v>108409007</v>
      </c>
      <c r="B48" s="5" t="s">
        <v>67</v>
      </c>
      <c r="C48" s="10">
        <f t="shared" si="0"/>
        <v>100</v>
      </c>
      <c r="D48" s="8">
        <v>100</v>
      </c>
      <c r="E48" s="5">
        <v>100</v>
      </c>
      <c r="F48" s="5">
        <v>100</v>
      </c>
    </row>
    <row r="49" spans="1:6" ht="15.75" customHeight="1">
      <c r="A49" s="5">
        <v>108409009</v>
      </c>
      <c r="B49" s="5" t="s">
        <v>68</v>
      </c>
      <c r="C49" s="10">
        <f t="shared" si="0"/>
        <v>100</v>
      </c>
      <c r="D49" s="8">
        <v>100</v>
      </c>
      <c r="E49" s="5">
        <v>100</v>
      </c>
      <c r="F49" s="5">
        <v>100</v>
      </c>
    </row>
    <row r="50" spans="1:6" ht="15.75" customHeight="1">
      <c r="A50" s="5">
        <v>108409202</v>
      </c>
      <c r="B50" s="5" t="s">
        <v>69</v>
      </c>
      <c r="C50" s="10">
        <f t="shared" si="0"/>
        <v>100</v>
      </c>
      <c r="D50" s="8">
        <v>100</v>
      </c>
      <c r="E50" s="5">
        <v>100</v>
      </c>
      <c r="F50" s="5">
        <v>100</v>
      </c>
    </row>
    <row r="51" spans="1:6" ht="15.75" customHeight="1">
      <c r="A51" s="5">
        <v>108409508</v>
      </c>
      <c r="B51" s="5" t="s">
        <v>70</v>
      </c>
      <c r="C51" s="10">
        <f t="shared" si="0"/>
        <v>100</v>
      </c>
      <c r="D51" s="8">
        <v>100</v>
      </c>
      <c r="E51" s="5">
        <v>100</v>
      </c>
      <c r="F51" s="5">
        <v>100</v>
      </c>
    </row>
    <row r="52" spans="1:6" ht="15.75" customHeight="1">
      <c r="A52" s="5">
        <v>108601004</v>
      </c>
      <c r="B52" s="5" t="s">
        <v>71</v>
      </c>
      <c r="C52" s="10">
        <f t="shared" si="0"/>
        <v>93.333333333333329</v>
      </c>
      <c r="D52" s="8">
        <v>100</v>
      </c>
      <c r="E52" s="5">
        <v>80</v>
      </c>
      <c r="F52" s="5">
        <v>100</v>
      </c>
    </row>
    <row r="53" spans="1:6" ht="15.75" customHeight="1">
      <c r="A53" s="5">
        <v>108601511</v>
      </c>
      <c r="B53" s="5" t="s">
        <v>72</v>
      </c>
      <c r="C53" s="10">
        <f t="shared" si="0"/>
        <v>93.333333333333329</v>
      </c>
      <c r="D53" s="8">
        <v>100</v>
      </c>
      <c r="E53" s="5">
        <v>80</v>
      </c>
      <c r="F53" s="5">
        <v>100</v>
      </c>
    </row>
    <row r="54" spans="1:6" ht="15.75" customHeight="1">
      <c r="A54" s="5">
        <v>108602534</v>
      </c>
      <c r="B54" s="5" t="s">
        <v>73</v>
      </c>
      <c r="C54" s="10">
        <f t="shared" si="0"/>
        <v>100</v>
      </c>
      <c r="D54" s="8">
        <v>100</v>
      </c>
      <c r="E54" s="5">
        <v>100</v>
      </c>
      <c r="F54" s="5">
        <v>100</v>
      </c>
    </row>
    <row r="55" spans="1:6" ht="15.75" customHeight="1">
      <c r="A55" s="5">
        <v>108707005</v>
      </c>
      <c r="B55" s="5" t="s">
        <v>74</v>
      </c>
      <c r="C55" s="10">
        <f t="shared" si="0"/>
        <v>90</v>
      </c>
      <c r="D55" s="8">
        <v>100</v>
      </c>
      <c r="E55" s="5">
        <v>70</v>
      </c>
      <c r="F55" s="5">
        <v>100</v>
      </c>
    </row>
    <row r="56" spans="1:6" ht="15.75" customHeight="1">
      <c r="A56" s="5">
        <v>109108501</v>
      </c>
      <c r="B56" s="5" t="s">
        <v>75</v>
      </c>
      <c r="C56" s="10">
        <f t="shared" si="0"/>
        <v>90</v>
      </c>
      <c r="D56" s="8">
        <v>70</v>
      </c>
      <c r="E56" s="5">
        <v>100</v>
      </c>
      <c r="F56" s="5">
        <v>100</v>
      </c>
    </row>
    <row r="57" spans="1:6" ht="15.75" customHeight="1">
      <c r="A57" s="5">
        <v>109108511</v>
      </c>
      <c r="B57" s="5" t="s">
        <v>76</v>
      </c>
      <c r="C57" s="10">
        <f t="shared" si="0"/>
        <v>100</v>
      </c>
      <c r="D57" s="8">
        <v>100</v>
      </c>
      <c r="E57" s="5">
        <v>100</v>
      </c>
      <c r="F57" s="5">
        <v>100</v>
      </c>
    </row>
    <row r="58" spans="1:6" ht="15.75" customHeight="1">
      <c r="A58" s="5">
        <v>109408010</v>
      </c>
      <c r="B58" s="5" t="s">
        <v>77</v>
      </c>
      <c r="C58" s="10">
        <f t="shared" si="0"/>
        <v>100</v>
      </c>
      <c r="D58" s="8">
        <v>100</v>
      </c>
      <c r="E58" s="5">
        <v>100</v>
      </c>
      <c r="F58" s="5">
        <v>100</v>
      </c>
    </row>
    <row r="59" spans="1:6" ht="15.75" customHeight="1">
      <c r="A59" s="5">
        <v>109408508</v>
      </c>
      <c r="B59" s="5" t="s">
        <v>78</v>
      </c>
      <c r="C59" s="10">
        <f t="shared" si="0"/>
        <v>100</v>
      </c>
      <c r="D59" s="8">
        <v>100</v>
      </c>
      <c r="E59" s="5">
        <v>100</v>
      </c>
      <c r="F59" s="5">
        <v>100</v>
      </c>
    </row>
    <row r="60" spans="1:6" ht="15.75" customHeight="1">
      <c r="A60" s="5">
        <v>109408519</v>
      </c>
      <c r="B60" s="5" t="s">
        <v>79</v>
      </c>
      <c r="C60" s="10">
        <f t="shared" si="0"/>
        <v>100</v>
      </c>
      <c r="D60" s="8">
        <v>100</v>
      </c>
      <c r="E60" s="5">
        <v>100</v>
      </c>
      <c r="F60" s="5">
        <v>100</v>
      </c>
    </row>
    <row r="61" spans="1:6" ht="15.75" customHeight="1">
      <c r="A61" s="5">
        <v>109408534</v>
      </c>
      <c r="B61" s="5" t="s">
        <v>80</v>
      </c>
      <c r="C61" s="10">
        <f t="shared" si="0"/>
        <v>100</v>
      </c>
      <c r="D61" s="8">
        <v>100</v>
      </c>
      <c r="E61" s="5">
        <v>100</v>
      </c>
      <c r="F61" s="5">
        <v>100</v>
      </c>
    </row>
    <row r="62" spans="1:6" ht="15.75" customHeight="1">
      <c r="A62" s="5">
        <v>109408536</v>
      </c>
      <c r="B62" s="5" t="s">
        <v>81</v>
      </c>
      <c r="C62" s="10">
        <f t="shared" si="0"/>
        <v>100</v>
      </c>
      <c r="D62" s="8">
        <v>100</v>
      </c>
      <c r="E62" s="5">
        <v>100</v>
      </c>
      <c r="F62" s="5">
        <v>100</v>
      </c>
    </row>
    <row r="63" spans="1:6" ht="15.75" customHeight="1">
      <c r="A63" s="5">
        <v>109408538</v>
      </c>
      <c r="B63" s="5" t="s">
        <v>82</v>
      </c>
      <c r="C63" s="10">
        <f t="shared" si="0"/>
        <v>100</v>
      </c>
      <c r="D63" s="8">
        <v>100</v>
      </c>
      <c r="E63" s="5">
        <v>100</v>
      </c>
      <c r="F63" s="5">
        <v>100</v>
      </c>
    </row>
    <row r="64" spans="1:6" ht="15.75" customHeight="1">
      <c r="A64" s="5">
        <v>109607004</v>
      </c>
      <c r="B64" s="5" t="s">
        <v>83</v>
      </c>
      <c r="C64" s="10">
        <f t="shared" si="0"/>
        <v>100</v>
      </c>
      <c r="D64" s="8">
        <v>100</v>
      </c>
      <c r="E64" s="5">
        <v>100</v>
      </c>
      <c r="F64" s="5">
        <v>100</v>
      </c>
    </row>
    <row r="65" spans="3:3" ht="15.75" customHeight="1">
      <c r="C65" s="10"/>
    </row>
    <row r="66" spans="3:3" ht="15.75" customHeight="1">
      <c r="C66" s="10"/>
    </row>
    <row r="67" spans="3:3" ht="15.75" customHeight="1">
      <c r="C67" s="10"/>
    </row>
    <row r="68" spans="3:3" ht="15.75" customHeight="1">
      <c r="C68" s="10"/>
    </row>
    <row r="69" spans="3:3" ht="15.75" customHeight="1">
      <c r="C69" s="10"/>
    </row>
    <row r="70" spans="3:3" ht="15.75" customHeight="1">
      <c r="C70" s="10"/>
    </row>
    <row r="71" spans="3:3" ht="15.75" customHeight="1">
      <c r="C71" s="10"/>
    </row>
    <row r="72" spans="3:3" ht="15.75" customHeight="1">
      <c r="C72" s="10"/>
    </row>
    <row r="73" spans="3:3" ht="15.75" customHeight="1">
      <c r="C73" s="10"/>
    </row>
    <row r="74" spans="3:3" ht="15.75" customHeight="1">
      <c r="C74" s="10"/>
    </row>
    <row r="75" spans="3:3" ht="15.75" customHeight="1">
      <c r="C75" s="10"/>
    </row>
    <row r="76" spans="3:3" ht="15.75" customHeight="1">
      <c r="C76" s="10"/>
    </row>
    <row r="77" spans="3:3" ht="15.75" customHeight="1">
      <c r="C77" s="10"/>
    </row>
    <row r="78" spans="3:3" ht="15.75" customHeight="1">
      <c r="C78" s="10"/>
    </row>
    <row r="79" spans="3:3" ht="15.75" customHeight="1">
      <c r="C79" s="10"/>
    </row>
    <row r="80" spans="3:3" ht="15.75" customHeight="1">
      <c r="C80" s="10"/>
    </row>
    <row r="81" spans="3:3" ht="15.75" customHeight="1">
      <c r="C81" s="10"/>
    </row>
    <row r="82" spans="3:3" ht="15.75" customHeight="1">
      <c r="C82" s="10"/>
    </row>
    <row r="83" spans="3:3" ht="15.75" customHeight="1">
      <c r="C83" s="10"/>
    </row>
    <row r="84" spans="3:3" ht="15.75" customHeight="1">
      <c r="C84" s="10"/>
    </row>
    <row r="85" spans="3:3" ht="15.75" customHeight="1">
      <c r="C85" s="10"/>
    </row>
    <row r="86" spans="3:3" ht="15.75" customHeight="1">
      <c r="C86" s="10"/>
    </row>
    <row r="87" spans="3:3" ht="15.75" customHeight="1">
      <c r="C87" s="10"/>
    </row>
    <row r="88" spans="3:3" ht="15.75" customHeight="1">
      <c r="C88" s="10"/>
    </row>
    <row r="89" spans="3:3" ht="15.75" customHeight="1">
      <c r="C89" s="10"/>
    </row>
    <row r="90" spans="3:3" ht="15.75" customHeight="1">
      <c r="C90" s="10"/>
    </row>
    <row r="91" spans="3:3" ht="15.75" customHeight="1">
      <c r="C91" s="10"/>
    </row>
    <row r="92" spans="3:3" ht="15.75" customHeight="1">
      <c r="C92" s="10"/>
    </row>
    <row r="93" spans="3:3" ht="15.75" customHeight="1">
      <c r="C93" s="10"/>
    </row>
    <row r="94" spans="3:3" ht="15.75" customHeight="1">
      <c r="C94" s="10"/>
    </row>
    <row r="95" spans="3:3" ht="15.75" customHeight="1">
      <c r="C95" s="10"/>
    </row>
    <row r="96" spans="3:3" ht="15.75" customHeight="1">
      <c r="C96" s="10"/>
    </row>
    <row r="97" spans="3:3" ht="15.75" customHeight="1">
      <c r="C97" s="10"/>
    </row>
    <row r="98" spans="3:3" ht="15.75" customHeight="1">
      <c r="C98" s="10"/>
    </row>
    <row r="99" spans="3:3" ht="15.75" customHeight="1">
      <c r="C99" s="10"/>
    </row>
    <row r="100" spans="3:3" ht="15.75" customHeight="1">
      <c r="C100" s="10"/>
    </row>
    <row r="101" spans="3:3" ht="15.75" customHeight="1">
      <c r="C101" s="10"/>
    </row>
    <row r="102" spans="3:3" ht="15.75" customHeight="1">
      <c r="C102" s="10"/>
    </row>
    <row r="103" spans="3:3" ht="15.75" customHeight="1">
      <c r="C103" s="10"/>
    </row>
    <row r="104" spans="3:3" ht="15.75" customHeight="1">
      <c r="C104" s="10"/>
    </row>
    <row r="105" spans="3:3" ht="15.75" customHeight="1">
      <c r="C105" s="10"/>
    </row>
    <row r="106" spans="3:3" ht="15.75" customHeight="1">
      <c r="C106" s="10"/>
    </row>
    <row r="107" spans="3:3" ht="15.75" customHeight="1">
      <c r="C107" s="10"/>
    </row>
    <row r="108" spans="3:3" ht="15.75" customHeight="1">
      <c r="C108" s="10"/>
    </row>
    <row r="109" spans="3:3" ht="15.75" customHeight="1">
      <c r="C109" s="10"/>
    </row>
    <row r="110" spans="3:3" ht="15.75" customHeight="1">
      <c r="C110" s="10"/>
    </row>
    <row r="111" spans="3:3" ht="15.75" customHeight="1">
      <c r="C111" s="10"/>
    </row>
    <row r="112" spans="3:3" ht="15.75" customHeight="1">
      <c r="C112" s="10"/>
    </row>
    <row r="113" spans="3:3" ht="15.75" customHeight="1">
      <c r="C113" s="10"/>
    </row>
    <row r="114" spans="3:3" ht="15.75" customHeight="1">
      <c r="C114" s="10"/>
    </row>
    <row r="115" spans="3:3" ht="15.75" customHeight="1">
      <c r="C115" s="10"/>
    </row>
    <row r="116" spans="3:3" ht="15.75" customHeight="1">
      <c r="C116" s="10"/>
    </row>
    <row r="117" spans="3:3" ht="15.75" customHeight="1">
      <c r="C117" s="10"/>
    </row>
    <row r="118" spans="3:3" ht="15.75" customHeight="1">
      <c r="C118" s="10"/>
    </row>
    <row r="119" spans="3:3" ht="15.75" customHeight="1">
      <c r="C119" s="10"/>
    </row>
    <row r="120" spans="3:3" ht="15.75" customHeight="1">
      <c r="C120" s="10"/>
    </row>
    <row r="121" spans="3:3" ht="15.75" customHeight="1">
      <c r="C121" s="10"/>
    </row>
    <row r="122" spans="3:3" ht="15.75" customHeight="1">
      <c r="C122" s="10"/>
    </row>
    <row r="123" spans="3:3" ht="15.75" customHeight="1">
      <c r="C123" s="10"/>
    </row>
    <row r="124" spans="3:3" ht="15.75" customHeight="1">
      <c r="C124" s="10"/>
    </row>
    <row r="125" spans="3:3" ht="15.75" customHeight="1">
      <c r="C125" s="10"/>
    </row>
    <row r="126" spans="3:3" ht="15.75" customHeight="1">
      <c r="C126" s="10"/>
    </row>
    <row r="127" spans="3:3" ht="15.75" customHeight="1">
      <c r="C127" s="10"/>
    </row>
    <row r="128" spans="3:3" ht="15.75" customHeight="1">
      <c r="C128" s="10"/>
    </row>
    <row r="129" spans="3:3" ht="15.75" customHeight="1">
      <c r="C129" s="10"/>
    </row>
    <row r="130" spans="3:3" ht="15.75" customHeight="1">
      <c r="C130" s="10"/>
    </row>
    <row r="131" spans="3:3" ht="15.75" customHeight="1">
      <c r="C131" s="10"/>
    </row>
    <row r="132" spans="3:3" ht="15.75" customHeight="1">
      <c r="C132" s="10"/>
    </row>
    <row r="133" spans="3:3" ht="15.75" customHeight="1">
      <c r="C133" s="10"/>
    </row>
    <row r="134" spans="3:3" ht="15.75" customHeight="1">
      <c r="C134" s="10"/>
    </row>
    <row r="135" spans="3:3" ht="15.75" customHeight="1">
      <c r="C135" s="10"/>
    </row>
    <row r="136" spans="3:3" ht="15.75" customHeight="1">
      <c r="C136" s="10"/>
    </row>
    <row r="137" spans="3:3" ht="15.75" customHeight="1">
      <c r="C137" s="10"/>
    </row>
    <row r="138" spans="3:3" ht="15.75" customHeight="1">
      <c r="C138" s="10"/>
    </row>
    <row r="139" spans="3:3" ht="15.75" customHeight="1">
      <c r="C139" s="10"/>
    </row>
    <row r="140" spans="3:3" ht="15.75" customHeight="1">
      <c r="C140" s="10"/>
    </row>
    <row r="141" spans="3:3" ht="15.75" customHeight="1">
      <c r="C141" s="10"/>
    </row>
    <row r="142" spans="3:3" ht="15.75" customHeight="1">
      <c r="C142" s="10"/>
    </row>
    <row r="143" spans="3:3" ht="15.75" customHeight="1">
      <c r="C143" s="10"/>
    </row>
    <row r="144" spans="3:3" ht="15.75" customHeight="1">
      <c r="C144" s="10"/>
    </row>
    <row r="145" spans="3:3" ht="15.75" customHeight="1">
      <c r="C145" s="10"/>
    </row>
    <row r="146" spans="3:3" ht="15.75" customHeight="1">
      <c r="C146" s="10"/>
    </row>
    <row r="147" spans="3:3" ht="15.75" customHeight="1">
      <c r="C147" s="10"/>
    </row>
    <row r="148" spans="3:3" ht="15.75" customHeight="1">
      <c r="C148" s="10"/>
    </row>
    <row r="149" spans="3:3" ht="15.75" customHeight="1">
      <c r="C149" s="10"/>
    </row>
    <row r="150" spans="3:3" ht="15.75" customHeight="1">
      <c r="C150" s="10"/>
    </row>
    <row r="151" spans="3:3" ht="15.75" customHeight="1">
      <c r="C151" s="10"/>
    </row>
    <row r="152" spans="3:3" ht="15.75" customHeight="1">
      <c r="C152" s="10"/>
    </row>
    <row r="153" spans="3:3" ht="15.75" customHeight="1">
      <c r="C153" s="10"/>
    </row>
    <row r="154" spans="3:3" ht="15.75" customHeight="1">
      <c r="C154" s="10"/>
    </row>
    <row r="155" spans="3:3" ht="15.75" customHeight="1">
      <c r="C155" s="10"/>
    </row>
    <row r="156" spans="3:3" ht="15.75" customHeight="1">
      <c r="C156" s="10"/>
    </row>
    <row r="157" spans="3:3" ht="15.75" customHeight="1">
      <c r="C157" s="10"/>
    </row>
    <row r="158" spans="3:3" ht="15.75" customHeight="1">
      <c r="C158" s="10"/>
    </row>
    <row r="159" spans="3:3" ht="15.75" customHeight="1">
      <c r="C159" s="10"/>
    </row>
    <row r="160" spans="3:3" ht="15.75" customHeight="1">
      <c r="C160" s="10"/>
    </row>
    <row r="161" spans="3:3" ht="15.75" customHeight="1">
      <c r="C161" s="10"/>
    </row>
    <row r="162" spans="3:3" ht="15.75" customHeight="1">
      <c r="C162" s="10"/>
    </row>
    <row r="163" spans="3:3" ht="15.75" customHeight="1">
      <c r="C163" s="10"/>
    </row>
    <row r="164" spans="3:3" ht="15.75" customHeight="1">
      <c r="C164" s="10"/>
    </row>
    <row r="165" spans="3:3" ht="15.75" customHeight="1">
      <c r="C165" s="10"/>
    </row>
    <row r="166" spans="3:3" ht="15.75" customHeight="1">
      <c r="C166" s="10"/>
    </row>
    <row r="167" spans="3:3" ht="15.75" customHeight="1">
      <c r="C167" s="10"/>
    </row>
    <row r="168" spans="3:3" ht="15.75" customHeight="1">
      <c r="C168" s="10"/>
    </row>
    <row r="169" spans="3:3" ht="15.75" customHeight="1">
      <c r="C169" s="10"/>
    </row>
    <row r="170" spans="3:3" ht="15.75" customHeight="1">
      <c r="C170" s="10"/>
    </row>
    <row r="171" spans="3:3" ht="15.75" customHeight="1">
      <c r="C171" s="10"/>
    </row>
    <row r="172" spans="3:3" ht="15.75" customHeight="1">
      <c r="C172" s="10"/>
    </row>
    <row r="173" spans="3:3" ht="15.75" customHeight="1">
      <c r="C173" s="10"/>
    </row>
    <row r="174" spans="3:3" ht="15.75" customHeight="1">
      <c r="C174" s="10"/>
    </row>
    <row r="175" spans="3:3" ht="15.75" customHeight="1">
      <c r="C175" s="10"/>
    </row>
    <row r="176" spans="3:3" ht="15.75" customHeight="1">
      <c r="C176" s="10"/>
    </row>
    <row r="177" spans="3:3" ht="15.75" customHeight="1">
      <c r="C177" s="10"/>
    </row>
    <row r="178" spans="3:3" ht="15.75" customHeight="1">
      <c r="C178" s="10"/>
    </row>
    <row r="179" spans="3:3" ht="15.75" customHeight="1">
      <c r="C179" s="10"/>
    </row>
    <row r="180" spans="3:3" ht="15.75" customHeight="1">
      <c r="C180" s="10"/>
    </row>
    <row r="181" spans="3:3" ht="15.75" customHeight="1">
      <c r="C181" s="10"/>
    </row>
    <row r="182" spans="3:3" ht="15.75" customHeight="1">
      <c r="C182" s="10"/>
    </row>
    <row r="183" spans="3:3" ht="15.75" customHeight="1">
      <c r="C183" s="10"/>
    </row>
    <row r="184" spans="3:3" ht="15.75" customHeight="1">
      <c r="C184" s="10"/>
    </row>
    <row r="185" spans="3:3" ht="15.75" customHeight="1">
      <c r="C185" s="10"/>
    </row>
    <row r="186" spans="3:3" ht="15.75" customHeight="1">
      <c r="C186" s="10"/>
    </row>
    <row r="187" spans="3:3" ht="15.75" customHeight="1">
      <c r="C187" s="10"/>
    </row>
    <row r="188" spans="3:3" ht="15.75" customHeight="1">
      <c r="C188" s="10"/>
    </row>
    <row r="189" spans="3:3" ht="15.75" customHeight="1">
      <c r="C189" s="10"/>
    </row>
    <row r="190" spans="3:3" ht="15.75" customHeight="1">
      <c r="C190" s="10"/>
    </row>
    <row r="191" spans="3:3" ht="15.75" customHeight="1">
      <c r="C191" s="10"/>
    </row>
    <row r="192" spans="3:3" ht="15.75" customHeight="1">
      <c r="C192" s="10"/>
    </row>
    <row r="193" spans="3:3" ht="15.75" customHeight="1">
      <c r="C193" s="10"/>
    </row>
    <row r="194" spans="3:3" ht="15.75" customHeight="1">
      <c r="C194" s="10"/>
    </row>
    <row r="195" spans="3:3" ht="15.75" customHeight="1">
      <c r="C195" s="10"/>
    </row>
    <row r="196" spans="3:3" ht="15.75" customHeight="1">
      <c r="C196" s="10"/>
    </row>
    <row r="197" spans="3:3" ht="15.75" customHeight="1">
      <c r="C197" s="10"/>
    </row>
    <row r="198" spans="3:3" ht="15.75" customHeight="1">
      <c r="C198" s="10"/>
    </row>
    <row r="199" spans="3:3" ht="15.75" customHeight="1">
      <c r="C199" s="10"/>
    </row>
    <row r="200" spans="3:3" ht="15.75" customHeight="1">
      <c r="C200" s="10"/>
    </row>
    <row r="201" spans="3:3" ht="15.75" customHeight="1">
      <c r="C201" s="10"/>
    </row>
    <row r="202" spans="3:3" ht="15.75" customHeight="1">
      <c r="C202" s="10"/>
    </row>
    <row r="203" spans="3:3" ht="15.75" customHeight="1">
      <c r="C203" s="10"/>
    </row>
    <row r="204" spans="3:3" ht="15.75" customHeight="1">
      <c r="C204" s="10"/>
    </row>
    <row r="205" spans="3:3" ht="15.75" customHeight="1">
      <c r="C205" s="10"/>
    </row>
    <row r="206" spans="3:3" ht="15.75" customHeight="1">
      <c r="C206" s="10"/>
    </row>
    <row r="207" spans="3:3" ht="15.75" customHeight="1">
      <c r="C207" s="10"/>
    </row>
    <row r="208" spans="3:3" ht="15.75" customHeight="1">
      <c r="C208" s="10"/>
    </row>
    <row r="209" spans="3:3" ht="15.75" customHeight="1">
      <c r="C209" s="10"/>
    </row>
    <row r="210" spans="3:3" ht="15.75" customHeight="1">
      <c r="C210" s="10"/>
    </row>
    <row r="211" spans="3:3" ht="15.75" customHeight="1">
      <c r="C211" s="10"/>
    </row>
    <row r="212" spans="3:3" ht="15.75" customHeight="1">
      <c r="C212" s="10"/>
    </row>
    <row r="213" spans="3:3" ht="15.75" customHeight="1">
      <c r="C213" s="10"/>
    </row>
    <row r="214" spans="3:3" ht="15.75" customHeight="1">
      <c r="C214" s="10"/>
    </row>
    <row r="215" spans="3:3" ht="15.75" customHeight="1">
      <c r="C215" s="10"/>
    </row>
    <row r="216" spans="3:3" ht="15.75" customHeight="1">
      <c r="C216" s="10"/>
    </row>
    <row r="217" spans="3:3" ht="15.75" customHeight="1">
      <c r="C217" s="10"/>
    </row>
    <row r="218" spans="3:3" ht="15.75" customHeight="1">
      <c r="C218" s="10"/>
    </row>
    <row r="219" spans="3:3" ht="15.75" customHeight="1">
      <c r="C219" s="10"/>
    </row>
    <row r="220" spans="3:3" ht="15.75" customHeight="1">
      <c r="C220" s="10"/>
    </row>
    <row r="221" spans="3:3" ht="15.75" customHeight="1">
      <c r="C221" s="10"/>
    </row>
    <row r="222" spans="3:3" ht="15.75" customHeight="1">
      <c r="C222" s="10"/>
    </row>
    <row r="223" spans="3:3" ht="15.75" customHeight="1">
      <c r="C223" s="10"/>
    </row>
    <row r="224" spans="3:3" ht="15.75" customHeight="1">
      <c r="C224" s="10"/>
    </row>
    <row r="225" spans="3:3" ht="15.75" customHeight="1">
      <c r="C225" s="10"/>
    </row>
    <row r="226" spans="3:3" ht="15.75" customHeight="1">
      <c r="C226" s="10"/>
    </row>
    <row r="227" spans="3:3" ht="15.75" customHeight="1">
      <c r="C227" s="10"/>
    </row>
    <row r="228" spans="3:3" ht="15.75" customHeight="1">
      <c r="C228" s="10"/>
    </row>
    <row r="229" spans="3:3" ht="15.75" customHeight="1">
      <c r="C229" s="10"/>
    </row>
    <row r="230" spans="3:3" ht="15.75" customHeight="1">
      <c r="C230" s="10"/>
    </row>
    <row r="231" spans="3:3" ht="15.75" customHeight="1">
      <c r="C231" s="10"/>
    </row>
    <row r="232" spans="3:3" ht="15.75" customHeight="1">
      <c r="C232" s="10"/>
    </row>
    <row r="233" spans="3:3" ht="15.75" customHeight="1">
      <c r="C233" s="10"/>
    </row>
    <row r="234" spans="3:3" ht="15.75" customHeight="1">
      <c r="C234" s="10"/>
    </row>
    <row r="235" spans="3:3" ht="15.75" customHeight="1">
      <c r="C235" s="10"/>
    </row>
    <row r="236" spans="3:3" ht="15.75" customHeight="1">
      <c r="C236" s="10"/>
    </row>
    <row r="237" spans="3:3" ht="15.75" customHeight="1">
      <c r="C237" s="10"/>
    </row>
    <row r="238" spans="3:3" ht="15.75" customHeight="1">
      <c r="C238" s="10"/>
    </row>
    <row r="239" spans="3:3" ht="15.75" customHeight="1">
      <c r="C239" s="10"/>
    </row>
    <row r="240" spans="3:3" ht="15.75" customHeight="1">
      <c r="C240" s="10"/>
    </row>
    <row r="241" spans="3:3" ht="15.75" customHeight="1">
      <c r="C241" s="10"/>
    </row>
    <row r="242" spans="3:3" ht="15.75" customHeight="1">
      <c r="C242" s="10"/>
    </row>
    <row r="243" spans="3:3" ht="15.75" customHeight="1">
      <c r="C243" s="10"/>
    </row>
    <row r="244" spans="3:3" ht="15.75" customHeight="1">
      <c r="C244" s="10"/>
    </row>
    <row r="245" spans="3:3" ht="15.75" customHeight="1">
      <c r="C245" s="10"/>
    </row>
    <row r="246" spans="3:3" ht="15.75" customHeight="1">
      <c r="C246" s="10"/>
    </row>
    <row r="247" spans="3:3" ht="15.75" customHeight="1">
      <c r="C247" s="10"/>
    </row>
    <row r="248" spans="3:3" ht="15.75" customHeight="1">
      <c r="C248" s="10"/>
    </row>
    <row r="249" spans="3:3" ht="15.75" customHeight="1">
      <c r="C249" s="10"/>
    </row>
    <row r="250" spans="3:3" ht="15.75" customHeight="1">
      <c r="C250" s="10"/>
    </row>
    <row r="251" spans="3:3" ht="15.75" customHeight="1">
      <c r="C251" s="10"/>
    </row>
    <row r="252" spans="3:3" ht="15.75" customHeight="1">
      <c r="C252" s="10"/>
    </row>
    <row r="253" spans="3:3" ht="15.75" customHeight="1">
      <c r="C253" s="10"/>
    </row>
    <row r="254" spans="3:3" ht="15.75" customHeight="1">
      <c r="C254" s="10"/>
    </row>
    <row r="255" spans="3:3" ht="15.75" customHeight="1">
      <c r="C255" s="10"/>
    </row>
    <row r="256" spans="3:3" ht="15.75" customHeight="1">
      <c r="C256" s="10"/>
    </row>
    <row r="257" spans="3:3" ht="15.75" customHeight="1">
      <c r="C257" s="10"/>
    </row>
    <row r="258" spans="3:3" ht="15.75" customHeight="1">
      <c r="C258" s="10"/>
    </row>
    <row r="259" spans="3:3" ht="15.75" customHeight="1">
      <c r="C259" s="10"/>
    </row>
    <row r="260" spans="3:3" ht="15.75" customHeight="1">
      <c r="C260" s="10"/>
    </row>
    <row r="261" spans="3:3" ht="15.75" customHeight="1">
      <c r="C261" s="10"/>
    </row>
    <row r="262" spans="3:3" ht="15.75" customHeight="1">
      <c r="C262" s="10"/>
    </row>
    <row r="263" spans="3:3" ht="15.75" customHeight="1">
      <c r="C263" s="10"/>
    </row>
    <row r="264" spans="3:3" ht="15.75" customHeight="1">
      <c r="C264" s="10"/>
    </row>
    <row r="265" spans="3:3" ht="15.75" customHeight="1">
      <c r="C265" s="10"/>
    </row>
    <row r="266" spans="3:3" ht="15.75" customHeight="1">
      <c r="C266" s="10"/>
    </row>
    <row r="267" spans="3:3" ht="15.75" customHeight="1">
      <c r="C267" s="10"/>
    </row>
    <row r="268" spans="3:3" ht="15.75" customHeight="1">
      <c r="C268" s="10"/>
    </row>
    <row r="269" spans="3:3" ht="15.75" customHeight="1">
      <c r="C269" s="10"/>
    </row>
    <row r="270" spans="3:3" ht="15.75" customHeight="1">
      <c r="C270" s="10"/>
    </row>
    <row r="271" spans="3:3" ht="15.75" customHeight="1">
      <c r="C271" s="10"/>
    </row>
    <row r="272" spans="3:3" ht="15.75" customHeight="1">
      <c r="C272" s="10"/>
    </row>
    <row r="273" spans="3:3" ht="15.75" customHeight="1">
      <c r="C273" s="10"/>
    </row>
    <row r="274" spans="3:3" ht="15.75" customHeight="1">
      <c r="C274" s="10"/>
    </row>
    <row r="275" spans="3:3" ht="15.75" customHeight="1">
      <c r="C275" s="10"/>
    </row>
    <row r="276" spans="3:3" ht="15.75" customHeight="1">
      <c r="C276" s="10"/>
    </row>
    <row r="277" spans="3:3" ht="15.75" customHeight="1">
      <c r="C277" s="10"/>
    </row>
    <row r="278" spans="3:3" ht="15.75" customHeight="1">
      <c r="C278" s="10"/>
    </row>
    <row r="279" spans="3:3" ht="15.75" customHeight="1">
      <c r="C279" s="10"/>
    </row>
    <row r="280" spans="3:3" ht="15.75" customHeight="1">
      <c r="C280" s="10"/>
    </row>
    <row r="281" spans="3:3" ht="15.75" customHeight="1">
      <c r="C281" s="10"/>
    </row>
    <row r="282" spans="3:3" ht="15.75" customHeight="1">
      <c r="C282" s="10"/>
    </row>
    <row r="283" spans="3:3" ht="15.75" customHeight="1">
      <c r="C283" s="10"/>
    </row>
    <row r="284" spans="3:3" ht="15.75" customHeight="1">
      <c r="C284" s="10"/>
    </row>
    <row r="285" spans="3:3" ht="15.75" customHeight="1">
      <c r="C285" s="10"/>
    </row>
    <row r="286" spans="3:3" ht="15.75" customHeight="1">
      <c r="C286" s="10"/>
    </row>
    <row r="287" spans="3:3" ht="15.75" customHeight="1">
      <c r="C287" s="10"/>
    </row>
    <row r="288" spans="3:3" ht="15.75" customHeight="1">
      <c r="C288" s="10"/>
    </row>
    <row r="289" spans="3:3" ht="15.75" customHeight="1">
      <c r="C289" s="10"/>
    </row>
    <row r="290" spans="3:3" ht="15.75" customHeight="1">
      <c r="C290" s="10"/>
    </row>
    <row r="291" spans="3:3" ht="15.75" customHeight="1">
      <c r="C291" s="10"/>
    </row>
    <row r="292" spans="3:3" ht="15.75" customHeight="1">
      <c r="C292" s="10"/>
    </row>
    <row r="293" spans="3:3" ht="15.75" customHeight="1">
      <c r="C293" s="10"/>
    </row>
    <row r="294" spans="3:3" ht="15.75" customHeight="1">
      <c r="C294" s="10"/>
    </row>
    <row r="295" spans="3:3" ht="15.75" customHeight="1">
      <c r="C295" s="10"/>
    </row>
    <row r="296" spans="3:3" ht="15.75" customHeight="1">
      <c r="C296" s="10"/>
    </row>
    <row r="297" spans="3:3" ht="15.75" customHeight="1">
      <c r="C297" s="10"/>
    </row>
    <row r="298" spans="3:3" ht="15.75" customHeight="1">
      <c r="C298" s="10"/>
    </row>
    <row r="299" spans="3:3" ht="15.75" customHeight="1">
      <c r="C299" s="10"/>
    </row>
    <row r="300" spans="3:3" ht="15.75" customHeight="1">
      <c r="C300" s="10"/>
    </row>
    <row r="301" spans="3:3" ht="15.75" customHeight="1">
      <c r="C301" s="10"/>
    </row>
    <row r="302" spans="3:3" ht="15.75" customHeight="1">
      <c r="C302" s="10"/>
    </row>
    <row r="303" spans="3:3" ht="15.75" customHeight="1">
      <c r="C303" s="10"/>
    </row>
    <row r="304" spans="3:3" ht="15.75" customHeight="1">
      <c r="C304" s="10"/>
    </row>
    <row r="305" spans="3:3" ht="15.75" customHeight="1">
      <c r="C305" s="10"/>
    </row>
    <row r="306" spans="3:3" ht="15.75" customHeight="1">
      <c r="C306" s="10"/>
    </row>
    <row r="307" spans="3:3" ht="15.75" customHeight="1">
      <c r="C307" s="10"/>
    </row>
    <row r="308" spans="3:3" ht="15.75" customHeight="1">
      <c r="C308" s="10"/>
    </row>
    <row r="309" spans="3:3" ht="15.75" customHeight="1">
      <c r="C309" s="10"/>
    </row>
    <row r="310" spans="3:3" ht="15.75" customHeight="1">
      <c r="C310" s="10"/>
    </row>
    <row r="311" spans="3:3" ht="15.75" customHeight="1">
      <c r="C311" s="10"/>
    </row>
    <row r="312" spans="3:3" ht="15.75" customHeight="1">
      <c r="C312" s="10"/>
    </row>
    <row r="313" spans="3:3" ht="15.75" customHeight="1">
      <c r="C313" s="10"/>
    </row>
    <row r="314" spans="3:3" ht="15.75" customHeight="1">
      <c r="C314" s="10"/>
    </row>
    <row r="315" spans="3:3" ht="15.75" customHeight="1">
      <c r="C315" s="10"/>
    </row>
    <row r="316" spans="3:3" ht="15.75" customHeight="1">
      <c r="C316" s="10"/>
    </row>
    <row r="317" spans="3:3" ht="15.75" customHeight="1">
      <c r="C317" s="10"/>
    </row>
    <row r="318" spans="3:3" ht="15.75" customHeight="1">
      <c r="C318" s="10"/>
    </row>
    <row r="319" spans="3:3" ht="15.75" customHeight="1">
      <c r="C319" s="10"/>
    </row>
    <row r="320" spans="3:3" ht="15.75" customHeight="1">
      <c r="C320" s="10"/>
    </row>
    <row r="321" spans="3:3" ht="15.75" customHeight="1">
      <c r="C321" s="10"/>
    </row>
    <row r="322" spans="3:3" ht="15.75" customHeight="1">
      <c r="C322" s="10"/>
    </row>
    <row r="323" spans="3:3" ht="15.75" customHeight="1">
      <c r="C323" s="10"/>
    </row>
    <row r="324" spans="3:3" ht="15.75" customHeight="1">
      <c r="C324" s="10"/>
    </row>
    <row r="325" spans="3:3" ht="15.75" customHeight="1">
      <c r="C325" s="10"/>
    </row>
    <row r="326" spans="3:3" ht="15.75" customHeight="1">
      <c r="C326" s="10"/>
    </row>
    <row r="327" spans="3:3" ht="15.75" customHeight="1">
      <c r="C327" s="10"/>
    </row>
    <row r="328" spans="3:3" ht="15.75" customHeight="1">
      <c r="C328" s="10"/>
    </row>
    <row r="329" spans="3:3" ht="15.75" customHeight="1">
      <c r="C329" s="10"/>
    </row>
    <row r="330" spans="3:3" ht="15.75" customHeight="1">
      <c r="C330" s="10"/>
    </row>
    <row r="331" spans="3:3" ht="15.75" customHeight="1">
      <c r="C331" s="10"/>
    </row>
    <row r="332" spans="3:3" ht="15.75" customHeight="1">
      <c r="C332" s="10"/>
    </row>
    <row r="333" spans="3:3" ht="15.75" customHeight="1">
      <c r="C333" s="10"/>
    </row>
    <row r="334" spans="3:3" ht="15.75" customHeight="1">
      <c r="C334" s="10"/>
    </row>
    <row r="335" spans="3:3" ht="15.75" customHeight="1">
      <c r="C335" s="10"/>
    </row>
    <row r="336" spans="3:3" ht="15.75" customHeight="1">
      <c r="C336" s="10"/>
    </row>
    <row r="337" spans="3:3" ht="15.75" customHeight="1">
      <c r="C337" s="10"/>
    </row>
    <row r="338" spans="3:3" ht="15.75" customHeight="1">
      <c r="C338" s="10"/>
    </row>
    <row r="339" spans="3:3" ht="15.75" customHeight="1">
      <c r="C339" s="10"/>
    </row>
    <row r="340" spans="3:3" ht="15.75" customHeight="1">
      <c r="C340" s="10"/>
    </row>
    <row r="341" spans="3:3" ht="15.75" customHeight="1">
      <c r="C341" s="10"/>
    </row>
    <row r="342" spans="3:3" ht="15.75" customHeight="1">
      <c r="C342" s="10"/>
    </row>
    <row r="343" spans="3:3" ht="15.75" customHeight="1">
      <c r="C343" s="10"/>
    </row>
    <row r="344" spans="3:3" ht="15.75" customHeight="1">
      <c r="C344" s="10"/>
    </row>
    <row r="345" spans="3:3" ht="15.75" customHeight="1">
      <c r="C345" s="10"/>
    </row>
    <row r="346" spans="3:3" ht="15.75" customHeight="1">
      <c r="C346" s="10"/>
    </row>
    <row r="347" spans="3:3" ht="15.75" customHeight="1">
      <c r="C347" s="10"/>
    </row>
    <row r="348" spans="3:3" ht="15.75" customHeight="1">
      <c r="C348" s="10"/>
    </row>
    <row r="349" spans="3:3" ht="15.75" customHeight="1">
      <c r="C349" s="10"/>
    </row>
    <row r="350" spans="3:3" ht="15.75" customHeight="1">
      <c r="C350" s="10"/>
    </row>
    <row r="351" spans="3:3" ht="15.75" customHeight="1">
      <c r="C351" s="10"/>
    </row>
    <row r="352" spans="3:3" ht="15.75" customHeight="1">
      <c r="C352" s="10"/>
    </row>
    <row r="353" spans="3:3" ht="15.75" customHeight="1">
      <c r="C353" s="10"/>
    </row>
    <row r="354" spans="3:3" ht="15.75" customHeight="1">
      <c r="C354" s="10"/>
    </row>
    <row r="355" spans="3:3" ht="15.75" customHeight="1">
      <c r="C355" s="10"/>
    </row>
    <row r="356" spans="3:3" ht="15.75" customHeight="1">
      <c r="C356" s="10"/>
    </row>
    <row r="357" spans="3:3" ht="15.75" customHeight="1">
      <c r="C357" s="10"/>
    </row>
    <row r="358" spans="3:3" ht="15.75" customHeight="1">
      <c r="C358" s="10"/>
    </row>
    <row r="359" spans="3:3" ht="15.75" customHeight="1">
      <c r="C359" s="10"/>
    </row>
    <row r="360" spans="3:3" ht="15.75" customHeight="1">
      <c r="C360" s="10"/>
    </row>
    <row r="361" spans="3:3" ht="15.75" customHeight="1">
      <c r="C361" s="10"/>
    </row>
    <row r="362" spans="3:3" ht="15.75" customHeight="1">
      <c r="C362" s="10"/>
    </row>
    <row r="363" spans="3:3" ht="15.75" customHeight="1">
      <c r="C363" s="10"/>
    </row>
    <row r="364" spans="3:3" ht="15.75" customHeight="1">
      <c r="C364" s="10"/>
    </row>
    <row r="365" spans="3:3" ht="15.75" customHeight="1">
      <c r="C365" s="10"/>
    </row>
    <row r="366" spans="3:3" ht="15.75" customHeight="1">
      <c r="C366" s="10"/>
    </row>
    <row r="367" spans="3:3" ht="15.75" customHeight="1">
      <c r="C367" s="10"/>
    </row>
    <row r="368" spans="3:3" ht="15.75" customHeight="1">
      <c r="C368" s="10"/>
    </row>
    <row r="369" spans="3:3" ht="15.75" customHeight="1">
      <c r="C369" s="10"/>
    </row>
    <row r="370" spans="3:3" ht="15.75" customHeight="1">
      <c r="C370" s="10"/>
    </row>
    <row r="371" spans="3:3" ht="15.75" customHeight="1">
      <c r="C371" s="10"/>
    </row>
    <row r="372" spans="3:3" ht="15.75" customHeight="1">
      <c r="C372" s="10"/>
    </row>
    <row r="373" spans="3:3" ht="15.75" customHeight="1">
      <c r="C373" s="10"/>
    </row>
    <row r="374" spans="3:3" ht="15.75" customHeight="1">
      <c r="C374" s="10"/>
    </row>
    <row r="375" spans="3:3" ht="15.75" customHeight="1">
      <c r="C375" s="10"/>
    </row>
    <row r="376" spans="3:3" ht="15.75" customHeight="1">
      <c r="C376" s="10"/>
    </row>
    <row r="377" spans="3:3" ht="15.75" customHeight="1">
      <c r="C377" s="10"/>
    </row>
    <row r="378" spans="3:3" ht="15.75" customHeight="1">
      <c r="C378" s="10"/>
    </row>
    <row r="379" spans="3:3" ht="15.75" customHeight="1">
      <c r="C379" s="10"/>
    </row>
    <row r="380" spans="3:3" ht="15.75" customHeight="1">
      <c r="C380" s="10"/>
    </row>
    <row r="381" spans="3:3" ht="15.75" customHeight="1">
      <c r="C381" s="10"/>
    </row>
    <row r="382" spans="3:3" ht="15.75" customHeight="1">
      <c r="C382" s="10"/>
    </row>
    <row r="383" spans="3:3" ht="15.75" customHeight="1">
      <c r="C383" s="10"/>
    </row>
    <row r="384" spans="3:3" ht="15.75" customHeight="1">
      <c r="C384" s="10"/>
    </row>
    <row r="385" spans="3:3" ht="15.75" customHeight="1">
      <c r="C385" s="10"/>
    </row>
    <row r="386" spans="3:3" ht="15.75" customHeight="1">
      <c r="C386" s="10"/>
    </row>
    <row r="387" spans="3:3" ht="15.75" customHeight="1">
      <c r="C387" s="10"/>
    </row>
    <row r="388" spans="3:3" ht="15.75" customHeight="1">
      <c r="C388" s="10"/>
    </row>
    <row r="389" spans="3:3" ht="15.75" customHeight="1">
      <c r="C389" s="10"/>
    </row>
    <row r="390" spans="3:3" ht="15.75" customHeight="1">
      <c r="C390" s="10"/>
    </row>
    <row r="391" spans="3:3" ht="15.75" customHeight="1">
      <c r="C391" s="10"/>
    </row>
    <row r="392" spans="3:3" ht="15.75" customHeight="1">
      <c r="C392" s="10"/>
    </row>
    <row r="393" spans="3:3" ht="15.75" customHeight="1">
      <c r="C393" s="10"/>
    </row>
    <row r="394" spans="3:3" ht="15.75" customHeight="1">
      <c r="C394" s="10"/>
    </row>
    <row r="395" spans="3:3" ht="15.75" customHeight="1">
      <c r="C395" s="10"/>
    </row>
    <row r="396" spans="3:3" ht="15.75" customHeight="1">
      <c r="C396" s="10"/>
    </row>
    <row r="397" spans="3:3" ht="15.75" customHeight="1">
      <c r="C397" s="10"/>
    </row>
    <row r="398" spans="3:3" ht="15.75" customHeight="1">
      <c r="C398" s="10"/>
    </row>
    <row r="399" spans="3:3" ht="15.75" customHeight="1">
      <c r="C399" s="10"/>
    </row>
    <row r="400" spans="3:3" ht="15.75" customHeight="1">
      <c r="C400" s="10"/>
    </row>
    <row r="401" spans="3:3" ht="15.75" customHeight="1">
      <c r="C401" s="10"/>
    </row>
    <row r="402" spans="3:3" ht="15.75" customHeight="1">
      <c r="C402" s="10"/>
    </row>
    <row r="403" spans="3:3" ht="15.75" customHeight="1">
      <c r="C403" s="10"/>
    </row>
    <row r="404" spans="3:3" ht="15.75" customHeight="1">
      <c r="C404" s="10"/>
    </row>
    <row r="405" spans="3:3" ht="15.75" customHeight="1">
      <c r="C405" s="10"/>
    </row>
    <row r="406" spans="3:3" ht="15.75" customHeight="1">
      <c r="C406" s="10"/>
    </row>
    <row r="407" spans="3:3" ht="15.75" customHeight="1">
      <c r="C407" s="10"/>
    </row>
    <row r="408" spans="3:3" ht="15.75" customHeight="1">
      <c r="C408" s="10"/>
    </row>
    <row r="409" spans="3:3" ht="15.75" customHeight="1">
      <c r="C409" s="10"/>
    </row>
    <row r="410" spans="3:3" ht="15.75" customHeight="1">
      <c r="C410" s="10"/>
    </row>
    <row r="411" spans="3:3" ht="15.75" customHeight="1">
      <c r="C411" s="10"/>
    </row>
    <row r="412" spans="3:3" ht="15.75" customHeight="1">
      <c r="C412" s="10"/>
    </row>
    <row r="413" spans="3:3" ht="15.75" customHeight="1">
      <c r="C413" s="10"/>
    </row>
    <row r="414" spans="3:3" ht="15.75" customHeight="1">
      <c r="C414" s="10"/>
    </row>
    <row r="415" spans="3:3" ht="15.75" customHeight="1">
      <c r="C415" s="10"/>
    </row>
    <row r="416" spans="3:3" ht="15.75" customHeight="1">
      <c r="C416" s="10"/>
    </row>
    <row r="417" spans="3:3" ht="15.75" customHeight="1">
      <c r="C417" s="10"/>
    </row>
    <row r="418" spans="3:3" ht="15.75" customHeight="1">
      <c r="C418" s="10"/>
    </row>
    <row r="419" spans="3:3" ht="15.75" customHeight="1">
      <c r="C419" s="10"/>
    </row>
    <row r="420" spans="3:3" ht="15.75" customHeight="1">
      <c r="C420" s="10"/>
    </row>
    <row r="421" spans="3:3" ht="15.75" customHeight="1">
      <c r="C421" s="10"/>
    </row>
    <row r="422" spans="3:3" ht="15.75" customHeight="1">
      <c r="C422" s="10"/>
    </row>
    <row r="423" spans="3:3" ht="15.75" customHeight="1">
      <c r="C423" s="10"/>
    </row>
    <row r="424" spans="3:3" ht="15.75" customHeight="1">
      <c r="C424" s="10"/>
    </row>
    <row r="425" spans="3:3" ht="15.75" customHeight="1">
      <c r="C425" s="10"/>
    </row>
    <row r="426" spans="3:3" ht="15.75" customHeight="1">
      <c r="C426" s="10"/>
    </row>
    <row r="427" spans="3:3" ht="15.75" customHeight="1">
      <c r="C427" s="10"/>
    </row>
    <row r="428" spans="3:3" ht="15.75" customHeight="1">
      <c r="C428" s="10"/>
    </row>
    <row r="429" spans="3:3" ht="15.75" customHeight="1">
      <c r="C429" s="10"/>
    </row>
    <row r="430" spans="3:3" ht="15.75" customHeight="1">
      <c r="C430" s="10"/>
    </row>
    <row r="431" spans="3:3" ht="15.75" customHeight="1">
      <c r="C431" s="10"/>
    </row>
    <row r="432" spans="3:3" ht="15.75" customHeight="1">
      <c r="C432" s="10"/>
    </row>
    <row r="433" spans="3:3" ht="15.75" customHeight="1">
      <c r="C433" s="10"/>
    </row>
    <row r="434" spans="3:3" ht="15.75" customHeight="1">
      <c r="C434" s="10"/>
    </row>
    <row r="435" spans="3:3" ht="15.75" customHeight="1">
      <c r="C435" s="10"/>
    </row>
    <row r="436" spans="3:3" ht="15.75" customHeight="1">
      <c r="C436" s="10"/>
    </row>
    <row r="437" spans="3:3" ht="15.75" customHeight="1">
      <c r="C437" s="10"/>
    </row>
    <row r="438" spans="3:3" ht="15.75" customHeight="1">
      <c r="C438" s="10"/>
    </row>
    <row r="439" spans="3:3" ht="15.75" customHeight="1">
      <c r="C439" s="10"/>
    </row>
    <row r="440" spans="3:3" ht="15.75" customHeight="1">
      <c r="C440" s="10"/>
    </row>
    <row r="441" spans="3:3" ht="15.75" customHeight="1">
      <c r="C441" s="10"/>
    </row>
    <row r="442" spans="3:3" ht="15.75" customHeight="1">
      <c r="C442" s="10"/>
    </row>
    <row r="443" spans="3:3" ht="15.75" customHeight="1">
      <c r="C443" s="10"/>
    </row>
    <row r="444" spans="3:3" ht="15.75" customHeight="1">
      <c r="C444" s="10"/>
    </row>
    <row r="445" spans="3:3" ht="15.75" customHeight="1">
      <c r="C445" s="10"/>
    </row>
    <row r="446" spans="3:3" ht="15.75" customHeight="1">
      <c r="C446" s="10"/>
    </row>
    <row r="447" spans="3:3" ht="15.75" customHeight="1">
      <c r="C447" s="10"/>
    </row>
    <row r="448" spans="3:3" ht="15.75" customHeight="1">
      <c r="C448" s="10"/>
    </row>
    <row r="449" spans="3:3" ht="15.75" customHeight="1">
      <c r="C449" s="10"/>
    </row>
    <row r="450" spans="3:3" ht="15.75" customHeight="1">
      <c r="C450" s="10"/>
    </row>
    <row r="451" spans="3:3" ht="15.75" customHeight="1">
      <c r="C451" s="10"/>
    </row>
    <row r="452" spans="3:3" ht="15.75" customHeight="1">
      <c r="C452" s="10"/>
    </row>
    <row r="453" spans="3:3" ht="15.75" customHeight="1">
      <c r="C453" s="10"/>
    </row>
    <row r="454" spans="3:3" ht="15.75" customHeight="1">
      <c r="C454" s="10"/>
    </row>
    <row r="455" spans="3:3" ht="15.75" customHeight="1">
      <c r="C455" s="10"/>
    </row>
    <row r="456" spans="3:3" ht="15.75" customHeight="1">
      <c r="C456" s="10"/>
    </row>
    <row r="457" spans="3:3" ht="15.75" customHeight="1">
      <c r="C457" s="10"/>
    </row>
    <row r="458" spans="3:3" ht="15.75" customHeight="1">
      <c r="C458" s="10"/>
    </row>
    <row r="459" spans="3:3" ht="15.75" customHeight="1">
      <c r="C459" s="10"/>
    </row>
    <row r="460" spans="3:3" ht="15.75" customHeight="1">
      <c r="C460" s="10"/>
    </row>
    <row r="461" spans="3:3" ht="15.75" customHeight="1">
      <c r="C461" s="10"/>
    </row>
    <row r="462" spans="3:3" ht="15.75" customHeight="1">
      <c r="C462" s="10"/>
    </row>
    <row r="463" spans="3:3" ht="15.75" customHeight="1">
      <c r="C463" s="10"/>
    </row>
    <row r="464" spans="3:3" ht="15.75" customHeight="1">
      <c r="C464" s="10"/>
    </row>
    <row r="465" spans="3:3" ht="15.75" customHeight="1">
      <c r="C465" s="10"/>
    </row>
    <row r="466" spans="3:3" ht="15.75" customHeight="1">
      <c r="C466" s="10"/>
    </row>
    <row r="467" spans="3:3" ht="15.75" customHeight="1">
      <c r="C467" s="10"/>
    </row>
    <row r="468" spans="3:3" ht="15.75" customHeight="1">
      <c r="C468" s="10"/>
    </row>
    <row r="469" spans="3:3" ht="15.75" customHeight="1">
      <c r="C469" s="10"/>
    </row>
    <row r="470" spans="3:3" ht="15.75" customHeight="1">
      <c r="C470" s="10"/>
    </row>
    <row r="471" spans="3:3" ht="15.75" customHeight="1">
      <c r="C471" s="10"/>
    </row>
    <row r="472" spans="3:3" ht="15.75" customHeight="1">
      <c r="C472" s="10"/>
    </row>
    <row r="473" spans="3:3" ht="15.75" customHeight="1">
      <c r="C473" s="10"/>
    </row>
    <row r="474" spans="3:3" ht="15.75" customHeight="1">
      <c r="C474" s="10"/>
    </row>
    <row r="475" spans="3:3" ht="15.75" customHeight="1">
      <c r="C475" s="10"/>
    </row>
    <row r="476" spans="3:3" ht="15.75" customHeight="1">
      <c r="C476" s="10"/>
    </row>
    <row r="477" spans="3:3" ht="15.75" customHeight="1">
      <c r="C477" s="10"/>
    </row>
    <row r="478" spans="3:3" ht="15.75" customHeight="1">
      <c r="C478" s="10"/>
    </row>
    <row r="479" spans="3:3" ht="15.75" customHeight="1">
      <c r="C479" s="10"/>
    </row>
    <row r="480" spans="3:3" ht="15.75" customHeight="1">
      <c r="C480" s="10"/>
    </row>
    <row r="481" spans="3:3" ht="15.75" customHeight="1">
      <c r="C481" s="10"/>
    </row>
    <row r="482" spans="3:3" ht="15.75" customHeight="1">
      <c r="C482" s="10"/>
    </row>
    <row r="483" spans="3:3" ht="15.75" customHeight="1">
      <c r="C483" s="10"/>
    </row>
    <row r="484" spans="3:3" ht="15.75" customHeight="1">
      <c r="C484" s="10"/>
    </row>
    <row r="485" spans="3:3" ht="15.75" customHeight="1">
      <c r="C485" s="10"/>
    </row>
    <row r="486" spans="3:3" ht="15.75" customHeight="1">
      <c r="C486" s="10"/>
    </row>
    <row r="487" spans="3:3" ht="15.75" customHeight="1">
      <c r="C487" s="10"/>
    </row>
    <row r="488" spans="3:3" ht="15.75" customHeight="1">
      <c r="C488" s="10"/>
    </row>
    <row r="489" spans="3:3" ht="15.75" customHeight="1">
      <c r="C489" s="10"/>
    </row>
    <row r="490" spans="3:3" ht="15.75" customHeight="1">
      <c r="C490" s="10"/>
    </row>
    <row r="491" spans="3:3" ht="15.75" customHeight="1">
      <c r="C491" s="10"/>
    </row>
    <row r="492" spans="3:3" ht="15.75" customHeight="1">
      <c r="C492" s="10"/>
    </row>
    <row r="493" spans="3:3" ht="15.75" customHeight="1">
      <c r="C493" s="10"/>
    </row>
    <row r="494" spans="3:3" ht="15.75" customHeight="1">
      <c r="C494" s="10"/>
    </row>
    <row r="495" spans="3:3" ht="15.75" customHeight="1">
      <c r="C495" s="10"/>
    </row>
    <row r="496" spans="3:3" ht="15.75" customHeight="1">
      <c r="C496" s="10"/>
    </row>
    <row r="497" spans="3:3" ht="15.75" customHeight="1">
      <c r="C497" s="10"/>
    </row>
    <row r="498" spans="3:3" ht="15.75" customHeight="1">
      <c r="C498" s="10"/>
    </row>
    <row r="499" spans="3:3" ht="15.75" customHeight="1">
      <c r="C499" s="10"/>
    </row>
    <row r="500" spans="3:3" ht="15.75" customHeight="1">
      <c r="C500" s="10"/>
    </row>
    <row r="501" spans="3:3" ht="15.75" customHeight="1">
      <c r="C501" s="10"/>
    </row>
    <row r="502" spans="3:3" ht="15.75" customHeight="1">
      <c r="C502" s="10"/>
    </row>
    <row r="503" spans="3:3" ht="15.75" customHeight="1">
      <c r="C503" s="10"/>
    </row>
    <row r="504" spans="3:3" ht="15.75" customHeight="1">
      <c r="C504" s="10"/>
    </row>
    <row r="505" spans="3:3" ht="15.75" customHeight="1">
      <c r="C505" s="10"/>
    </row>
    <row r="506" spans="3:3" ht="15.75" customHeight="1">
      <c r="C506" s="10"/>
    </row>
    <row r="507" spans="3:3" ht="15.75" customHeight="1">
      <c r="C507" s="10"/>
    </row>
    <row r="508" spans="3:3" ht="15.75" customHeight="1">
      <c r="C508" s="10"/>
    </row>
    <row r="509" spans="3:3" ht="15.75" customHeight="1">
      <c r="C509" s="10"/>
    </row>
    <row r="510" spans="3:3" ht="15.75" customHeight="1">
      <c r="C510" s="10"/>
    </row>
    <row r="511" spans="3:3" ht="15.75" customHeight="1">
      <c r="C511" s="10"/>
    </row>
    <row r="512" spans="3:3" ht="15.75" customHeight="1">
      <c r="C512" s="10"/>
    </row>
    <row r="513" spans="3:3" ht="15.75" customHeight="1">
      <c r="C513" s="10"/>
    </row>
    <row r="514" spans="3:3" ht="15.75" customHeight="1">
      <c r="C514" s="10"/>
    </row>
    <row r="515" spans="3:3" ht="15.75" customHeight="1">
      <c r="C515" s="10"/>
    </row>
    <row r="516" spans="3:3" ht="15.75" customHeight="1">
      <c r="C516" s="10"/>
    </row>
    <row r="517" spans="3:3" ht="15.75" customHeight="1">
      <c r="C517" s="10"/>
    </row>
    <row r="518" spans="3:3" ht="15.75" customHeight="1">
      <c r="C518" s="10"/>
    </row>
    <row r="519" spans="3:3" ht="15.75" customHeight="1">
      <c r="C519" s="10"/>
    </row>
    <row r="520" spans="3:3" ht="15.75" customHeight="1">
      <c r="C520" s="10"/>
    </row>
    <row r="521" spans="3:3" ht="15.75" customHeight="1">
      <c r="C521" s="10"/>
    </row>
    <row r="522" spans="3:3" ht="15.75" customHeight="1">
      <c r="C522" s="10"/>
    </row>
    <row r="523" spans="3:3" ht="15.75" customHeight="1">
      <c r="C523" s="10"/>
    </row>
    <row r="524" spans="3:3" ht="15.75" customHeight="1">
      <c r="C524" s="10"/>
    </row>
    <row r="525" spans="3:3" ht="15.75" customHeight="1">
      <c r="C525" s="10"/>
    </row>
    <row r="526" spans="3:3" ht="15.75" customHeight="1">
      <c r="C526" s="10"/>
    </row>
    <row r="527" spans="3:3" ht="15.75" customHeight="1">
      <c r="C527" s="10"/>
    </row>
    <row r="528" spans="3:3" ht="15.75" customHeight="1">
      <c r="C528" s="10"/>
    </row>
    <row r="529" spans="3:3" ht="15.75" customHeight="1">
      <c r="C529" s="10"/>
    </row>
    <row r="530" spans="3:3" ht="15.75" customHeight="1">
      <c r="C530" s="10"/>
    </row>
    <row r="531" spans="3:3" ht="15.75" customHeight="1">
      <c r="C531" s="10"/>
    </row>
    <row r="532" spans="3:3" ht="15.75" customHeight="1">
      <c r="C532" s="10"/>
    </row>
    <row r="533" spans="3:3" ht="15.75" customHeight="1">
      <c r="C533" s="10"/>
    </row>
    <row r="534" spans="3:3" ht="15.75" customHeight="1">
      <c r="C534" s="10"/>
    </row>
    <row r="535" spans="3:3" ht="15.75" customHeight="1">
      <c r="C535" s="10"/>
    </row>
    <row r="536" spans="3:3" ht="15.75" customHeight="1">
      <c r="C536" s="10"/>
    </row>
    <row r="537" spans="3:3" ht="15.75" customHeight="1">
      <c r="C537" s="10"/>
    </row>
    <row r="538" spans="3:3" ht="15.75" customHeight="1">
      <c r="C538" s="10"/>
    </row>
    <row r="539" spans="3:3" ht="15.75" customHeight="1">
      <c r="C539" s="10"/>
    </row>
    <row r="540" spans="3:3" ht="15.75" customHeight="1">
      <c r="C540" s="10"/>
    </row>
    <row r="541" spans="3:3" ht="15.75" customHeight="1">
      <c r="C541" s="10"/>
    </row>
    <row r="542" spans="3:3" ht="15.75" customHeight="1">
      <c r="C542" s="10"/>
    </row>
    <row r="543" spans="3:3" ht="15.75" customHeight="1">
      <c r="C543" s="10"/>
    </row>
    <row r="544" spans="3:3" ht="15.75" customHeight="1">
      <c r="C544" s="10"/>
    </row>
    <row r="545" spans="3:3" ht="15.75" customHeight="1">
      <c r="C545" s="10"/>
    </row>
    <row r="546" spans="3:3" ht="15.75" customHeight="1">
      <c r="C546" s="10"/>
    </row>
    <row r="547" spans="3:3" ht="15.75" customHeight="1">
      <c r="C547" s="10"/>
    </row>
    <row r="548" spans="3:3" ht="15.75" customHeight="1">
      <c r="C548" s="10"/>
    </row>
    <row r="549" spans="3:3" ht="15.75" customHeight="1">
      <c r="C549" s="10"/>
    </row>
    <row r="550" spans="3:3" ht="15.75" customHeight="1">
      <c r="C550" s="10"/>
    </row>
    <row r="551" spans="3:3" ht="15.75" customHeight="1">
      <c r="C551" s="10"/>
    </row>
    <row r="552" spans="3:3" ht="15.75" customHeight="1">
      <c r="C552" s="10"/>
    </row>
    <row r="553" spans="3:3" ht="15.75" customHeight="1">
      <c r="C553" s="10"/>
    </row>
    <row r="554" spans="3:3" ht="15.75" customHeight="1">
      <c r="C554" s="10"/>
    </row>
    <row r="555" spans="3:3" ht="15.75" customHeight="1">
      <c r="C555" s="10"/>
    </row>
    <row r="556" spans="3:3" ht="15.75" customHeight="1">
      <c r="C556" s="10"/>
    </row>
    <row r="557" spans="3:3" ht="15.75" customHeight="1">
      <c r="C557" s="10"/>
    </row>
    <row r="558" spans="3:3" ht="15.75" customHeight="1">
      <c r="C558" s="10"/>
    </row>
    <row r="559" spans="3:3" ht="15.75" customHeight="1">
      <c r="C559" s="10"/>
    </row>
    <row r="560" spans="3:3" ht="15.75" customHeight="1">
      <c r="C560" s="10"/>
    </row>
    <row r="561" spans="3:3" ht="15.75" customHeight="1">
      <c r="C561" s="10"/>
    </row>
    <row r="562" spans="3:3" ht="15.75" customHeight="1">
      <c r="C562" s="10"/>
    </row>
    <row r="563" spans="3:3" ht="15.75" customHeight="1">
      <c r="C563" s="10"/>
    </row>
    <row r="564" spans="3:3" ht="15.75" customHeight="1">
      <c r="C564" s="10"/>
    </row>
    <row r="565" spans="3:3" ht="15.75" customHeight="1">
      <c r="C565" s="10"/>
    </row>
    <row r="566" spans="3:3" ht="15.75" customHeight="1">
      <c r="C566" s="10"/>
    </row>
    <row r="567" spans="3:3" ht="15.75" customHeight="1">
      <c r="C567" s="10"/>
    </row>
    <row r="568" spans="3:3" ht="15.75" customHeight="1">
      <c r="C568" s="10"/>
    </row>
    <row r="569" spans="3:3" ht="15.75" customHeight="1">
      <c r="C569" s="10"/>
    </row>
    <row r="570" spans="3:3" ht="15.75" customHeight="1">
      <c r="C570" s="10"/>
    </row>
    <row r="571" spans="3:3" ht="15.75" customHeight="1">
      <c r="C571" s="10"/>
    </row>
    <row r="572" spans="3:3" ht="15.75" customHeight="1">
      <c r="C572" s="10"/>
    </row>
    <row r="573" spans="3:3" ht="15.75" customHeight="1">
      <c r="C573" s="10"/>
    </row>
    <row r="574" spans="3:3" ht="15.75" customHeight="1">
      <c r="C574" s="10"/>
    </row>
    <row r="575" spans="3:3" ht="15.75" customHeight="1">
      <c r="C575" s="10"/>
    </row>
    <row r="576" spans="3:3" ht="15.75" customHeight="1">
      <c r="C576" s="10"/>
    </row>
    <row r="577" spans="3:3" ht="15.75" customHeight="1">
      <c r="C577" s="10"/>
    </row>
    <row r="578" spans="3:3" ht="15.75" customHeight="1">
      <c r="C578" s="10"/>
    </row>
    <row r="579" spans="3:3" ht="15.75" customHeight="1">
      <c r="C579" s="10"/>
    </row>
    <row r="580" spans="3:3" ht="15.75" customHeight="1">
      <c r="C580" s="10"/>
    </row>
    <row r="581" spans="3:3" ht="15.75" customHeight="1">
      <c r="C581" s="10"/>
    </row>
    <row r="582" spans="3:3" ht="15.75" customHeight="1">
      <c r="C582" s="10"/>
    </row>
    <row r="583" spans="3:3" ht="15.75" customHeight="1">
      <c r="C583" s="10"/>
    </row>
    <row r="584" spans="3:3" ht="15.75" customHeight="1">
      <c r="C584" s="10"/>
    </row>
    <row r="585" spans="3:3" ht="15.75" customHeight="1">
      <c r="C585" s="10"/>
    </row>
    <row r="586" spans="3:3" ht="15.75" customHeight="1">
      <c r="C586" s="10"/>
    </row>
    <row r="587" spans="3:3" ht="15.75" customHeight="1">
      <c r="C587" s="10"/>
    </row>
    <row r="588" spans="3:3" ht="15.75" customHeight="1">
      <c r="C588" s="10"/>
    </row>
    <row r="589" spans="3:3" ht="15.75" customHeight="1">
      <c r="C589" s="10"/>
    </row>
    <row r="590" spans="3:3" ht="15.75" customHeight="1">
      <c r="C590" s="10"/>
    </row>
    <row r="591" spans="3:3" ht="15.75" customHeight="1">
      <c r="C591" s="10"/>
    </row>
    <row r="592" spans="3:3" ht="15.75" customHeight="1">
      <c r="C592" s="10"/>
    </row>
    <row r="593" spans="3:3" ht="15.75" customHeight="1">
      <c r="C593" s="10"/>
    </row>
    <row r="594" spans="3:3" ht="15.75" customHeight="1">
      <c r="C594" s="10"/>
    </row>
    <row r="595" spans="3:3" ht="15.75" customHeight="1">
      <c r="C595" s="10"/>
    </row>
    <row r="596" spans="3:3" ht="15.75" customHeight="1">
      <c r="C596" s="10"/>
    </row>
    <row r="597" spans="3:3" ht="15.75" customHeight="1">
      <c r="C597" s="10"/>
    </row>
    <row r="598" spans="3:3" ht="15.75" customHeight="1">
      <c r="C598" s="10"/>
    </row>
    <row r="599" spans="3:3" ht="15.75" customHeight="1">
      <c r="C599" s="10"/>
    </row>
    <row r="600" spans="3:3" ht="15.75" customHeight="1">
      <c r="C600" s="10"/>
    </row>
    <row r="601" spans="3:3" ht="15.75" customHeight="1">
      <c r="C601" s="10"/>
    </row>
    <row r="602" spans="3:3" ht="15.75" customHeight="1">
      <c r="C602" s="10"/>
    </row>
    <row r="603" spans="3:3" ht="15.75" customHeight="1">
      <c r="C603" s="10"/>
    </row>
    <row r="604" spans="3:3" ht="15.75" customHeight="1">
      <c r="C604" s="10"/>
    </row>
    <row r="605" spans="3:3" ht="15.75" customHeight="1">
      <c r="C605" s="10"/>
    </row>
    <row r="606" spans="3:3" ht="15.75" customHeight="1">
      <c r="C606" s="10"/>
    </row>
    <row r="607" spans="3:3" ht="15.75" customHeight="1">
      <c r="C607" s="10"/>
    </row>
    <row r="608" spans="3:3" ht="15.75" customHeight="1">
      <c r="C608" s="10"/>
    </row>
    <row r="609" spans="3:3" ht="15.75" customHeight="1">
      <c r="C609" s="10"/>
    </row>
    <row r="610" spans="3:3" ht="15.75" customHeight="1">
      <c r="C610" s="10"/>
    </row>
    <row r="611" spans="3:3" ht="15.75" customHeight="1">
      <c r="C611" s="10"/>
    </row>
    <row r="612" spans="3:3" ht="15.75" customHeight="1">
      <c r="C612" s="10"/>
    </row>
    <row r="613" spans="3:3" ht="15.75" customHeight="1">
      <c r="C613" s="10"/>
    </row>
    <row r="614" spans="3:3" ht="15.75" customHeight="1">
      <c r="C614" s="10"/>
    </row>
    <row r="615" spans="3:3" ht="15.75" customHeight="1">
      <c r="C615" s="10"/>
    </row>
    <row r="616" spans="3:3" ht="15.75" customHeight="1">
      <c r="C616" s="10"/>
    </row>
    <row r="617" spans="3:3" ht="15.75" customHeight="1">
      <c r="C617" s="10"/>
    </row>
    <row r="618" spans="3:3" ht="15.75" customHeight="1">
      <c r="C618" s="10"/>
    </row>
    <row r="619" spans="3:3" ht="15.75" customHeight="1">
      <c r="C619" s="10"/>
    </row>
    <row r="620" spans="3:3" ht="15.75" customHeight="1">
      <c r="C620" s="10"/>
    </row>
    <row r="621" spans="3:3" ht="15.75" customHeight="1">
      <c r="C621" s="10"/>
    </row>
    <row r="622" spans="3:3" ht="15.75" customHeight="1">
      <c r="C622" s="10"/>
    </row>
    <row r="623" spans="3:3" ht="15.75" customHeight="1">
      <c r="C623" s="10"/>
    </row>
    <row r="624" spans="3:3" ht="15.75" customHeight="1">
      <c r="C624" s="10"/>
    </row>
    <row r="625" spans="3:3" ht="15.75" customHeight="1">
      <c r="C625" s="10"/>
    </row>
    <row r="626" spans="3:3" ht="15.75" customHeight="1">
      <c r="C626" s="10"/>
    </row>
    <row r="627" spans="3:3" ht="15.75" customHeight="1">
      <c r="C627" s="10"/>
    </row>
    <row r="628" spans="3:3" ht="15.75" customHeight="1">
      <c r="C628" s="10"/>
    </row>
    <row r="629" spans="3:3" ht="15.75" customHeight="1">
      <c r="C629" s="10"/>
    </row>
    <row r="630" spans="3:3" ht="15.75" customHeight="1">
      <c r="C630" s="10"/>
    </row>
    <row r="631" spans="3:3" ht="15.75" customHeight="1">
      <c r="C631" s="10"/>
    </row>
    <row r="632" spans="3:3" ht="15.75" customHeight="1">
      <c r="C632" s="10"/>
    </row>
    <row r="633" spans="3:3" ht="15.75" customHeight="1">
      <c r="C633" s="10"/>
    </row>
    <row r="634" spans="3:3" ht="15.75" customHeight="1">
      <c r="C634" s="10"/>
    </row>
    <row r="635" spans="3:3" ht="15.75" customHeight="1">
      <c r="C635" s="10"/>
    </row>
    <row r="636" spans="3:3" ht="15.75" customHeight="1">
      <c r="C636" s="10"/>
    </row>
    <row r="637" spans="3:3" ht="15.75" customHeight="1">
      <c r="C637" s="10"/>
    </row>
    <row r="638" spans="3:3" ht="15.75" customHeight="1">
      <c r="C638" s="10"/>
    </row>
    <row r="639" spans="3:3" ht="15.75" customHeight="1">
      <c r="C639" s="10"/>
    </row>
    <row r="640" spans="3:3" ht="15.75" customHeight="1">
      <c r="C640" s="10"/>
    </row>
    <row r="641" spans="3:3" ht="15.75" customHeight="1">
      <c r="C641" s="10"/>
    </row>
    <row r="642" spans="3:3" ht="15.75" customHeight="1">
      <c r="C642" s="10"/>
    </row>
    <row r="643" spans="3:3" ht="15.75" customHeight="1">
      <c r="C643" s="10"/>
    </row>
    <row r="644" spans="3:3" ht="15.75" customHeight="1">
      <c r="C644" s="10"/>
    </row>
    <row r="645" spans="3:3" ht="15.75" customHeight="1">
      <c r="C645" s="10"/>
    </row>
    <row r="646" spans="3:3" ht="15.75" customHeight="1">
      <c r="C646" s="10"/>
    </row>
    <row r="647" spans="3:3" ht="15.75" customHeight="1">
      <c r="C647" s="10"/>
    </row>
    <row r="648" spans="3:3" ht="15.75" customHeight="1">
      <c r="C648" s="10"/>
    </row>
    <row r="649" spans="3:3" ht="15.75" customHeight="1">
      <c r="C649" s="10"/>
    </row>
    <row r="650" spans="3:3" ht="15.75" customHeight="1">
      <c r="C650" s="10"/>
    </row>
    <row r="651" spans="3:3" ht="15.75" customHeight="1">
      <c r="C651" s="10"/>
    </row>
    <row r="652" spans="3:3" ht="15.75" customHeight="1">
      <c r="C652" s="10"/>
    </row>
    <row r="653" spans="3:3" ht="15.75" customHeight="1">
      <c r="C653" s="10"/>
    </row>
    <row r="654" spans="3:3" ht="15.75" customHeight="1">
      <c r="C654" s="10"/>
    </row>
    <row r="655" spans="3:3" ht="15.75" customHeight="1">
      <c r="C655" s="10"/>
    </row>
    <row r="656" spans="3:3" ht="15.75" customHeight="1">
      <c r="C656" s="10"/>
    </row>
    <row r="657" spans="3:3" ht="15.75" customHeight="1">
      <c r="C657" s="10"/>
    </row>
    <row r="658" spans="3:3" ht="15.75" customHeight="1">
      <c r="C658" s="10"/>
    </row>
    <row r="659" spans="3:3" ht="15.75" customHeight="1">
      <c r="C659" s="10"/>
    </row>
    <row r="660" spans="3:3" ht="15.75" customHeight="1">
      <c r="C660" s="10"/>
    </row>
    <row r="661" spans="3:3" ht="15.75" customHeight="1">
      <c r="C661" s="10"/>
    </row>
    <row r="662" spans="3:3" ht="15.75" customHeight="1">
      <c r="C662" s="10"/>
    </row>
    <row r="663" spans="3:3" ht="15.75" customHeight="1">
      <c r="C663" s="10"/>
    </row>
    <row r="664" spans="3:3" ht="15.75" customHeight="1">
      <c r="C664" s="10"/>
    </row>
    <row r="665" spans="3:3" ht="15.75" customHeight="1">
      <c r="C665" s="10"/>
    </row>
    <row r="666" spans="3:3" ht="15.75" customHeight="1">
      <c r="C666" s="10"/>
    </row>
    <row r="667" spans="3:3" ht="15.75" customHeight="1">
      <c r="C667" s="10"/>
    </row>
    <row r="668" spans="3:3" ht="15.75" customHeight="1">
      <c r="C668" s="10"/>
    </row>
    <row r="669" spans="3:3" ht="15.75" customHeight="1">
      <c r="C669" s="10"/>
    </row>
    <row r="670" spans="3:3" ht="15.75" customHeight="1">
      <c r="C670" s="10"/>
    </row>
    <row r="671" spans="3:3" ht="15.75" customHeight="1">
      <c r="C671" s="10"/>
    </row>
    <row r="672" spans="3:3" ht="15.75" customHeight="1">
      <c r="C672" s="10"/>
    </row>
    <row r="673" spans="3:3" ht="15.75" customHeight="1">
      <c r="C673" s="10"/>
    </row>
    <row r="674" spans="3:3" ht="15.75" customHeight="1">
      <c r="C674" s="10"/>
    </row>
    <row r="675" spans="3:3" ht="15.75" customHeight="1">
      <c r="C675" s="10"/>
    </row>
    <row r="676" spans="3:3" ht="15.75" customHeight="1">
      <c r="C676" s="10"/>
    </row>
    <row r="677" spans="3:3" ht="15.75" customHeight="1">
      <c r="C677" s="10"/>
    </row>
    <row r="678" spans="3:3" ht="15.75" customHeight="1">
      <c r="C678" s="10"/>
    </row>
    <row r="679" spans="3:3" ht="15.75" customHeight="1">
      <c r="C679" s="10"/>
    </row>
    <row r="680" spans="3:3" ht="15.75" customHeight="1">
      <c r="C680" s="10"/>
    </row>
    <row r="681" spans="3:3" ht="15.75" customHeight="1">
      <c r="C681" s="10"/>
    </row>
    <row r="682" spans="3:3" ht="15.75" customHeight="1">
      <c r="C682" s="10"/>
    </row>
    <row r="683" spans="3:3" ht="15.75" customHeight="1">
      <c r="C683" s="10"/>
    </row>
    <row r="684" spans="3:3" ht="15.75" customHeight="1">
      <c r="C684" s="10"/>
    </row>
    <row r="685" spans="3:3" ht="15.75" customHeight="1">
      <c r="C685" s="10"/>
    </row>
    <row r="686" spans="3:3" ht="15.75" customHeight="1">
      <c r="C686" s="10"/>
    </row>
    <row r="687" spans="3:3" ht="15.75" customHeight="1">
      <c r="C687" s="10"/>
    </row>
    <row r="688" spans="3:3" ht="15.75" customHeight="1">
      <c r="C688" s="10"/>
    </row>
    <row r="689" spans="3:3" ht="15.75" customHeight="1">
      <c r="C689" s="10"/>
    </row>
    <row r="690" spans="3:3" ht="15.75" customHeight="1">
      <c r="C690" s="10"/>
    </row>
    <row r="691" spans="3:3" ht="15.75" customHeight="1">
      <c r="C691" s="10"/>
    </row>
    <row r="692" spans="3:3" ht="15.75" customHeight="1">
      <c r="C692" s="10"/>
    </row>
    <row r="693" spans="3:3" ht="15.75" customHeight="1">
      <c r="C693" s="10"/>
    </row>
    <row r="694" spans="3:3" ht="15.75" customHeight="1">
      <c r="C694" s="10"/>
    </row>
    <row r="695" spans="3:3" ht="15.75" customHeight="1">
      <c r="C695" s="10"/>
    </row>
    <row r="696" spans="3:3" ht="15.75" customHeight="1">
      <c r="C696" s="10"/>
    </row>
    <row r="697" spans="3:3" ht="15.75" customHeight="1">
      <c r="C697" s="10"/>
    </row>
    <row r="698" spans="3:3" ht="15.75" customHeight="1">
      <c r="C698" s="10"/>
    </row>
    <row r="699" spans="3:3" ht="15.75" customHeight="1">
      <c r="C699" s="10"/>
    </row>
    <row r="700" spans="3:3" ht="15.75" customHeight="1">
      <c r="C700" s="10"/>
    </row>
    <row r="701" spans="3:3" ht="15.75" customHeight="1">
      <c r="C701" s="10"/>
    </row>
    <row r="702" spans="3:3" ht="15.75" customHeight="1">
      <c r="C702" s="10"/>
    </row>
    <row r="703" spans="3:3" ht="15.75" customHeight="1">
      <c r="C703" s="10"/>
    </row>
    <row r="704" spans="3:3" ht="15.75" customHeight="1">
      <c r="C704" s="10"/>
    </row>
    <row r="705" spans="3:3" ht="15.75" customHeight="1">
      <c r="C705" s="10"/>
    </row>
    <row r="706" spans="3:3" ht="15.75" customHeight="1">
      <c r="C706" s="10"/>
    </row>
    <row r="707" spans="3:3" ht="15.75" customHeight="1">
      <c r="C707" s="10"/>
    </row>
    <row r="708" spans="3:3" ht="15.75" customHeight="1">
      <c r="C708" s="10"/>
    </row>
    <row r="709" spans="3:3" ht="15.75" customHeight="1">
      <c r="C709" s="10"/>
    </row>
    <row r="710" spans="3:3" ht="15.75" customHeight="1">
      <c r="C710" s="10"/>
    </row>
    <row r="711" spans="3:3" ht="15.75" customHeight="1">
      <c r="C711" s="10"/>
    </row>
    <row r="712" spans="3:3" ht="15.75" customHeight="1">
      <c r="C712" s="10"/>
    </row>
    <row r="713" spans="3:3" ht="15.75" customHeight="1">
      <c r="C713" s="10"/>
    </row>
    <row r="714" spans="3:3" ht="15.75" customHeight="1">
      <c r="C714" s="10"/>
    </row>
    <row r="715" spans="3:3" ht="15.75" customHeight="1">
      <c r="C715" s="10"/>
    </row>
    <row r="716" spans="3:3" ht="15.75" customHeight="1">
      <c r="C716" s="10"/>
    </row>
    <row r="717" spans="3:3" ht="15.75" customHeight="1">
      <c r="C717" s="10"/>
    </row>
    <row r="718" spans="3:3" ht="15.75" customHeight="1">
      <c r="C718" s="10"/>
    </row>
    <row r="719" spans="3:3" ht="15.75" customHeight="1">
      <c r="C719" s="10"/>
    </row>
    <row r="720" spans="3:3" ht="15.75" customHeight="1">
      <c r="C720" s="10"/>
    </row>
    <row r="721" spans="3:3" ht="15.75" customHeight="1">
      <c r="C721" s="10"/>
    </row>
    <row r="722" spans="3:3" ht="15.75" customHeight="1">
      <c r="C722" s="10"/>
    </row>
    <row r="723" spans="3:3" ht="15.75" customHeight="1">
      <c r="C723" s="10"/>
    </row>
    <row r="724" spans="3:3" ht="15.75" customHeight="1">
      <c r="C724" s="10"/>
    </row>
    <row r="725" spans="3:3" ht="15.75" customHeight="1">
      <c r="C725" s="10"/>
    </row>
    <row r="726" spans="3:3" ht="15.75" customHeight="1">
      <c r="C726" s="10"/>
    </row>
    <row r="727" spans="3:3" ht="15.75" customHeight="1">
      <c r="C727" s="10"/>
    </row>
    <row r="728" spans="3:3" ht="15.75" customHeight="1">
      <c r="C728" s="10"/>
    </row>
    <row r="729" spans="3:3" ht="15.75" customHeight="1">
      <c r="C729" s="10"/>
    </row>
    <row r="730" spans="3:3" ht="15.75" customHeight="1">
      <c r="C730" s="10"/>
    </row>
    <row r="731" spans="3:3" ht="15.75" customHeight="1">
      <c r="C731" s="10"/>
    </row>
    <row r="732" spans="3:3" ht="15.75" customHeight="1">
      <c r="C732" s="10"/>
    </row>
    <row r="733" spans="3:3" ht="15.75" customHeight="1">
      <c r="C733" s="10"/>
    </row>
    <row r="734" spans="3:3" ht="15.75" customHeight="1">
      <c r="C734" s="10"/>
    </row>
    <row r="735" spans="3:3" ht="15.75" customHeight="1">
      <c r="C735" s="10"/>
    </row>
    <row r="736" spans="3:3" ht="15.75" customHeight="1">
      <c r="C736" s="10"/>
    </row>
    <row r="737" spans="3:3" ht="15.75" customHeight="1">
      <c r="C737" s="10"/>
    </row>
    <row r="738" spans="3:3" ht="15.75" customHeight="1">
      <c r="C738" s="10"/>
    </row>
    <row r="739" spans="3:3" ht="15.75" customHeight="1">
      <c r="C739" s="10"/>
    </row>
    <row r="740" spans="3:3" ht="15.75" customHeight="1">
      <c r="C740" s="10"/>
    </row>
    <row r="741" spans="3:3" ht="15.75" customHeight="1">
      <c r="C741" s="10"/>
    </row>
    <row r="742" spans="3:3" ht="15.75" customHeight="1">
      <c r="C742" s="10"/>
    </row>
    <row r="743" spans="3:3" ht="15.75" customHeight="1">
      <c r="C743" s="10"/>
    </row>
    <row r="744" spans="3:3" ht="15.75" customHeight="1">
      <c r="C744" s="10"/>
    </row>
    <row r="745" spans="3:3" ht="15.75" customHeight="1">
      <c r="C745" s="10"/>
    </row>
    <row r="746" spans="3:3" ht="15.75" customHeight="1">
      <c r="C746" s="10"/>
    </row>
    <row r="747" spans="3:3" ht="15.75" customHeight="1">
      <c r="C747" s="10"/>
    </row>
    <row r="748" spans="3:3" ht="15.75" customHeight="1">
      <c r="C748" s="10"/>
    </row>
    <row r="749" spans="3:3" ht="15.75" customHeight="1">
      <c r="C749" s="10"/>
    </row>
    <row r="750" spans="3:3" ht="15.75" customHeight="1">
      <c r="C750" s="10"/>
    </row>
    <row r="751" spans="3:3" ht="15.75" customHeight="1">
      <c r="C751" s="10"/>
    </row>
    <row r="752" spans="3:3" ht="15.75" customHeight="1">
      <c r="C752" s="10"/>
    </row>
    <row r="753" spans="3:3" ht="15.75" customHeight="1">
      <c r="C753" s="10"/>
    </row>
    <row r="754" spans="3:3" ht="15.75" customHeight="1">
      <c r="C754" s="10"/>
    </row>
    <row r="755" spans="3:3" ht="15.75" customHeight="1">
      <c r="C755" s="10"/>
    </row>
    <row r="756" spans="3:3" ht="15.75" customHeight="1">
      <c r="C756" s="10"/>
    </row>
    <row r="757" spans="3:3" ht="15.75" customHeight="1">
      <c r="C757" s="10"/>
    </row>
    <row r="758" spans="3:3" ht="15.75" customHeight="1">
      <c r="C758" s="10"/>
    </row>
    <row r="759" spans="3:3" ht="15.75" customHeight="1">
      <c r="C759" s="10"/>
    </row>
    <row r="760" spans="3:3" ht="15.75" customHeight="1">
      <c r="C760" s="10"/>
    </row>
    <row r="761" spans="3:3" ht="15.75" customHeight="1">
      <c r="C761" s="10"/>
    </row>
    <row r="762" spans="3:3" ht="15.75" customHeight="1">
      <c r="C762" s="10"/>
    </row>
    <row r="763" spans="3:3" ht="15.75" customHeight="1">
      <c r="C763" s="10"/>
    </row>
    <row r="764" spans="3:3" ht="15.75" customHeight="1">
      <c r="C764" s="10"/>
    </row>
    <row r="765" spans="3:3" ht="15.75" customHeight="1">
      <c r="C765" s="10"/>
    </row>
    <row r="766" spans="3:3" ht="15.75" customHeight="1">
      <c r="C766" s="10"/>
    </row>
    <row r="767" spans="3:3" ht="15.75" customHeight="1">
      <c r="C767" s="10"/>
    </row>
    <row r="768" spans="3:3" ht="15.75" customHeight="1">
      <c r="C768" s="10"/>
    </row>
    <row r="769" spans="3:3" ht="15.75" customHeight="1">
      <c r="C769" s="10"/>
    </row>
    <row r="770" spans="3:3" ht="15.75" customHeight="1">
      <c r="C770" s="10"/>
    </row>
    <row r="771" spans="3:3" ht="15.75" customHeight="1">
      <c r="C771" s="10"/>
    </row>
    <row r="772" spans="3:3" ht="15.75" customHeight="1">
      <c r="C772" s="10"/>
    </row>
    <row r="773" spans="3:3" ht="15.75" customHeight="1">
      <c r="C773" s="10"/>
    </row>
    <row r="774" spans="3:3" ht="15.75" customHeight="1">
      <c r="C774" s="10"/>
    </row>
    <row r="775" spans="3:3" ht="15.75" customHeight="1">
      <c r="C775" s="10"/>
    </row>
    <row r="776" spans="3:3" ht="15.75" customHeight="1">
      <c r="C776" s="10"/>
    </row>
    <row r="777" spans="3:3" ht="15.75" customHeight="1">
      <c r="C777" s="10"/>
    </row>
    <row r="778" spans="3:3" ht="15.75" customHeight="1">
      <c r="C778" s="10"/>
    </row>
    <row r="779" spans="3:3" ht="15.75" customHeight="1">
      <c r="C779" s="10"/>
    </row>
    <row r="780" spans="3:3" ht="15.75" customHeight="1">
      <c r="C780" s="10"/>
    </row>
    <row r="781" spans="3:3" ht="15.75" customHeight="1">
      <c r="C781" s="10"/>
    </row>
    <row r="782" spans="3:3" ht="15.75" customHeight="1">
      <c r="C782" s="10"/>
    </row>
    <row r="783" spans="3:3" ht="15.75" customHeight="1">
      <c r="C783" s="10"/>
    </row>
    <row r="784" spans="3:3" ht="15.75" customHeight="1">
      <c r="C784" s="10"/>
    </row>
    <row r="785" spans="3:3" ht="15.75" customHeight="1">
      <c r="C785" s="10"/>
    </row>
    <row r="786" spans="3:3" ht="15.75" customHeight="1">
      <c r="C786" s="10"/>
    </row>
    <row r="787" spans="3:3" ht="15.75" customHeight="1">
      <c r="C787" s="10"/>
    </row>
    <row r="788" spans="3:3" ht="15.75" customHeight="1">
      <c r="C788" s="10"/>
    </row>
    <row r="789" spans="3:3" ht="15.75" customHeight="1">
      <c r="C789" s="10"/>
    </row>
    <row r="790" spans="3:3" ht="15.75" customHeight="1">
      <c r="C790" s="10"/>
    </row>
    <row r="791" spans="3:3" ht="15.75" customHeight="1">
      <c r="C791" s="10"/>
    </row>
    <row r="792" spans="3:3" ht="15.75" customHeight="1">
      <c r="C792" s="10"/>
    </row>
    <row r="793" spans="3:3" ht="15.75" customHeight="1">
      <c r="C793" s="10"/>
    </row>
    <row r="794" spans="3:3" ht="15.75" customHeight="1">
      <c r="C794" s="10"/>
    </row>
    <row r="795" spans="3:3" ht="15.75" customHeight="1">
      <c r="C795" s="10"/>
    </row>
    <row r="796" spans="3:3" ht="15.75" customHeight="1">
      <c r="C796" s="10"/>
    </row>
    <row r="797" spans="3:3" ht="15.75" customHeight="1">
      <c r="C797" s="10"/>
    </row>
    <row r="798" spans="3:3" ht="15.75" customHeight="1">
      <c r="C798" s="10"/>
    </row>
    <row r="799" spans="3:3" ht="15.75" customHeight="1">
      <c r="C799" s="10"/>
    </row>
    <row r="800" spans="3:3" ht="15.75" customHeight="1">
      <c r="C800" s="10"/>
    </row>
    <row r="801" spans="3:3" ht="15.75" customHeight="1">
      <c r="C801" s="10"/>
    </row>
    <row r="802" spans="3:3" ht="15.75" customHeight="1">
      <c r="C802" s="10"/>
    </row>
    <row r="803" spans="3:3" ht="15.75" customHeight="1">
      <c r="C803" s="10"/>
    </row>
    <row r="804" spans="3:3" ht="15.75" customHeight="1">
      <c r="C804" s="10"/>
    </row>
    <row r="805" spans="3:3" ht="15.75" customHeight="1">
      <c r="C805" s="10"/>
    </row>
    <row r="806" spans="3:3" ht="15.75" customHeight="1">
      <c r="C806" s="10"/>
    </row>
    <row r="807" spans="3:3" ht="15.75" customHeight="1">
      <c r="C807" s="10"/>
    </row>
    <row r="808" spans="3:3" ht="15.75" customHeight="1">
      <c r="C808" s="10"/>
    </row>
    <row r="809" spans="3:3" ht="15.75" customHeight="1">
      <c r="C809" s="10"/>
    </row>
    <row r="810" spans="3:3" ht="15.75" customHeight="1">
      <c r="C810" s="10"/>
    </row>
    <row r="811" spans="3:3" ht="15.75" customHeight="1">
      <c r="C811" s="10"/>
    </row>
    <row r="812" spans="3:3" ht="15.75" customHeight="1">
      <c r="C812" s="10"/>
    </row>
    <row r="813" spans="3:3" ht="15.75" customHeight="1">
      <c r="C813" s="10"/>
    </row>
    <row r="814" spans="3:3" ht="15.75" customHeight="1">
      <c r="C814" s="10"/>
    </row>
    <row r="815" spans="3:3" ht="15.75" customHeight="1">
      <c r="C815" s="10"/>
    </row>
    <row r="816" spans="3:3" ht="15.75" customHeight="1">
      <c r="C816" s="10"/>
    </row>
    <row r="817" spans="3:3" ht="15.75" customHeight="1">
      <c r="C817" s="10"/>
    </row>
    <row r="818" spans="3:3" ht="15.75" customHeight="1">
      <c r="C818" s="10"/>
    </row>
    <row r="819" spans="3:3" ht="15.75" customHeight="1">
      <c r="C819" s="10"/>
    </row>
    <row r="820" spans="3:3" ht="15.75" customHeight="1">
      <c r="C820" s="10"/>
    </row>
    <row r="821" spans="3:3" ht="15.75" customHeight="1">
      <c r="C821" s="10"/>
    </row>
    <row r="822" spans="3:3" ht="15.75" customHeight="1">
      <c r="C822" s="10"/>
    </row>
    <row r="823" spans="3:3" ht="15.75" customHeight="1">
      <c r="C823" s="10"/>
    </row>
    <row r="824" spans="3:3" ht="15.75" customHeight="1">
      <c r="C824" s="10"/>
    </row>
    <row r="825" spans="3:3" ht="15.75" customHeight="1">
      <c r="C825" s="10"/>
    </row>
    <row r="826" spans="3:3" ht="15.75" customHeight="1">
      <c r="C826" s="10"/>
    </row>
    <row r="827" spans="3:3" ht="15.75" customHeight="1">
      <c r="C827" s="10"/>
    </row>
    <row r="828" spans="3:3" ht="15.75" customHeight="1">
      <c r="C828" s="10"/>
    </row>
    <row r="829" spans="3:3" ht="15.75" customHeight="1">
      <c r="C829" s="10"/>
    </row>
    <row r="830" spans="3:3" ht="15.75" customHeight="1">
      <c r="C830" s="10"/>
    </row>
    <row r="831" spans="3:3" ht="15.75" customHeight="1">
      <c r="C831" s="10"/>
    </row>
    <row r="832" spans="3:3" ht="15.75" customHeight="1">
      <c r="C832" s="10"/>
    </row>
    <row r="833" spans="3:3" ht="15.75" customHeight="1">
      <c r="C833" s="10"/>
    </row>
    <row r="834" spans="3:3" ht="15.75" customHeight="1">
      <c r="C834" s="10"/>
    </row>
    <row r="835" spans="3:3" ht="15.75" customHeight="1">
      <c r="C835" s="10"/>
    </row>
    <row r="836" spans="3:3" ht="15.75" customHeight="1">
      <c r="C836" s="10"/>
    </row>
    <row r="837" spans="3:3" ht="15.75" customHeight="1">
      <c r="C837" s="10"/>
    </row>
    <row r="838" spans="3:3" ht="15.75" customHeight="1">
      <c r="C838" s="10"/>
    </row>
    <row r="839" spans="3:3" ht="15.75" customHeight="1">
      <c r="C839" s="10"/>
    </row>
    <row r="840" spans="3:3" ht="15.75" customHeight="1">
      <c r="C840" s="10"/>
    </row>
    <row r="841" spans="3:3" ht="15.75" customHeight="1">
      <c r="C841" s="10"/>
    </row>
    <row r="842" spans="3:3" ht="15.75" customHeight="1">
      <c r="C842" s="10"/>
    </row>
    <row r="843" spans="3:3" ht="15.75" customHeight="1">
      <c r="C843" s="10"/>
    </row>
    <row r="844" spans="3:3" ht="15.75" customHeight="1">
      <c r="C844" s="10"/>
    </row>
    <row r="845" spans="3:3" ht="15.75" customHeight="1">
      <c r="C845" s="10"/>
    </row>
    <row r="846" spans="3:3" ht="15.75" customHeight="1">
      <c r="C846" s="10"/>
    </row>
    <row r="847" spans="3:3" ht="15.75" customHeight="1">
      <c r="C847" s="10"/>
    </row>
    <row r="848" spans="3:3" ht="15.75" customHeight="1">
      <c r="C848" s="10"/>
    </row>
    <row r="849" spans="3:3" ht="15.75" customHeight="1">
      <c r="C849" s="10"/>
    </row>
    <row r="850" spans="3:3" ht="15.75" customHeight="1">
      <c r="C850" s="10"/>
    </row>
    <row r="851" spans="3:3" ht="15.75" customHeight="1">
      <c r="C851" s="10"/>
    </row>
    <row r="852" spans="3:3" ht="15.75" customHeight="1">
      <c r="C852" s="10"/>
    </row>
    <row r="853" spans="3:3" ht="15.75" customHeight="1">
      <c r="C853" s="10"/>
    </row>
    <row r="854" spans="3:3" ht="15.75" customHeight="1">
      <c r="C854" s="10"/>
    </row>
    <row r="855" spans="3:3" ht="15.75" customHeight="1">
      <c r="C855" s="10"/>
    </row>
    <row r="856" spans="3:3" ht="15.75" customHeight="1">
      <c r="C856" s="10"/>
    </row>
    <row r="857" spans="3:3" ht="15.75" customHeight="1">
      <c r="C857" s="10"/>
    </row>
    <row r="858" spans="3:3" ht="15.75" customHeight="1">
      <c r="C858" s="10"/>
    </row>
    <row r="859" spans="3:3" ht="15.75" customHeight="1">
      <c r="C859" s="10"/>
    </row>
    <row r="860" spans="3:3" ht="15.75" customHeight="1">
      <c r="C860" s="10"/>
    </row>
    <row r="861" spans="3:3" ht="15.75" customHeight="1">
      <c r="C861" s="10"/>
    </row>
    <row r="862" spans="3:3" ht="15.75" customHeight="1">
      <c r="C862" s="10"/>
    </row>
    <row r="863" spans="3:3" ht="15.75" customHeight="1">
      <c r="C863" s="10"/>
    </row>
    <row r="864" spans="3:3" ht="15.75" customHeight="1">
      <c r="C864" s="10"/>
    </row>
    <row r="865" spans="3:3" ht="15.75" customHeight="1">
      <c r="C865" s="10"/>
    </row>
    <row r="866" spans="3:3" ht="15.75" customHeight="1">
      <c r="C866" s="10"/>
    </row>
    <row r="867" spans="3:3" ht="15.75" customHeight="1">
      <c r="C867" s="10"/>
    </row>
    <row r="868" spans="3:3" ht="15.75" customHeight="1">
      <c r="C868" s="10"/>
    </row>
    <row r="869" spans="3:3" ht="15.75" customHeight="1">
      <c r="C869" s="10"/>
    </row>
    <row r="870" spans="3:3" ht="15.75" customHeight="1">
      <c r="C870" s="10"/>
    </row>
    <row r="871" spans="3:3" ht="15.75" customHeight="1">
      <c r="C871" s="10"/>
    </row>
    <row r="872" spans="3:3" ht="15.75" customHeight="1">
      <c r="C872" s="10"/>
    </row>
    <row r="873" spans="3:3" ht="15.75" customHeight="1">
      <c r="C873" s="10"/>
    </row>
    <row r="874" spans="3:3" ht="15.75" customHeight="1">
      <c r="C874" s="10"/>
    </row>
    <row r="875" spans="3:3" ht="15.75" customHeight="1">
      <c r="C875" s="10"/>
    </row>
    <row r="876" spans="3:3" ht="15.75" customHeight="1">
      <c r="C876" s="10"/>
    </row>
    <row r="877" spans="3:3" ht="15.75" customHeight="1">
      <c r="C877" s="10"/>
    </row>
    <row r="878" spans="3:3" ht="15.75" customHeight="1">
      <c r="C878" s="10"/>
    </row>
    <row r="879" spans="3:3" ht="15.75" customHeight="1">
      <c r="C879" s="10"/>
    </row>
    <row r="880" spans="3:3" ht="15.75" customHeight="1">
      <c r="C880" s="10"/>
    </row>
    <row r="881" spans="3:3" ht="15.75" customHeight="1">
      <c r="C881" s="10"/>
    </row>
    <row r="882" spans="3:3" ht="15.75" customHeight="1">
      <c r="C882" s="10"/>
    </row>
    <row r="883" spans="3:3" ht="15.75" customHeight="1">
      <c r="C883" s="10"/>
    </row>
    <row r="884" spans="3:3" ht="15.75" customHeight="1">
      <c r="C884" s="10"/>
    </row>
    <row r="885" spans="3:3" ht="15.75" customHeight="1">
      <c r="C885" s="10"/>
    </row>
    <row r="886" spans="3:3" ht="15.75" customHeight="1">
      <c r="C886" s="10"/>
    </row>
    <row r="887" spans="3:3" ht="15.75" customHeight="1">
      <c r="C887" s="10"/>
    </row>
    <row r="888" spans="3:3" ht="15.75" customHeight="1">
      <c r="C888" s="10"/>
    </row>
    <row r="889" spans="3:3" ht="15.75" customHeight="1">
      <c r="C889" s="10"/>
    </row>
    <row r="890" spans="3:3" ht="15.75" customHeight="1">
      <c r="C890" s="10"/>
    </row>
    <row r="891" spans="3:3" ht="15.75" customHeight="1">
      <c r="C891" s="10"/>
    </row>
    <row r="892" spans="3:3" ht="15.75" customHeight="1">
      <c r="C892" s="10"/>
    </row>
    <row r="893" spans="3:3" ht="15.75" customHeight="1">
      <c r="C893" s="10"/>
    </row>
    <row r="894" spans="3:3" ht="15.75" customHeight="1">
      <c r="C894" s="10"/>
    </row>
    <row r="895" spans="3:3" ht="15.75" customHeight="1">
      <c r="C895" s="10"/>
    </row>
    <row r="896" spans="3:3" ht="15.75" customHeight="1">
      <c r="C896" s="10"/>
    </row>
    <row r="897" spans="3:3" ht="15.75" customHeight="1">
      <c r="C897" s="10"/>
    </row>
    <row r="898" spans="3:3" ht="15.75" customHeight="1">
      <c r="C898" s="10"/>
    </row>
    <row r="899" spans="3:3" ht="15.75" customHeight="1">
      <c r="C899" s="10"/>
    </row>
    <row r="900" spans="3:3" ht="15.75" customHeight="1">
      <c r="C900" s="10"/>
    </row>
    <row r="901" spans="3:3" ht="15.75" customHeight="1">
      <c r="C901" s="10"/>
    </row>
    <row r="902" spans="3:3" ht="15.75" customHeight="1">
      <c r="C902" s="10"/>
    </row>
    <row r="903" spans="3:3" ht="15.75" customHeight="1">
      <c r="C903" s="10"/>
    </row>
    <row r="904" spans="3:3" ht="15.75" customHeight="1">
      <c r="C904" s="10"/>
    </row>
    <row r="905" spans="3:3" ht="15.75" customHeight="1">
      <c r="C905" s="10"/>
    </row>
    <row r="906" spans="3:3" ht="15.75" customHeight="1">
      <c r="C906" s="10"/>
    </row>
    <row r="907" spans="3:3" ht="15.75" customHeight="1">
      <c r="C907" s="10"/>
    </row>
    <row r="908" spans="3:3" ht="15.75" customHeight="1">
      <c r="C908" s="10"/>
    </row>
    <row r="909" spans="3:3" ht="15.75" customHeight="1">
      <c r="C909" s="10"/>
    </row>
    <row r="910" spans="3:3" ht="15.75" customHeight="1">
      <c r="C910" s="10"/>
    </row>
    <row r="911" spans="3:3" ht="15.75" customHeight="1">
      <c r="C911" s="10"/>
    </row>
    <row r="912" spans="3:3" ht="15.75" customHeight="1">
      <c r="C912" s="10"/>
    </row>
    <row r="913" spans="3:3" ht="15.75" customHeight="1">
      <c r="C913" s="10"/>
    </row>
    <row r="914" spans="3:3" ht="15.75" customHeight="1">
      <c r="C914" s="10"/>
    </row>
    <row r="915" spans="3:3" ht="15.75" customHeight="1">
      <c r="C915" s="10"/>
    </row>
    <row r="916" spans="3:3" ht="15.75" customHeight="1">
      <c r="C916" s="10"/>
    </row>
    <row r="917" spans="3:3" ht="15.75" customHeight="1">
      <c r="C917" s="10"/>
    </row>
    <row r="918" spans="3:3" ht="15.75" customHeight="1">
      <c r="C918" s="10"/>
    </row>
    <row r="919" spans="3:3" ht="15.75" customHeight="1">
      <c r="C919" s="10"/>
    </row>
    <row r="920" spans="3:3" ht="15.75" customHeight="1">
      <c r="C920" s="10"/>
    </row>
    <row r="921" spans="3:3" ht="15.75" customHeight="1">
      <c r="C921" s="10"/>
    </row>
    <row r="922" spans="3:3" ht="15.75" customHeight="1">
      <c r="C922" s="10"/>
    </row>
    <row r="923" spans="3:3" ht="15.75" customHeight="1">
      <c r="C923" s="10"/>
    </row>
    <row r="924" spans="3:3" ht="15.75" customHeight="1">
      <c r="C924" s="10"/>
    </row>
    <row r="925" spans="3:3" ht="15.75" customHeight="1">
      <c r="C925" s="10"/>
    </row>
    <row r="926" spans="3:3" ht="15.75" customHeight="1">
      <c r="C926" s="10"/>
    </row>
    <row r="927" spans="3:3" ht="15.75" customHeight="1">
      <c r="C927" s="10"/>
    </row>
    <row r="928" spans="3:3" ht="15.75" customHeight="1">
      <c r="C928" s="10"/>
    </row>
    <row r="929" spans="3:3" ht="15.75" customHeight="1">
      <c r="C929" s="10"/>
    </row>
    <row r="930" spans="3:3" ht="15.75" customHeight="1">
      <c r="C930" s="10"/>
    </row>
    <row r="931" spans="3:3" ht="15.75" customHeight="1">
      <c r="C931" s="10"/>
    </row>
    <row r="932" spans="3:3" ht="15.75" customHeight="1">
      <c r="C932" s="10"/>
    </row>
    <row r="933" spans="3:3" ht="15.75" customHeight="1">
      <c r="C933" s="10"/>
    </row>
    <row r="934" spans="3:3" ht="15.75" customHeight="1">
      <c r="C934" s="10"/>
    </row>
    <row r="935" spans="3:3" ht="15.75" customHeight="1">
      <c r="C935" s="10"/>
    </row>
    <row r="936" spans="3:3" ht="15.75" customHeight="1">
      <c r="C936" s="10"/>
    </row>
    <row r="937" spans="3:3" ht="15.75" customHeight="1">
      <c r="C937" s="10"/>
    </row>
    <row r="938" spans="3:3" ht="15.75" customHeight="1">
      <c r="C938" s="10"/>
    </row>
    <row r="939" spans="3:3" ht="15.75" customHeight="1">
      <c r="C939" s="10"/>
    </row>
    <row r="940" spans="3:3" ht="15.75" customHeight="1">
      <c r="C940" s="10"/>
    </row>
    <row r="941" spans="3:3" ht="15.75" customHeight="1">
      <c r="C941" s="10"/>
    </row>
    <row r="942" spans="3:3" ht="15.75" customHeight="1">
      <c r="C942" s="10"/>
    </row>
    <row r="943" spans="3:3" ht="15.75" customHeight="1">
      <c r="C943" s="10"/>
    </row>
    <row r="944" spans="3:3" ht="15.75" customHeight="1">
      <c r="C944" s="10"/>
    </row>
    <row r="945" spans="3:3" ht="15.75" customHeight="1">
      <c r="C945" s="10"/>
    </row>
    <row r="946" spans="3:3" ht="15.75" customHeight="1">
      <c r="C946" s="10"/>
    </row>
    <row r="947" spans="3:3" ht="15.75" customHeight="1">
      <c r="C947" s="10"/>
    </row>
    <row r="948" spans="3:3" ht="15.75" customHeight="1">
      <c r="C948" s="10"/>
    </row>
    <row r="949" spans="3:3" ht="15.75" customHeight="1">
      <c r="C949" s="10"/>
    </row>
    <row r="950" spans="3:3" ht="15.75" customHeight="1">
      <c r="C950" s="10"/>
    </row>
    <row r="951" spans="3:3" ht="15.75" customHeight="1">
      <c r="C951" s="10"/>
    </row>
    <row r="952" spans="3:3" ht="15.75" customHeight="1">
      <c r="C952" s="10"/>
    </row>
    <row r="953" spans="3:3" ht="15.75" customHeight="1">
      <c r="C953" s="10"/>
    </row>
    <row r="954" spans="3:3" ht="15.75" customHeight="1">
      <c r="C954" s="10"/>
    </row>
    <row r="955" spans="3:3" ht="15.75" customHeight="1">
      <c r="C955" s="10"/>
    </row>
    <row r="956" spans="3:3" ht="15.75" customHeight="1">
      <c r="C956" s="10"/>
    </row>
    <row r="957" spans="3:3" ht="15.75" customHeight="1">
      <c r="C957" s="10"/>
    </row>
    <row r="958" spans="3:3" ht="15.75" customHeight="1">
      <c r="C958" s="10"/>
    </row>
    <row r="959" spans="3:3" ht="15.75" customHeight="1">
      <c r="C959" s="10"/>
    </row>
    <row r="960" spans="3:3" ht="15.75" customHeight="1">
      <c r="C960" s="10"/>
    </row>
    <row r="961" spans="3:3" ht="15.75" customHeight="1">
      <c r="C961" s="10"/>
    </row>
    <row r="962" spans="3:3" ht="15.75" customHeight="1">
      <c r="C962" s="10"/>
    </row>
    <row r="963" spans="3:3" ht="15.75" customHeight="1">
      <c r="C963" s="10"/>
    </row>
    <row r="964" spans="3:3" ht="15.75" customHeight="1">
      <c r="C964" s="10"/>
    </row>
    <row r="965" spans="3:3" ht="15.75" customHeight="1">
      <c r="C965" s="10"/>
    </row>
    <row r="966" spans="3:3" ht="15.75" customHeight="1">
      <c r="C966" s="10"/>
    </row>
    <row r="967" spans="3:3" ht="15.75" customHeight="1">
      <c r="C967" s="10"/>
    </row>
    <row r="968" spans="3:3" ht="15.75" customHeight="1">
      <c r="C968" s="10"/>
    </row>
    <row r="969" spans="3:3" ht="15.75" customHeight="1">
      <c r="C969" s="10"/>
    </row>
    <row r="970" spans="3:3" ht="15.75" customHeight="1">
      <c r="C970" s="10"/>
    </row>
    <row r="971" spans="3:3" ht="15.75" customHeight="1">
      <c r="C971" s="10"/>
    </row>
    <row r="972" spans="3:3" ht="15.75" customHeight="1">
      <c r="C972" s="10"/>
    </row>
    <row r="973" spans="3:3" ht="15.75" customHeight="1">
      <c r="C973" s="10"/>
    </row>
    <row r="974" spans="3:3" ht="15.75" customHeight="1">
      <c r="C974" s="10"/>
    </row>
    <row r="975" spans="3:3" ht="15.75" customHeight="1">
      <c r="C975" s="10"/>
    </row>
    <row r="976" spans="3:3" ht="15.75" customHeight="1">
      <c r="C976" s="10"/>
    </row>
    <row r="977" spans="3:3" ht="15.75" customHeight="1">
      <c r="C977" s="10"/>
    </row>
    <row r="978" spans="3:3" ht="15.75" customHeight="1">
      <c r="C978" s="10"/>
    </row>
    <row r="979" spans="3:3" ht="15.75" customHeight="1">
      <c r="C979" s="10"/>
    </row>
    <row r="980" spans="3:3" ht="15.75" customHeight="1">
      <c r="C980" s="10"/>
    </row>
    <row r="981" spans="3:3" ht="15.75" customHeight="1">
      <c r="C981" s="10"/>
    </row>
    <row r="982" spans="3:3" ht="15.75" customHeight="1">
      <c r="C982" s="10"/>
    </row>
    <row r="983" spans="3:3" ht="15.75" customHeight="1">
      <c r="C983" s="10"/>
    </row>
    <row r="984" spans="3:3" ht="15.75" customHeight="1">
      <c r="C984" s="10"/>
    </row>
    <row r="985" spans="3:3" ht="15.75" customHeight="1">
      <c r="C985" s="10"/>
    </row>
    <row r="986" spans="3:3" ht="15.75" customHeight="1">
      <c r="C986" s="10"/>
    </row>
    <row r="987" spans="3:3" ht="15.75" customHeight="1">
      <c r="C987" s="10"/>
    </row>
    <row r="988" spans="3:3" ht="15.75" customHeight="1">
      <c r="C988" s="10"/>
    </row>
    <row r="989" spans="3:3" ht="15.75" customHeight="1">
      <c r="C989" s="10"/>
    </row>
    <row r="990" spans="3:3" ht="15.75" customHeight="1">
      <c r="C990" s="10"/>
    </row>
    <row r="991" spans="3:3" ht="15.75" customHeight="1">
      <c r="C991" s="10"/>
    </row>
    <row r="992" spans="3:3" ht="15.75" customHeight="1">
      <c r="C992" s="10"/>
    </row>
    <row r="993" spans="3:3" ht="15.75" customHeight="1">
      <c r="C993" s="10"/>
    </row>
    <row r="994" spans="3:3" ht="15.75" customHeight="1">
      <c r="C994" s="10"/>
    </row>
    <row r="995" spans="3:3" ht="15.75" customHeight="1">
      <c r="C995" s="10"/>
    </row>
    <row r="996" spans="3:3" ht="15.75" customHeight="1">
      <c r="C996" s="10"/>
    </row>
    <row r="997" spans="3:3" ht="15.75" customHeight="1">
      <c r="C997" s="10"/>
    </row>
    <row r="998" spans="3:3" ht="15.75" customHeight="1">
      <c r="C998" s="10"/>
    </row>
    <row r="999" spans="3:3" ht="15.75" customHeight="1">
      <c r="C999" s="10"/>
    </row>
    <row r="1000" spans="3:3" ht="15.75" customHeight="1">
      <c r="C1000" s="10"/>
    </row>
  </sheetData>
  <phoneticPr fontId="21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66"/>
  <sheetViews>
    <sheetView workbookViewId="0"/>
  </sheetViews>
  <sheetFormatPr defaultColWidth="11.21875" defaultRowHeight="15" customHeight="1"/>
  <cols>
    <col min="1" max="1" width="9" customWidth="1"/>
    <col min="2" max="2" width="6.77734375" customWidth="1"/>
    <col min="3" max="3" width="5.44140625" customWidth="1"/>
    <col min="4" max="4" width="5.77734375" customWidth="1"/>
    <col min="5" max="5" width="6" customWidth="1"/>
    <col min="6" max="6" width="6.21875" customWidth="1"/>
    <col min="7" max="7" width="6.77734375" customWidth="1"/>
    <col min="8" max="8" width="6.109375" customWidth="1"/>
    <col min="9" max="9" width="5.5546875" customWidth="1"/>
    <col min="10" max="10" width="6.109375" customWidth="1"/>
    <col min="11" max="11" width="5.5546875" customWidth="1"/>
    <col min="12" max="12" width="5.109375" customWidth="1"/>
    <col min="13" max="13" width="5.21875" customWidth="1"/>
    <col min="14" max="14" width="8.33203125" customWidth="1"/>
    <col min="15" max="15" width="9.5546875" customWidth="1"/>
    <col min="16" max="16" width="5.44140625" customWidth="1"/>
    <col min="17" max="17" width="4.33203125" customWidth="1"/>
    <col min="18" max="18" width="8" customWidth="1"/>
    <col min="19" max="19" width="7.6640625" customWidth="1"/>
    <col min="20" max="20" width="8.21875" customWidth="1"/>
  </cols>
  <sheetData>
    <row r="1" spans="1:22" ht="16.5">
      <c r="A1" s="33" t="s">
        <v>0</v>
      </c>
      <c r="B1" s="33" t="s">
        <v>1</v>
      </c>
      <c r="C1" s="33" t="s">
        <v>116</v>
      </c>
      <c r="D1" s="33" t="s">
        <v>117</v>
      </c>
      <c r="E1" s="33" t="s">
        <v>118</v>
      </c>
      <c r="F1" s="34" t="s">
        <v>119</v>
      </c>
      <c r="G1" s="33" t="s">
        <v>120</v>
      </c>
      <c r="H1" s="33" t="s">
        <v>121</v>
      </c>
      <c r="I1" s="33" t="s">
        <v>122</v>
      </c>
      <c r="J1" s="33" t="s">
        <v>123</v>
      </c>
      <c r="K1" s="33" t="s">
        <v>124</v>
      </c>
      <c r="L1" s="33" t="s">
        <v>125</v>
      </c>
      <c r="M1" s="33"/>
      <c r="N1" s="33" t="s">
        <v>126</v>
      </c>
      <c r="O1" s="33" t="s">
        <v>127</v>
      </c>
      <c r="P1" s="33" t="s">
        <v>15</v>
      </c>
      <c r="Q1" s="35"/>
      <c r="R1" s="33" t="s">
        <v>128</v>
      </c>
      <c r="S1" s="33" t="s">
        <v>129</v>
      </c>
      <c r="T1" s="36" t="s">
        <v>130</v>
      </c>
      <c r="U1" s="33"/>
      <c r="V1" s="33" t="s">
        <v>131</v>
      </c>
    </row>
    <row r="2" spans="1:22" ht="16.5">
      <c r="A2" s="5">
        <v>105302302</v>
      </c>
      <c r="B2" s="5" t="s">
        <v>20</v>
      </c>
      <c r="C2" s="37">
        <v>0</v>
      </c>
      <c r="D2" s="37">
        <v>-1</v>
      </c>
      <c r="E2" s="37">
        <v>0</v>
      </c>
      <c r="F2" s="37">
        <v>-10</v>
      </c>
      <c r="G2" s="37">
        <v>0</v>
      </c>
      <c r="H2" s="37">
        <v>0</v>
      </c>
      <c r="I2" s="37">
        <v>0</v>
      </c>
      <c r="J2" s="37">
        <v>0</v>
      </c>
      <c r="K2" s="37">
        <v>-4</v>
      </c>
      <c r="L2" s="37">
        <v>-4</v>
      </c>
      <c r="M2" s="35"/>
      <c r="N2" s="38">
        <f t="shared" ref="N2:N64" si="0">COUNTIF(C2:L2,"&gt;0")*10</f>
        <v>0</v>
      </c>
      <c r="O2" s="38">
        <f t="shared" ref="O2:O64" si="1">COUNTIF(C2:K2, "&gt;0")*10+10</f>
        <v>10</v>
      </c>
      <c r="P2" s="9">
        <f t="shared" ref="P2:P64" si="2">COUNTIF(L2, "&gt;0")*5</f>
        <v>0</v>
      </c>
      <c r="Q2" s="35"/>
      <c r="R2" s="33">
        <f t="shared" ref="R2:R64" si="3">COUNTIF(C2:K2, "&gt;0")</f>
        <v>0</v>
      </c>
      <c r="S2" s="33">
        <f t="shared" ref="S2:S64" si="4">IF(R2&lt;=3, R2*15, IF(R2&lt;=6, 45+(R2-3)*10, 75+(R2-6)*5))+10</f>
        <v>10</v>
      </c>
      <c r="T2" s="38">
        <f t="shared" ref="T2:T64" si="5">IF(R2&lt;=3, R2*20, IF(R2&lt;=6, 60+(R2-3)*10, 90+(R2-6)*5))+10</f>
        <v>10</v>
      </c>
      <c r="U2" s="33"/>
      <c r="V2" s="33" t="s">
        <v>132</v>
      </c>
    </row>
    <row r="3" spans="1:22" ht="16.5">
      <c r="A3" s="5">
        <v>105403018</v>
      </c>
      <c r="B3" s="5" t="s">
        <v>21</v>
      </c>
      <c r="C3" s="9">
        <v>1</v>
      </c>
      <c r="D3" s="9">
        <v>1</v>
      </c>
      <c r="E3" s="9">
        <v>4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2</v>
      </c>
      <c r="M3" s="35"/>
      <c r="N3" s="38">
        <f t="shared" si="0"/>
        <v>100</v>
      </c>
      <c r="O3" s="38">
        <f t="shared" si="1"/>
        <v>100</v>
      </c>
      <c r="P3" s="9">
        <f t="shared" si="2"/>
        <v>5</v>
      </c>
      <c r="Q3" s="35"/>
      <c r="R3" s="33">
        <f t="shared" si="3"/>
        <v>9</v>
      </c>
      <c r="S3" s="33">
        <f t="shared" si="4"/>
        <v>100</v>
      </c>
      <c r="T3" s="38">
        <f t="shared" si="5"/>
        <v>115</v>
      </c>
      <c r="U3" s="33"/>
      <c r="V3" s="33" t="s">
        <v>133</v>
      </c>
    </row>
    <row r="4" spans="1:22" ht="16.5">
      <c r="A4" s="5">
        <v>105707001</v>
      </c>
      <c r="B4" s="5" t="s">
        <v>22</v>
      </c>
      <c r="C4" s="37">
        <v>0</v>
      </c>
      <c r="D4" s="9">
        <v>9</v>
      </c>
      <c r="E4" s="9">
        <v>5</v>
      </c>
      <c r="F4" s="37">
        <v>-22</v>
      </c>
      <c r="G4" s="37">
        <v>0</v>
      </c>
      <c r="H4" s="37">
        <v>-2</v>
      </c>
      <c r="I4" s="37">
        <v>-4</v>
      </c>
      <c r="J4" s="37">
        <v>-9</v>
      </c>
      <c r="K4" s="37">
        <v>-7</v>
      </c>
      <c r="L4" s="37">
        <v>-3</v>
      </c>
      <c r="M4" s="35"/>
      <c r="N4" s="38">
        <f t="shared" si="0"/>
        <v>20</v>
      </c>
      <c r="O4" s="38">
        <f t="shared" si="1"/>
        <v>30</v>
      </c>
      <c r="P4" s="9">
        <f t="shared" si="2"/>
        <v>0</v>
      </c>
      <c r="Q4" s="35"/>
      <c r="R4" s="33">
        <f t="shared" si="3"/>
        <v>2</v>
      </c>
      <c r="S4" s="33">
        <f t="shared" si="4"/>
        <v>40</v>
      </c>
      <c r="T4" s="38">
        <f t="shared" si="5"/>
        <v>50</v>
      </c>
      <c r="U4" s="33"/>
      <c r="V4" s="33" t="s">
        <v>134</v>
      </c>
    </row>
    <row r="5" spans="1:22" ht="16.5">
      <c r="A5" s="5">
        <v>106101002</v>
      </c>
      <c r="B5" s="5" t="s">
        <v>23</v>
      </c>
      <c r="C5" s="37">
        <v>0</v>
      </c>
      <c r="D5" s="37">
        <v>-1</v>
      </c>
      <c r="E5" s="37">
        <v>-2</v>
      </c>
      <c r="F5" s="37">
        <v>-4</v>
      </c>
      <c r="G5" s="37">
        <v>-2</v>
      </c>
      <c r="H5" s="37">
        <v>-16</v>
      </c>
      <c r="I5" s="37">
        <v>0</v>
      </c>
      <c r="J5" s="37">
        <v>-1</v>
      </c>
      <c r="K5" s="37">
        <v>-1</v>
      </c>
      <c r="L5" s="37">
        <v>-1</v>
      </c>
      <c r="M5" s="35"/>
      <c r="N5" s="38">
        <f t="shared" si="0"/>
        <v>0</v>
      </c>
      <c r="O5" s="38">
        <f t="shared" si="1"/>
        <v>10</v>
      </c>
      <c r="P5" s="9">
        <f t="shared" si="2"/>
        <v>0</v>
      </c>
      <c r="Q5" s="35"/>
      <c r="R5" s="33">
        <f t="shared" si="3"/>
        <v>0</v>
      </c>
      <c r="S5" s="33">
        <f t="shared" si="4"/>
        <v>10</v>
      </c>
      <c r="T5" s="38">
        <f t="shared" si="5"/>
        <v>10</v>
      </c>
      <c r="U5" s="35"/>
      <c r="V5" s="35"/>
    </row>
    <row r="6" spans="1:22" ht="16.5">
      <c r="A6" s="5">
        <v>106101008</v>
      </c>
      <c r="B6" s="5" t="s">
        <v>24</v>
      </c>
      <c r="C6" s="37">
        <v>0</v>
      </c>
      <c r="D6" s="37">
        <v>0</v>
      </c>
      <c r="E6" s="37">
        <v>-5</v>
      </c>
      <c r="F6" s="37">
        <v>-1</v>
      </c>
      <c r="G6" s="37">
        <v>0</v>
      </c>
      <c r="H6" s="37">
        <v>0</v>
      </c>
      <c r="I6" s="37">
        <v>-16</v>
      </c>
      <c r="J6" s="37">
        <v>0</v>
      </c>
      <c r="K6" s="37">
        <v>0</v>
      </c>
      <c r="L6" s="37">
        <v>-1</v>
      </c>
      <c r="M6" s="35"/>
      <c r="N6" s="38">
        <f t="shared" si="0"/>
        <v>0</v>
      </c>
      <c r="O6" s="38">
        <f t="shared" si="1"/>
        <v>10</v>
      </c>
      <c r="P6" s="9">
        <f t="shared" si="2"/>
        <v>0</v>
      </c>
      <c r="Q6" s="35"/>
      <c r="R6" s="33">
        <f t="shared" si="3"/>
        <v>0</v>
      </c>
      <c r="S6" s="33">
        <f t="shared" si="4"/>
        <v>10</v>
      </c>
      <c r="T6" s="38">
        <f t="shared" si="5"/>
        <v>10</v>
      </c>
      <c r="U6" s="35"/>
      <c r="V6" s="35"/>
    </row>
    <row r="7" spans="1:22" ht="16.5">
      <c r="A7" s="5">
        <v>106101505</v>
      </c>
      <c r="B7" s="5" t="s">
        <v>25</v>
      </c>
      <c r="C7" s="37">
        <v>0</v>
      </c>
      <c r="D7" s="9">
        <v>4</v>
      </c>
      <c r="E7" s="9">
        <v>4</v>
      </c>
      <c r="F7" s="37">
        <v>-22</v>
      </c>
      <c r="G7" s="37">
        <v>0</v>
      </c>
      <c r="H7" s="37">
        <v>0</v>
      </c>
      <c r="I7" s="37">
        <v>0</v>
      </c>
      <c r="J7" s="37">
        <v>-9</v>
      </c>
      <c r="K7" s="37">
        <v>0</v>
      </c>
      <c r="L7" s="37">
        <v>-5</v>
      </c>
      <c r="M7" s="35"/>
      <c r="N7" s="38">
        <f t="shared" si="0"/>
        <v>20</v>
      </c>
      <c r="O7" s="38">
        <f t="shared" si="1"/>
        <v>30</v>
      </c>
      <c r="P7" s="9">
        <f t="shared" si="2"/>
        <v>0</v>
      </c>
      <c r="Q7" s="35"/>
      <c r="R7" s="33">
        <f t="shared" si="3"/>
        <v>2</v>
      </c>
      <c r="S7" s="33">
        <f t="shared" si="4"/>
        <v>40</v>
      </c>
      <c r="T7" s="38">
        <f t="shared" si="5"/>
        <v>50</v>
      </c>
      <c r="U7" s="35"/>
      <c r="V7" s="35"/>
    </row>
    <row r="8" spans="1:22" ht="16.5">
      <c r="A8" s="5">
        <v>106103025</v>
      </c>
      <c r="B8" s="5" t="s">
        <v>26</v>
      </c>
      <c r="C8" s="37">
        <v>0</v>
      </c>
      <c r="D8" s="37">
        <v>0</v>
      </c>
      <c r="E8" s="9">
        <v>2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-1</v>
      </c>
      <c r="L8" s="37">
        <v>-1</v>
      </c>
      <c r="M8" s="35"/>
      <c r="N8" s="38">
        <f t="shared" si="0"/>
        <v>10</v>
      </c>
      <c r="O8" s="38">
        <f t="shared" si="1"/>
        <v>20</v>
      </c>
      <c r="P8" s="9">
        <f t="shared" si="2"/>
        <v>0</v>
      </c>
      <c r="Q8" s="35"/>
      <c r="R8" s="33">
        <f t="shared" si="3"/>
        <v>1</v>
      </c>
      <c r="S8" s="33">
        <f t="shared" si="4"/>
        <v>25</v>
      </c>
      <c r="T8" s="38">
        <f t="shared" si="5"/>
        <v>30</v>
      </c>
      <c r="U8" s="35"/>
      <c r="V8" s="35"/>
    </row>
    <row r="9" spans="1:22" ht="16.5">
      <c r="A9" s="5">
        <v>106103516</v>
      </c>
      <c r="B9" s="5" t="s">
        <v>27</v>
      </c>
      <c r="C9" s="37">
        <v>0</v>
      </c>
      <c r="D9" s="9">
        <v>1</v>
      </c>
      <c r="E9" s="9">
        <v>1</v>
      </c>
      <c r="F9" s="37">
        <v>-7</v>
      </c>
      <c r="G9" s="37">
        <v>0</v>
      </c>
      <c r="H9" s="37">
        <v>-3</v>
      </c>
      <c r="I9" s="37">
        <v>-6</v>
      </c>
      <c r="J9" s="37">
        <v>0</v>
      </c>
      <c r="K9" s="9">
        <v>4</v>
      </c>
      <c r="L9" s="37">
        <v>0</v>
      </c>
      <c r="M9" s="35"/>
      <c r="N9" s="38">
        <f t="shared" si="0"/>
        <v>30</v>
      </c>
      <c r="O9" s="38">
        <f t="shared" si="1"/>
        <v>40</v>
      </c>
      <c r="P9" s="9">
        <f t="shared" si="2"/>
        <v>0</v>
      </c>
      <c r="Q9" s="35"/>
      <c r="R9" s="33">
        <f t="shared" si="3"/>
        <v>3</v>
      </c>
      <c r="S9" s="33">
        <f t="shared" si="4"/>
        <v>55</v>
      </c>
      <c r="T9" s="38">
        <f t="shared" si="5"/>
        <v>70</v>
      </c>
      <c r="U9" s="35"/>
      <c r="V9" s="35"/>
    </row>
    <row r="10" spans="1:22" ht="16.5">
      <c r="A10" s="5">
        <v>106202005</v>
      </c>
      <c r="B10" s="5" t="s">
        <v>28</v>
      </c>
      <c r="C10" s="9">
        <v>4</v>
      </c>
      <c r="D10" s="9">
        <v>1</v>
      </c>
      <c r="E10" s="9">
        <v>1</v>
      </c>
      <c r="F10" s="37">
        <v>-10</v>
      </c>
      <c r="G10" s="37">
        <v>0</v>
      </c>
      <c r="H10" s="37">
        <v>-6</v>
      </c>
      <c r="I10" s="9">
        <v>2</v>
      </c>
      <c r="J10" s="9">
        <v>3</v>
      </c>
      <c r="K10" s="9">
        <v>1</v>
      </c>
      <c r="L10" s="37">
        <v>0</v>
      </c>
      <c r="M10" s="35"/>
      <c r="N10" s="38">
        <f t="shared" si="0"/>
        <v>60</v>
      </c>
      <c r="O10" s="38">
        <f t="shared" si="1"/>
        <v>70</v>
      </c>
      <c r="P10" s="9">
        <f t="shared" si="2"/>
        <v>0</v>
      </c>
      <c r="Q10" s="35"/>
      <c r="R10" s="33">
        <f t="shared" si="3"/>
        <v>6</v>
      </c>
      <c r="S10" s="33">
        <f t="shared" si="4"/>
        <v>85</v>
      </c>
      <c r="T10" s="38">
        <f t="shared" si="5"/>
        <v>100</v>
      </c>
      <c r="U10" s="35"/>
      <c r="V10" s="35"/>
    </row>
    <row r="11" spans="1:22" ht="16.5">
      <c r="A11" s="5">
        <v>106303523</v>
      </c>
      <c r="B11" s="5" t="s">
        <v>29</v>
      </c>
      <c r="C11" s="9">
        <v>5</v>
      </c>
      <c r="D11" s="9">
        <v>1</v>
      </c>
      <c r="E11" s="9">
        <v>2</v>
      </c>
      <c r="F11" s="9">
        <v>1</v>
      </c>
      <c r="G11" s="9">
        <v>2</v>
      </c>
      <c r="H11" s="37">
        <v>-35</v>
      </c>
      <c r="I11" s="9">
        <v>1</v>
      </c>
      <c r="J11" s="9">
        <v>1</v>
      </c>
      <c r="K11" s="9">
        <v>2</v>
      </c>
      <c r="L11" s="9">
        <v>1</v>
      </c>
      <c r="M11" s="35"/>
      <c r="N11" s="38">
        <f t="shared" si="0"/>
        <v>90</v>
      </c>
      <c r="O11" s="38">
        <f t="shared" si="1"/>
        <v>90</v>
      </c>
      <c r="P11" s="9">
        <f t="shared" si="2"/>
        <v>5</v>
      </c>
      <c r="Q11" s="35"/>
      <c r="R11" s="33">
        <f t="shared" si="3"/>
        <v>8</v>
      </c>
      <c r="S11" s="33">
        <f t="shared" si="4"/>
        <v>95</v>
      </c>
      <c r="T11" s="38">
        <f t="shared" si="5"/>
        <v>110</v>
      </c>
      <c r="U11" s="35"/>
      <c r="V11" s="35"/>
    </row>
    <row r="12" spans="1:22" ht="16.5">
      <c r="A12" s="5">
        <v>106303527</v>
      </c>
      <c r="B12" s="5" t="s">
        <v>30</v>
      </c>
      <c r="C12" s="9">
        <v>1</v>
      </c>
      <c r="D12" s="9">
        <v>2</v>
      </c>
      <c r="E12" s="9">
        <v>5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3</v>
      </c>
      <c r="L12" s="9">
        <v>2</v>
      </c>
      <c r="M12" s="35"/>
      <c r="N12" s="38">
        <f t="shared" si="0"/>
        <v>100</v>
      </c>
      <c r="O12" s="38">
        <f t="shared" si="1"/>
        <v>100</v>
      </c>
      <c r="P12" s="9">
        <f t="shared" si="2"/>
        <v>5</v>
      </c>
      <c r="Q12" s="35"/>
      <c r="R12" s="33">
        <f t="shared" si="3"/>
        <v>9</v>
      </c>
      <c r="S12" s="33">
        <f t="shared" si="4"/>
        <v>100</v>
      </c>
      <c r="T12" s="38">
        <f t="shared" si="5"/>
        <v>115</v>
      </c>
      <c r="U12" s="35"/>
      <c r="V12" s="35"/>
    </row>
    <row r="13" spans="1:22" ht="16.5">
      <c r="A13" s="5">
        <v>106401009</v>
      </c>
      <c r="B13" s="5" t="s">
        <v>31</v>
      </c>
      <c r="C13" s="37">
        <v>0</v>
      </c>
      <c r="D13" s="9">
        <v>5</v>
      </c>
      <c r="E13" s="37">
        <v>-2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-1</v>
      </c>
      <c r="M13" s="35"/>
      <c r="N13" s="38">
        <f t="shared" si="0"/>
        <v>10</v>
      </c>
      <c r="O13" s="38">
        <f t="shared" si="1"/>
        <v>20</v>
      </c>
      <c r="P13" s="9">
        <f t="shared" si="2"/>
        <v>0</v>
      </c>
      <c r="Q13" s="35"/>
      <c r="R13" s="33">
        <f t="shared" si="3"/>
        <v>1</v>
      </c>
      <c r="S13" s="33">
        <f t="shared" si="4"/>
        <v>25</v>
      </c>
      <c r="T13" s="38">
        <f t="shared" si="5"/>
        <v>30</v>
      </c>
      <c r="U13" s="35"/>
      <c r="V13" s="35"/>
    </row>
    <row r="14" spans="1:22" ht="16.5">
      <c r="A14" s="5">
        <v>106401054</v>
      </c>
      <c r="B14" s="5" t="s">
        <v>32</v>
      </c>
      <c r="C14" s="37">
        <v>0</v>
      </c>
      <c r="D14" s="9">
        <v>10</v>
      </c>
      <c r="E14" s="9">
        <v>11</v>
      </c>
      <c r="F14" s="9">
        <v>11</v>
      </c>
      <c r="G14" s="37">
        <v>0</v>
      </c>
      <c r="H14" s="37">
        <v>0</v>
      </c>
      <c r="I14" s="37">
        <v>0</v>
      </c>
      <c r="J14" s="37">
        <v>0</v>
      </c>
      <c r="K14" s="37">
        <v>-2</v>
      </c>
      <c r="L14" s="37">
        <v>0</v>
      </c>
      <c r="M14" s="35"/>
      <c r="N14" s="38">
        <f t="shared" si="0"/>
        <v>30</v>
      </c>
      <c r="O14" s="38">
        <f t="shared" si="1"/>
        <v>40</v>
      </c>
      <c r="P14" s="9">
        <f t="shared" si="2"/>
        <v>0</v>
      </c>
      <c r="Q14" s="35"/>
      <c r="R14" s="33">
        <f t="shared" si="3"/>
        <v>3</v>
      </c>
      <c r="S14" s="33">
        <f t="shared" si="4"/>
        <v>55</v>
      </c>
      <c r="T14" s="38">
        <f t="shared" si="5"/>
        <v>70</v>
      </c>
      <c r="U14" s="35"/>
      <c r="V14" s="35"/>
    </row>
    <row r="15" spans="1:22" ht="16.5">
      <c r="A15" s="5">
        <v>106401064</v>
      </c>
      <c r="B15" s="5" t="s">
        <v>33</v>
      </c>
      <c r="C15" s="9">
        <v>6</v>
      </c>
      <c r="D15" s="9">
        <v>1</v>
      </c>
      <c r="E15" s="9">
        <v>1</v>
      </c>
      <c r="F15" s="9">
        <v>2</v>
      </c>
      <c r="G15" s="37">
        <v>-3</v>
      </c>
      <c r="H15" s="37">
        <v>-14</v>
      </c>
      <c r="I15" s="9">
        <v>1</v>
      </c>
      <c r="J15" s="9">
        <v>1</v>
      </c>
      <c r="K15" s="37">
        <v>-11</v>
      </c>
      <c r="L15" s="37">
        <v>-2</v>
      </c>
      <c r="M15" s="35"/>
      <c r="N15" s="38">
        <f t="shared" si="0"/>
        <v>60</v>
      </c>
      <c r="O15" s="38">
        <f t="shared" si="1"/>
        <v>70</v>
      </c>
      <c r="P15" s="9">
        <f t="shared" si="2"/>
        <v>0</v>
      </c>
      <c r="Q15" s="35"/>
      <c r="R15" s="33">
        <f t="shared" si="3"/>
        <v>6</v>
      </c>
      <c r="S15" s="33">
        <f t="shared" si="4"/>
        <v>85</v>
      </c>
      <c r="T15" s="38">
        <f t="shared" si="5"/>
        <v>100</v>
      </c>
      <c r="U15" s="35"/>
      <c r="V15" s="35"/>
    </row>
    <row r="16" spans="1:22" ht="16.5">
      <c r="A16" s="5">
        <v>106401520</v>
      </c>
      <c r="B16" s="5" t="s">
        <v>34</v>
      </c>
      <c r="C16" s="37">
        <v>0</v>
      </c>
      <c r="D16" s="37">
        <v>0</v>
      </c>
      <c r="E16" s="9">
        <v>1</v>
      </c>
      <c r="F16" s="9">
        <v>1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5"/>
      <c r="N16" s="38">
        <f t="shared" si="0"/>
        <v>20</v>
      </c>
      <c r="O16" s="38">
        <f t="shared" si="1"/>
        <v>30</v>
      </c>
      <c r="P16" s="9">
        <f t="shared" si="2"/>
        <v>0</v>
      </c>
      <c r="Q16" s="35"/>
      <c r="R16" s="33">
        <f t="shared" si="3"/>
        <v>2</v>
      </c>
      <c r="S16" s="33">
        <f t="shared" si="4"/>
        <v>40</v>
      </c>
      <c r="T16" s="38">
        <f t="shared" si="5"/>
        <v>50</v>
      </c>
      <c r="U16" s="35"/>
      <c r="V16" s="35"/>
    </row>
    <row r="17" spans="1:22" ht="16.5">
      <c r="A17" s="5">
        <v>106401531</v>
      </c>
      <c r="B17" s="5" t="s">
        <v>35</v>
      </c>
      <c r="C17" s="37">
        <v>0</v>
      </c>
      <c r="D17" s="9">
        <v>5</v>
      </c>
      <c r="E17" s="9">
        <v>9</v>
      </c>
      <c r="F17" s="9">
        <v>4</v>
      </c>
      <c r="G17" s="37">
        <v>0</v>
      </c>
      <c r="H17" s="37">
        <v>-10</v>
      </c>
      <c r="I17" s="37">
        <v>0</v>
      </c>
      <c r="J17" s="37">
        <v>-1</v>
      </c>
      <c r="K17" s="9">
        <v>3</v>
      </c>
      <c r="L17" s="37">
        <v>-2</v>
      </c>
      <c r="M17" s="35"/>
      <c r="N17" s="38">
        <f t="shared" si="0"/>
        <v>40</v>
      </c>
      <c r="O17" s="38">
        <f t="shared" si="1"/>
        <v>50</v>
      </c>
      <c r="P17" s="9">
        <f t="shared" si="2"/>
        <v>0</v>
      </c>
      <c r="Q17" s="35"/>
      <c r="R17" s="33">
        <f t="shared" si="3"/>
        <v>4</v>
      </c>
      <c r="S17" s="33">
        <f t="shared" si="4"/>
        <v>65</v>
      </c>
      <c r="T17" s="38">
        <f t="shared" si="5"/>
        <v>80</v>
      </c>
      <c r="U17" s="35"/>
      <c r="V17" s="35"/>
    </row>
    <row r="18" spans="1:22" ht="16.5">
      <c r="A18" s="5">
        <v>106401532</v>
      </c>
      <c r="B18" s="5" t="s">
        <v>36</v>
      </c>
      <c r="C18" s="37">
        <v>0</v>
      </c>
      <c r="D18" s="37">
        <v>-1</v>
      </c>
      <c r="E18" s="9">
        <v>3</v>
      </c>
      <c r="F18" s="37">
        <v>-4</v>
      </c>
      <c r="G18" s="37">
        <v>0</v>
      </c>
      <c r="H18" s="37">
        <v>0</v>
      </c>
      <c r="I18" s="37">
        <v>-2</v>
      </c>
      <c r="J18" s="37">
        <v>-6</v>
      </c>
      <c r="K18" s="37">
        <v>0</v>
      </c>
      <c r="L18" s="37">
        <v>0</v>
      </c>
      <c r="M18" s="35"/>
      <c r="N18" s="38">
        <f t="shared" si="0"/>
        <v>10</v>
      </c>
      <c r="O18" s="38">
        <f t="shared" si="1"/>
        <v>20</v>
      </c>
      <c r="P18" s="9">
        <f t="shared" si="2"/>
        <v>0</v>
      </c>
      <c r="Q18" s="35"/>
      <c r="R18" s="33">
        <f t="shared" si="3"/>
        <v>1</v>
      </c>
      <c r="S18" s="33">
        <f t="shared" si="4"/>
        <v>25</v>
      </c>
      <c r="T18" s="38">
        <f t="shared" si="5"/>
        <v>30</v>
      </c>
      <c r="U18" s="35"/>
      <c r="V18" s="35"/>
    </row>
    <row r="19" spans="1:22" ht="16.5">
      <c r="A19" s="5">
        <v>106401543</v>
      </c>
      <c r="B19" s="5" t="s">
        <v>37</v>
      </c>
      <c r="C19" s="37">
        <v>0</v>
      </c>
      <c r="D19" s="37">
        <v>-1</v>
      </c>
      <c r="E19" s="9">
        <v>4</v>
      </c>
      <c r="F19" s="37">
        <v>-5</v>
      </c>
      <c r="G19" s="37">
        <v>0</v>
      </c>
      <c r="H19" s="37">
        <v>0</v>
      </c>
      <c r="I19" s="37">
        <v>0</v>
      </c>
      <c r="J19" s="37">
        <v>0</v>
      </c>
      <c r="K19" s="37">
        <v>-16</v>
      </c>
      <c r="L19" s="37">
        <v>0</v>
      </c>
      <c r="M19" s="35"/>
      <c r="N19" s="38">
        <f t="shared" si="0"/>
        <v>10</v>
      </c>
      <c r="O19" s="38">
        <f t="shared" si="1"/>
        <v>20</v>
      </c>
      <c r="P19" s="9">
        <f t="shared" si="2"/>
        <v>0</v>
      </c>
      <c r="Q19" s="35"/>
      <c r="R19" s="33">
        <f t="shared" si="3"/>
        <v>1</v>
      </c>
      <c r="S19" s="33">
        <f t="shared" si="4"/>
        <v>25</v>
      </c>
      <c r="T19" s="38">
        <f t="shared" si="5"/>
        <v>30</v>
      </c>
      <c r="U19" s="35"/>
      <c r="V19" s="35"/>
    </row>
    <row r="20" spans="1:22" ht="16.5">
      <c r="A20" s="5">
        <v>106401546</v>
      </c>
      <c r="B20" s="5" t="s">
        <v>38</v>
      </c>
      <c r="C20" s="37">
        <v>0</v>
      </c>
      <c r="D20" s="37">
        <v>0</v>
      </c>
      <c r="E20" s="9">
        <v>3</v>
      </c>
      <c r="F20" s="9">
        <v>1</v>
      </c>
      <c r="G20" s="37">
        <v>-4</v>
      </c>
      <c r="H20" s="37">
        <v>0</v>
      </c>
      <c r="I20" s="37">
        <v>0</v>
      </c>
      <c r="J20" s="37">
        <v>0</v>
      </c>
      <c r="K20" s="37">
        <v>-2</v>
      </c>
      <c r="L20" s="37">
        <v>0</v>
      </c>
      <c r="M20" s="35"/>
      <c r="N20" s="38">
        <f t="shared" si="0"/>
        <v>20</v>
      </c>
      <c r="O20" s="38">
        <f t="shared" si="1"/>
        <v>30</v>
      </c>
      <c r="P20" s="9">
        <f t="shared" si="2"/>
        <v>0</v>
      </c>
      <c r="Q20" s="35"/>
      <c r="R20" s="33">
        <f t="shared" si="3"/>
        <v>2</v>
      </c>
      <c r="S20" s="33">
        <f t="shared" si="4"/>
        <v>40</v>
      </c>
      <c r="T20" s="38">
        <f t="shared" si="5"/>
        <v>50</v>
      </c>
      <c r="U20" s="35"/>
      <c r="V20" s="35"/>
    </row>
    <row r="21" spans="1:22" ht="16.5">
      <c r="A21" s="5">
        <v>106401549</v>
      </c>
      <c r="B21" s="5" t="s">
        <v>39</v>
      </c>
      <c r="C21" s="37">
        <v>0</v>
      </c>
      <c r="D21" s="37">
        <v>0</v>
      </c>
      <c r="E21" s="9">
        <v>2</v>
      </c>
      <c r="F21" s="9">
        <v>3</v>
      </c>
      <c r="G21" s="37">
        <v>0</v>
      </c>
      <c r="H21" s="37">
        <v>-4</v>
      </c>
      <c r="I21" s="37">
        <v>0</v>
      </c>
      <c r="J21" s="37">
        <v>0</v>
      </c>
      <c r="K21" s="37">
        <v>-1</v>
      </c>
      <c r="L21" s="37">
        <v>0</v>
      </c>
      <c r="M21" s="35"/>
      <c r="N21" s="38">
        <f t="shared" si="0"/>
        <v>20</v>
      </c>
      <c r="O21" s="38">
        <f t="shared" si="1"/>
        <v>30</v>
      </c>
      <c r="P21" s="9">
        <f t="shared" si="2"/>
        <v>0</v>
      </c>
      <c r="Q21" s="35"/>
      <c r="R21" s="33">
        <f t="shared" si="3"/>
        <v>2</v>
      </c>
      <c r="S21" s="33">
        <f t="shared" si="4"/>
        <v>40</v>
      </c>
      <c r="T21" s="38">
        <f t="shared" si="5"/>
        <v>50</v>
      </c>
      <c r="U21" s="35"/>
      <c r="V21" s="35"/>
    </row>
    <row r="22" spans="1:22" ht="16.5">
      <c r="A22" s="5">
        <v>106401551</v>
      </c>
      <c r="B22" s="5" t="s">
        <v>40</v>
      </c>
      <c r="C22" s="9">
        <v>1</v>
      </c>
      <c r="D22" s="9">
        <v>2</v>
      </c>
      <c r="E22" s="9">
        <v>2</v>
      </c>
      <c r="F22" s="9">
        <v>1</v>
      </c>
      <c r="G22" s="9">
        <v>3</v>
      </c>
      <c r="H22" s="9">
        <v>7</v>
      </c>
      <c r="I22" s="9">
        <v>1</v>
      </c>
      <c r="J22" s="9">
        <v>3</v>
      </c>
      <c r="K22" s="9">
        <v>1</v>
      </c>
      <c r="L22" s="9">
        <v>5</v>
      </c>
      <c r="M22" s="35"/>
      <c r="N22" s="38">
        <f t="shared" si="0"/>
        <v>100</v>
      </c>
      <c r="O22" s="38">
        <f t="shared" si="1"/>
        <v>100</v>
      </c>
      <c r="P22" s="9">
        <f t="shared" si="2"/>
        <v>5</v>
      </c>
      <c r="Q22" s="35"/>
      <c r="R22" s="33">
        <f t="shared" si="3"/>
        <v>9</v>
      </c>
      <c r="S22" s="33">
        <f t="shared" si="4"/>
        <v>100</v>
      </c>
      <c r="T22" s="38">
        <f t="shared" si="5"/>
        <v>115</v>
      </c>
      <c r="U22" s="35"/>
      <c r="V22" s="35"/>
    </row>
    <row r="23" spans="1:22" ht="16.5">
      <c r="A23" s="5">
        <v>106401552</v>
      </c>
      <c r="B23" s="5" t="s">
        <v>41</v>
      </c>
      <c r="C23" s="37">
        <v>0</v>
      </c>
      <c r="D23" s="37">
        <v>0</v>
      </c>
      <c r="E23" s="9">
        <v>1</v>
      </c>
      <c r="F23" s="9">
        <v>2</v>
      </c>
      <c r="G23" s="37">
        <v>0</v>
      </c>
      <c r="H23" s="37">
        <v>0</v>
      </c>
      <c r="I23" s="37">
        <v>0</v>
      </c>
      <c r="J23" s="37">
        <v>0</v>
      </c>
      <c r="K23" s="37">
        <v>-1</v>
      </c>
      <c r="L23" s="37">
        <v>0</v>
      </c>
      <c r="M23" s="35"/>
      <c r="N23" s="38">
        <f t="shared" si="0"/>
        <v>20</v>
      </c>
      <c r="O23" s="38">
        <f t="shared" si="1"/>
        <v>30</v>
      </c>
      <c r="P23" s="9">
        <f t="shared" si="2"/>
        <v>0</v>
      </c>
      <c r="Q23" s="35"/>
      <c r="R23" s="33">
        <f t="shared" si="3"/>
        <v>2</v>
      </c>
      <c r="S23" s="33">
        <f t="shared" si="4"/>
        <v>40</v>
      </c>
      <c r="T23" s="38">
        <f t="shared" si="5"/>
        <v>50</v>
      </c>
      <c r="U23" s="35"/>
      <c r="V23" s="35"/>
    </row>
    <row r="24" spans="1:22" ht="16.5">
      <c r="A24" s="5">
        <v>106403004</v>
      </c>
      <c r="B24" s="5" t="s">
        <v>42</v>
      </c>
      <c r="C24" s="9">
        <v>4</v>
      </c>
      <c r="D24" s="9">
        <v>1</v>
      </c>
      <c r="E24" s="9">
        <v>1</v>
      </c>
      <c r="F24" s="37">
        <v>-5</v>
      </c>
      <c r="G24" s="37">
        <v>-2</v>
      </c>
      <c r="H24" s="37">
        <v>-1</v>
      </c>
      <c r="I24" s="37">
        <v>0</v>
      </c>
      <c r="J24" s="9">
        <v>1</v>
      </c>
      <c r="K24" s="37">
        <v>-5</v>
      </c>
      <c r="L24" s="37">
        <v>-3</v>
      </c>
      <c r="M24" s="35"/>
      <c r="N24" s="38">
        <f t="shared" si="0"/>
        <v>40</v>
      </c>
      <c r="O24" s="38">
        <f t="shared" si="1"/>
        <v>50</v>
      </c>
      <c r="P24" s="9">
        <f t="shared" si="2"/>
        <v>0</v>
      </c>
      <c r="Q24" s="35"/>
      <c r="R24" s="33">
        <f t="shared" si="3"/>
        <v>4</v>
      </c>
      <c r="S24" s="33">
        <f t="shared" si="4"/>
        <v>65</v>
      </c>
      <c r="T24" s="38">
        <f t="shared" si="5"/>
        <v>80</v>
      </c>
      <c r="U24" s="35"/>
      <c r="V24" s="35"/>
    </row>
    <row r="25" spans="1:22" ht="16.5">
      <c r="A25" s="5">
        <v>106408015</v>
      </c>
      <c r="B25" s="5" t="s">
        <v>43</v>
      </c>
      <c r="C25" s="9">
        <v>25</v>
      </c>
      <c r="D25" s="9">
        <v>2</v>
      </c>
      <c r="E25" s="9">
        <v>1</v>
      </c>
      <c r="F25" s="9">
        <v>1</v>
      </c>
      <c r="G25" s="37">
        <v>0</v>
      </c>
      <c r="H25" s="37">
        <v>0</v>
      </c>
      <c r="I25" s="9">
        <v>1</v>
      </c>
      <c r="J25" s="9">
        <v>1</v>
      </c>
      <c r="K25" s="9">
        <v>3</v>
      </c>
      <c r="L25" s="37">
        <v>-2</v>
      </c>
      <c r="M25" s="35"/>
      <c r="N25" s="38">
        <f t="shared" si="0"/>
        <v>70</v>
      </c>
      <c r="O25" s="38">
        <f t="shared" si="1"/>
        <v>80</v>
      </c>
      <c r="P25" s="9">
        <f t="shared" si="2"/>
        <v>0</v>
      </c>
      <c r="Q25" s="35"/>
      <c r="R25" s="33">
        <f t="shared" si="3"/>
        <v>7</v>
      </c>
      <c r="S25" s="33">
        <f t="shared" si="4"/>
        <v>90</v>
      </c>
      <c r="T25" s="38">
        <f t="shared" si="5"/>
        <v>105</v>
      </c>
      <c r="U25" s="35"/>
      <c r="V25" s="35"/>
    </row>
    <row r="26" spans="1:22" ht="16.5" hidden="1">
      <c r="A26" s="5">
        <v>106408029</v>
      </c>
      <c r="B26" s="5" t="s">
        <v>44</v>
      </c>
      <c r="N26" s="38">
        <f t="shared" si="0"/>
        <v>0</v>
      </c>
      <c r="O26" s="38">
        <f t="shared" si="1"/>
        <v>10</v>
      </c>
      <c r="P26" s="9">
        <f t="shared" si="2"/>
        <v>0</v>
      </c>
      <c r="R26" s="33">
        <f t="shared" si="3"/>
        <v>0</v>
      </c>
      <c r="S26" s="33">
        <f t="shared" si="4"/>
        <v>10</v>
      </c>
      <c r="T26" s="38">
        <f t="shared" si="5"/>
        <v>10</v>
      </c>
    </row>
    <row r="27" spans="1:22" ht="16.5">
      <c r="A27" s="5">
        <v>106408509</v>
      </c>
      <c r="B27" s="5" t="s">
        <v>46</v>
      </c>
      <c r="C27" s="37">
        <v>-4</v>
      </c>
      <c r="D27" s="9">
        <v>12</v>
      </c>
      <c r="E27" s="9">
        <v>3</v>
      </c>
      <c r="F27" s="9">
        <v>2</v>
      </c>
      <c r="G27" s="37">
        <v>0</v>
      </c>
      <c r="H27" s="37">
        <v>0</v>
      </c>
      <c r="I27" s="9">
        <v>1</v>
      </c>
      <c r="J27" s="37">
        <v>-3</v>
      </c>
      <c r="K27" s="9">
        <v>1</v>
      </c>
      <c r="L27" s="37">
        <v>0</v>
      </c>
      <c r="M27" s="35"/>
      <c r="N27" s="38">
        <f t="shared" si="0"/>
        <v>50</v>
      </c>
      <c r="O27" s="38">
        <f t="shared" si="1"/>
        <v>60</v>
      </c>
      <c r="P27" s="9">
        <f t="shared" si="2"/>
        <v>0</v>
      </c>
      <c r="Q27" s="35"/>
      <c r="R27" s="33">
        <f t="shared" si="3"/>
        <v>5</v>
      </c>
      <c r="S27" s="33">
        <f t="shared" si="4"/>
        <v>75</v>
      </c>
      <c r="T27" s="38">
        <f t="shared" si="5"/>
        <v>90</v>
      </c>
      <c r="U27" s="35"/>
      <c r="V27" s="35"/>
    </row>
    <row r="28" spans="1:22" ht="16.5">
      <c r="A28" s="5">
        <v>106408522</v>
      </c>
      <c r="B28" s="5" t="s">
        <v>47</v>
      </c>
      <c r="C28" s="37">
        <v>-12</v>
      </c>
      <c r="D28" s="9">
        <v>1</v>
      </c>
      <c r="E28" s="9">
        <v>1</v>
      </c>
      <c r="F28" s="9">
        <v>4</v>
      </c>
      <c r="G28" s="37">
        <v>0</v>
      </c>
      <c r="H28" s="37">
        <v>-3</v>
      </c>
      <c r="I28" s="9">
        <v>1</v>
      </c>
      <c r="J28" s="37">
        <v>-1</v>
      </c>
      <c r="K28" s="9">
        <v>3</v>
      </c>
      <c r="L28" s="37">
        <v>0</v>
      </c>
      <c r="M28" s="35"/>
      <c r="N28" s="38">
        <f t="shared" si="0"/>
        <v>50</v>
      </c>
      <c r="O28" s="38">
        <f t="shared" si="1"/>
        <v>60</v>
      </c>
      <c r="P28" s="9">
        <f t="shared" si="2"/>
        <v>0</v>
      </c>
      <c r="Q28" s="35"/>
      <c r="R28" s="33">
        <f t="shared" si="3"/>
        <v>5</v>
      </c>
      <c r="S28" s="33">
        <f t="shared" si="4"/>
        <v>75</v>
      </c>
      <c r="T28" s="38">
        <f t="shared" si="5"/>
        <v>90</v>
      </c>
      <c r="U28" s="35"/>
      <c r="V28" s="35"/>
    </row>
    <row r="29" spans="1:22" ht="16.5">
      <c r="A29" s="39">
        <v>106409014</v>
      </c>
      <c r="B29" s="5" t="s">
        <v>48</v>
      </c>
      <c r="C29" s="9">
        <v>1</v>
      </c>
      <c r="D29" s="9">
        <v>1</v>
      </c>
      <c r="E29" s="9">
        <v>1</v>
      </c>
      <c r="F29" s="9">
        <v>2</v>
      </c>
      <c r="G29" s="9">
        <v>2</v>
      </c>
      <c r="H29" s="9">
        <v>2</v>
      </c>
      <c r="I29" s="9">
        <v>2</v>
      </c>
      <c r="J29" s="9">
        <v>5</v>
      </c>
      <c r="K29" s="9">
        <v>3</v>
      </c>
      <c r="L29" s="9">
        <v>2</v>
      </c>
      <c r="M29" s="35"/>
      <c r="N29" s="38">
        <f t="shared" si="0"/>
        <v>100</v>
      </c>
      <c r="O29" s="38">
        <f t="shared" si="1"/>
        <v>100</v>
      </c>
      <c r="P29" s="9">
        <f t="shared" si="2"/>
        <v>5</v>
      </c>
      <c r="Q29" s="35"/>
      <c r="R29" s="33">
        <f t="shared" si="3"/>
        <v>9</v>
      </c>
      <c r="S29" s="33">
        <f t="shared" si="4"/>
        <v>100</v>
      </c>
      <c r="T29" s="38">
        <f t="shared" si="5"/>
        <v>115</v>
      </c>
      <c r="U29" s="35"/>
      <c r="V29" s="35"/>
    </row>
    <row r="30" spans="1:22" ht="16.5">
      <c r="A30" s="5">
        <v>106409020</v>
      </c>
      <c r="B30" s="5" t="s">
        <v>49</v>
      </c>
      <c r="C30" s="37">
        <v>0</v>
      </c>
      <c r="D30" s="9">
        <v>6</v>
      </c>
      <c r="E30" s="9">
        <v>2</v>
      </c>
      <c r="F30" s="9">
        <v>16</v>
      </c>
      <c r="G30" s="37">
        <v>0</v>
      </c>
      <c r="H30" s="37">
        <v>0</v>
      </c>
      <c r="I30" s="9">
        <v>1</v>
      </c>
      <c r="J30" s="37">
        <v>-9</v>
      </c>
      <c r="K30" s="9">
        <v>9</v>
      </c>
      <c r="L30" s="37">
        <v>0</v>
      </c>
      <c r="M30" s="35"/>
      <c r="N30" s="38">
        <f t="shared" si="0"/>
        <v>50</v>
      </c>
      <c r="O30" s="38">
        <f t="shared" si="1"/>
        <v>60</v>
      </c>
      <c r="P30" s="9">
        <f t="shared" si="2"/>
        <v>0</v>
      </c>
      <c r="Q30" s="35"/>
      <c r="R30" s="33">
        <f t="shared" si="3"/>
        <v>5</v>
      </c>
      <c r="S30" s="33">
        <f t="shared" si="4"/>
        <v>75</v>
      </c>
      <c r="T30" s="38">
        <f t="shared" si="5"/>
        <v>90</v>
      </c>
      <c r="U30" s="35"/>
      <c r="V30" s="35"/>
    </row>
    <row r="31" spans="1:22" ht="16.5">
      <c r="A31" s="5">
        <v>106409510</v>
      </c>
      <c r="B31" s="5" t="s">
        <v>50</v>
      </c>
      <c r="C31" s="37">
        <v>0</v>
      </c>
      <c r="D31" s="37">
        <v>0</v>
      </c>
      <c r="E31" s="9">
        <v>1</v>
      </c>
      <c r="F31" s="9">
        <v>3</v>
      </c>
      <c r="G31" s="37">
        <v>0</v>
      </c>
      <c r="H31" s="37">
        <v>-11</v>
      </c>
      <c r="I31" s="37">
        <v>-4</v>
      </c>
      <c r="J31" s="9">
        <v>11</v>
      </c>
      <c r="K31" s="37">
        <v>0</v>
      </c>
      <c r="L31" s="37">
        <v>0</v>
      </c>
      <c r="M31" s="35"/>
      <c r="N31" s="38">
        <f t="shared" si="0"/>
        <v>30</v>
      </c>
      <c r="O31" s="38">
        <f t="shared" si="1"/>
        <v>40</v>
      </c>
      <c r="P31" s="9">
        <f t="shared" si="2"/>
        <v>0</v>
      </c>
      <c r="Q31" s="35"/>
      <c r="R31" s="33">
        <f t="shared" si="3"/>
        <v>3</v>
      </c>
      <c r="S31" s="33">
        <f t="shared" si="4"/>
        <v>55</v>
      </c>
      <c r="T31" s="38">
        <f t="shared" si="5"/>
        <v>70</v>
      </c>
      <c r="U31" s="35"/>
      <c r="V31" s="35"/>
    </row>
    <row r="32" spans="1:22" ht="16.5">
      <c r="A32" s="39">
        <v>106409518</v>
      </c>
      <c r="B32" s="5" t="s">
        <v>51</v>
      </c>
      <c r="C32" s="37">
        <v>0</v>
      </c>
      <c r="D32" s="9">
        <v>2</v>
      </c>
      <c r="E32" s="9">
        <v>1</v>
      </c>
      <c r="F32" s="9">
        <v>4</v>
      </c>
      <c r="G32" s="37">
        <v>0</v>
      </c>
      <c r="H32" s="37">
        <v>0</v>
      </c>
      <c r="I32" s="9">
        <v>3</v>
      </c>
      <c r="J32" s="9">
        <v>5</v>
      </c>
      <c r="K32" s="37">
        <v>0</v>
      </c>
      <c r="L32" s="9">
        <v>3</v>
      </c>
      <c r="M32" s="35"/>
      <c r="N32" s="38">
        <f t="shared" si="0"/>
        <v>60</v>
      </c>
      <c r="O32" s="38">
        <f t="shared" si="1"/>
        <v>60</v>
      </c>
      <c r="P32" s="9">
        <f t="shared" si="2"/>
        <v>5</v>
      </c>
      <c r="Q32" s="35"/>
      <c r="R32" s="33">
        <f t="shared" si="3"/>
        <v>5</v>
      </c>
      <c r="S32" s="33">
        <f t="shared" si="4"/>
        <v>75</v>
      </c>
      <c r="T32" s="38">
        <f t="shared" si="5"/>
        <v>90</v>
      </c>
      <c r="U32" s="35"/>
      <c r="V32" s="35"/>
    </row>
    <row r="33" spans="1:22" ht="16.5">
      <c r="A33" s="39">
        <v>106409526</v>
      </c>
      <c r="B33" s="5" t="s">
        <v>52</v>
      </c>
      <c r="C33" s="9">
        <v>3</v>
      </c>
      <c r="D33" s="9">
        <v>4</v>
      </c>
      <c r="E33" s="37">
        <v>-1</v>
      </c>
      <c r="F33" s="37">
        <v>-1</v>
      </c>
      <c r="G33" s="9">
        <v>8</v>
      </c>
      <c r="H33" s="9">
        <v>6</v>
      </c>
      <c r="I33" s="9">
        <v>2</v>
      </c>
      <c r="J33" s="37">
        <v>-1</v>
      </c>
      <c r="K33" s="9">
        <v>3</v>
      </c>
      <c r="L33" s="9">
        <v>2</v>
      </c>
      <c r="M33" s="35"/>
      <c r="N33" s="38">
        <f t="shared" si="0"/>
        <v>70</v>
      </c>
      <c r="O33" s="38">
        <f t="shared" si="1"/>
        <v>70</v>
      </c>
      <c r="P33" s="9">
        <f t="shared" si="2"/>
        <v>5</v>
      </c>
      <c r="Q33" s="35"/>
      <c r="R33" s="33">
        <f t="shared" si="3"/>
        <v>6</v>
      </c>
      <c r="S33" s="33">
        <f t="shared" si="4"/>
        <v>85</v>
      </c>
      <c r="T33" s="38">
        <f t="shared" si="5"/>
        <v>100</v>
      </c>
      <c r="U33" s="35"/>
      <c r="V33" s="35"/>
    </row>
    <row r="34" spans="1:22" ht="16.5">
      <c r="A34" s="5">
        <v>106501005</v>
      </c>
      <c r="B34" s="5" t="s">
        <v>53</v>
      </c>
      <c r="C34" s="9">
        <v>1</v>
      </c>
      <c r="D34" s="9">
        <v>2</v>
      </c>
      <c r="E34" s="9">
        <v>1</v>
      </c>
      <c r="F34" s="9">
        <v>2</v>
      </c>
      <c r="G34" s="37">
        <v>-8</v>
      </c>
      <c r="H34" s="9">
        <v>2</v>
      </c>
      <c r="I34" s="9">
        <v>2</v>
      </c>
      <c r="J34" s="9">
        <v>2</v>
      </c>
      <c r="K34" s="9">
        <v>1</v>
      </c>
      <c r="L34" s="9">
        <v>1</v>
      </c>
      <c r="M34" s="35"/>
      <c r="N34" s="38">
        <f t="shared" si="0"/>
        <v>90</v>
      </c>
      <c r="O34" s="38">
        <f t="shared" si="1"/>
        <v>90</v>
      </c>
      <c r="P34" s="9">
        <f t="shared" si="2"/>
        <v>5</v>
      </c>
      <c r="Q34" s="35"/>
      <c r="R34" s="33">
        <f t="shared" si="3"/>
        <v>8</v>
      </c>
      <c r="S34" s="33">
        <f t="shared" si="4"/>
        <v>95</v>
      </c>
      <c r="T34" s="38">
        <f t="shared" si="5"/>
        <v>110</v>
      </c>
      <c r="U34" s="35"/>
      <c r="V34" s="35"/>
    </row>
    <row r="35" spans="1:22" ht="16.5">
      <c r="A35" s="5">
        <v>107102005</v>
      </c>
      <c r="B35" s="5" t="s">
        <v>54</v>
      </c>
      <c r="C35" s="37">
        <v>0</v>
      </c>
      <c r="D35" s="37">
        <v>0</v>
      </c>
      <c r="E35" s="37">
        <v>0</v>
      </c>
      <c r="F35" s="9">
        <v>1</v>
      </c>
      <c r="G35" s="37">
        <v>0</v>
      </c>
      <c r="H35" s="37">
        <v>0</v>
      </c>
      <c r="I35" s="37">
        <v>-8</v>
      </c>
      <c r="J35" s="37">
        <v>-2</v>
      </c>
      <c r="K35" s="37">
        <v>-4</v>
      </c>
      <c r="L35" s="37">
        <v>-7</v>
      </c>
      <c r="M35" s="35"/>
      <c r="N35" s="38">
        <f t="shared" si="0"/>
        <v>10</v>
      </c>
      <c r="O35" s="38">
        <f t="shared" si="1"/>
        <v>20</v>
      </c>
      <c r="P35" s="9">
        <f t="shared" si="2"/>
        <v>0</v>
      </c>
      <c r="Q35" s="35"/>
      <c r="R35" s="33">
        <f t="shared" si="3"/>
        <v>1</v>
      </c>
      <c r="S35" s="33">
        <f t="shared" si="4"/>
        <v>25</v>
      </c>
      <c r="T35" s="38">
        <f t="shared" si="5"/>
        <v>30</v>
      </c>
      <c r="U35" s="35"/>
      <c r="V35" s="35"/>
    </row>
    <row r="36" spans="1:22" ht="16.5">
      <c r="A36" s="5">
        <v>107401548</v>
      </c>
      <c r="B36" s="5" t="s">
        <v>55</v>
      </c>
      <c r="C36" s="37">
        <v>-2</v>
      </c>
      <c r="D36" s="37">
        <v>-5</v>
      </c>
      <c r="E36" s="9">
        <v>3</v>
      </c>
      <c r="F36" s="9">
        <v>7</v>
      </c>
      <c r="G36" s="37">
        <v>0</v>
      </c>
      <c r="H36" s="37">
        <v>-5</v>
      </c>
      <c r="I36" s="37">
        <v>0</v>
      </c>
      <c r="J36" s="9">
        <v>5</v>
      </c>
      <c r="K36" s="37">
        <v>-9</v>
      </c>
      <c r="L36" s="9">
        <v>2</v>
      </c>
      <c r="M36" s="35"/>
      <c r="N36" s="38">
        <f t="shared" si="0"/>
        <v>40</v>
      </c>
      <c r="O36" s="38">
        <f t="shared" si="1"/>
        <v>40</v>
      </c>
      <c r="P36" s="9">
        <f t="shared" si="2"/>
        <v>5</v>
      </c>
      <c r="Q36" s="35"/>
      <c r="R36" s="33">
        <f t="shared" si="3"/>
        <v>3</v>
      </c>
      <c r="S36" s="33">
        <f t="shared" si="4"/>
        <v>55</v>
      </c>
      <c r="T36" s="38">
        <f t="shared" si="5"/>
        <v>70</v>
      </c>
      <c r="U36" s="35"/>
      <c r="V36" s="35"/>
    </row>
    <row r="37" spans="1:22" ht="16.5" hidden="1">
      <c r="A37" s="5">
        <v>107408011</v>
      </c>
      <c r="B37" s="5" t="s">
        <v>56</v>
      </c>
      <c r="N37" s="38">
        <f t="shared" si="0"/>
        <v>0</v>
      </c>
      <c r="O37" s="38">
        <f t="shared" si="1"/>
        <v>10</v>
      </c>
      <c r="P37" s="9">
        <f t="shared" si="2"/>
        <v>0</v>
      </c>
      <c r="R37" s="33">
        <f t="shared" si="3"/>
        <v>0</v>
      </c>
      <c r="S37" s="33">
        <f t="shared" si="4"/>
        <v>10</v>
      </c>
      <c r="T37" s="38">
        <f t="shared" si="5"/>
        <v>10</v>
      </c>
    </row>
    <row r="38" spans="1:22" ht="16.5" hidden="1">
      <c r="A38" s="5">
        <v>107408016</v>
      </c>
      <c r="B38" s="5" t="s">
        <v>57</v>
      </c>
      <c r="N38" s="38">
        <f t="shared" si="0"/>
        <v>0</v>
      </c>
      <c r="O38" s="38">
        <f t="shared" si="1"/>
        <v>10</v>
      </c>
      <c r="P38" s="9">
        <f t="shared" si="2"/>
        <v>0</v>
      </c>
      <c r="R38" s="33">
        <f t="shared" si="3"/>
        <v>0</v>
      </c>
      <c r="S38" s="33">
        <f t="shared" si="4"/>
        <v>10</v>
      </c>
      <c r="T38" s="38">
        <f t="shared" si="5"/>
        <v>10</v>
      </c>
    </row>
    <row r="39" spans="1:22" ht="16.5">
      <c r="A39" s="5">
        <v>107408019</v>
      </c>
      <c r="B39" s="5" t="s">
        <v>58</v>
      </c>
      <c r="C39" s="9">
        <v>3</v>
      </c>
      <c r="D39" s="9">
        <v>2</v>
      </c>
      <c r="E39" s="9">
        <v>4</v>
      </c>
      <c r="F39" s="9">
        <v>2</v>
      </c>
      <c r="G39" s="37">
        <v>-7</v>
      </c>
      <c r="H39" s="37">
        <v>-12</v>
      </c>
      <c r="I39" s="9">
        <v>1</v>
      </c>
      <c r="J39" s="9">
        <v>2</v>
      </c>
      <c r="K39" s="9">
        <v>1</v>
      </c>
      <c r="L39" s="37">
        <v>0</v>
      </c>
      <c r="M39" s="35"/>
      <c r="N39" s="38">
        <f t="shared" si="0"/>
        <v>70</v>
      </c>
      <c r="O39" s="38">
        <f t="shared" si="1"/>
        <v>80</v>
      </c>
      <c r="P39" s="9">
        <f t="shared" si="2"/>
        <v>0</v>
      </c>
      <c r="Q39" s="35"/>
      <c r="R39" s="33">
        <f t="shared" si="3"/>
        <v>7</v>
      </c>
      <c r="S39" s="33">
        <f t="shared" si="4"/>
        <v>90</v>
      </c>
      <c r="T39" s="38">
        <f t="shared" si="5"/>
        <v>105</v>
      </c>
      <c r="U39" s="35"/>
      <c r="V39" s="35"/>
    </row>
    <row r="40" spans="1:22" ht="16.5">
      <c r="A40" s="5">
        <v>107408201</v>
      </c>
      <c r="B40" s="5" t="s">
        <v>59</v>
      </c>
      <c r="C40" s="37">
        <v>0</v>
      </c>
      <c r="D40" s="9">
        <v>7</v>
      </c>
      <c r="E40" s="9">
        <v>19</v>
      </c>
      <c r="F40" s="9">
        <v>4</v>
      </c>
      <c r="G40" s="37">
        <v>0</v>
      </c>
      <c r="H40" s="9">
        <v>1</v>
      </c>
      <c r="I40" s="37">
        <v>0</v>
      </c>
      <c r="J40" s="9">
        <v>3</v>
      </c>
      <c r="K40" s="9">
        <v>3</v>
      </c>
      <c r="L40" s="9">
        <v>3</v>
      </c>
      <c r="M40" s="35"/>
      <c r="N40" s="38">
        <f t="shared" si="0"/>
        <v>70</v>
      </c>
      <c r="O40" s="38">
        <f t="shared" si="1"/>
        <v>70</v>
      </c>
      <c r="P40" s="9">
        <f t="shared" si="2"/>
        <v>5</v>
      </c>
      <c r="Q40" s="35"/>
      <c r="R40" s="33">
        <f t="shared" si="3"/>
        <v>6</v>
      </c>
      <c r="S40" s="33">
        <f t="shared" si="4"/>
        <v>85</v>
      </c>
      <c r="T40" s="38">
        <f t="shared" si="5"/>
        <v>100</v>
      </c>
      <c r="U40" s="35"/>
      <c r="V40" s="35"/>
    </row>
    <row r="41" spans="1:22" ht="16.5" hidden="1">
      <c r="A41" s="5">
        <v>107409302</v>
      </c>
      <c r="B41" s="5" t="s">
        <v>60</v>
      </c>
      <c r="N41" s="38">
        <f t="shared" si="0"/>
        <v>0</v>
      </c>
      <c r="O41" s="38">
        <f t="shared" si="1"/>
        <v>10</v>
      </c>
      <c r="P41" s="9">
        <f t="shared" si="2"/>
        <v>0</v>
      </c>
      <c r="R41" s="33">
        <f t="shared" si="3"/>
        <v>0</v>
      </c>
      <c r="S41" s="33">
        <f t="shared" si="4"/>
        <v>10</v>
      </c>
      <c r="T41" s="38">
        <f t="shared" si="5"/>
        <v>10</v>
      </c>
    </row>
    <row r="42" spans="1:22" ht="16.5">
      <c r="A42" s="5">
        <v>108102505</v>
      </c>
      <c r="B42" s="5" t="s">
        <v>61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-1</v>
      </c>
      <c r="K42" s="37">
        <v>0</v>
      </c>
      <c r="L42" s="37">
        <v>0</v>
      </c>
      <c r="M42" s="35"/>
      <c r="N42" s="38">
        <f t="shared" si="0"/>
        <v>0</v>
      </c>
      <c r="O42" s="38">
        <f t="shared" si="1"/>
        <v>10</v>
      </c>
      <c r="P42" s="9">
        <f t="shared" si="2"/>
        <v>0</v>
      </c>
      <c r="Q42" s="35"/>
      <c r="R42" s="33">
        <f t="shared" si="3"/>
        <v>0</v>
      </c>
      <c r="S42" s="33">
        <f t="shared" si="4"/>
        <v>10</v>
      </c>
      <c r="T42" s="38">
        <f t="shared" si="5"/>
        <v>10</v>
      </c>
      <c r="U42" s="35"/>
      <c r="V42" s="35"/>
    </row>
    <row r="43" spans="1:22" ht="16.5">
      <c r="A43" s="5">
        <v>108401021</v>
      </c>
      <c r="B43" s="5" t="s">
        <v>62</v>
      </c>
      <c r="C43" s="37">
        <v>-7</v>
      </c>
      <c r="D43" s="9">
        <v>1</v>
      </c>
      <c r="E43" s="9">
        <v>6</v>
      </c>
      <c r="F43" s="37">
        <v>0</v>
      </c>
      <c r="G43" s="37">
        <v>0</v>
      </c>
      <c r="H43" s="37">
        <v>0</v>
      </c>
      <c r="I43" s="37">
        <v>-1</v>
      </c>
      <c r="J43" s="37">
        <v>0</v>
      </c>
      <c r="K43" s="37">
        <v>0</v>
      </c>
      <c r="L43" s="37">
        <v>0</v>
      </c>
      <c r="M43" s="35"/>
      <c r="N43" s="38">
        <f t="shared" si="0"/>
        <v>20</v>
      </c>
      <c r="O43" s="38">
        <f t="shared" si="1"/>
        <v>30</v>
      </c>
      <c r="P43" s="9">
        <f t="shared" si="2"/>
        <v>0</v>
      </c>
      <c r="Q43" s="35"/>
      <c r="R43" s="33">
        <f t="shared" si="3"/>
        <v>2</v>
      </c>
      <c r="S43" s="33">
        <f t="shared" si="4"/>
        <v>40</v>
      </c>
      <c r="T43" s="38">
        <f t="shared" si="5"/>
        <v>50</v>
      </c>
      <c r="U43" s="35"/>
      <c r="V43" s="35"/>
    </row>
    <row r="44" spans="1:22" ht="16.5">
      <c r="A44" s="39">
        <v>108401541</v>
      </c>
      <c r="B44" s="5" t="s">
        <v>63</v>
      </c>
      <c r="C44" s="9">
        <v>8</v>
      </c>
      <c r="D44" s="37">
        <v>-7</v>
      </c>
      <c r="E44" s="9">
        <v>3</v>
      </c>
      <c r="F44" s="9">
        <v>14</v>
      </c>
      <c r="G44" s="37">
        <v>0</v>
      </c>
      <c r="H44" s="9">
        <v>7</v>
      </c>
      <c r="I44" s="9">
        <v>2</v>
      </c>
      <c r="J44" s="37">
        <v>0</v>
      </c>
      <c r="K44" s="37">
        <v>0</v>
      </c>
      <c r="L44" s="37">
        <v>0</v>
      </c>
      <c r="M44" s="35"/>
      <c r="N44" s="38">
        <f t="shared" si="0"/>
        <v>50</v>
      </c>
      <c r="O44" s="38">
        <f t="shared" si="1"/>
        <v>60</v>
      </c>
      <c r="P44" s="9">
        <f t="shared" si="2"/>
        <v>0</v>
      </c>
      <c r="Q44" s="35"/>
      <c r="R44" s="33">
        <f t="shared" si="3"/>
        <v>5</v>
      </c>
      <c r="S44" s="33">
        <f t="shared" si="4"/>
        <v>75</v>
      </c>
      <c r="T44" s="38">
        <f t="shared" si="5"/>
        <v>90</v>
      </c>
      <c r="U44" s="35"/>
      <c r="V44" s="35"/>
    </row>
    <row r="45" spans="1:22" ht="16.5">
      <c r="A45" s="5">
        <v>108409004</v>
      </c>
      <c r="B45" s="5" t="s">
        <v>64</v>
      </c>
      <c r="C45" s="9">
        <v>7</v>
      </c>
      <c r="D45" s="9">
        <v>3</v>
      </c>
      <c r="E45" s="9">
        <v>2</v>
      </c>
      <c r="F45" s="9">
        <v>3</v>
      </c>
      <c r="G45" s="9">
        <v>5</v>
      </c>
      <c r="H45" s="37">
        <v>0</v>
      </c>
      <c r="I45" s="37">
        <v>-15</v>
      </c>
      <c r="J45" s="9">
        <v>4</v>
      </c>
      <c r="K45" s="9">
        <v>6</v>
      </c>
      <c r="L45" s="37">
        <v>-1</v>
      </c>
      <c r="M45" s="35"/>
      <c r="N45" s="38">
        <f t="shared" si="0"/>
        <v>70</v>
      </c>
      <c r="O45" s="38">
        <f t="shared" si="1"/>
        <v>80</v>
      </c>
      <c r="P45" s="9">
        <f t="shared" si="2"/>
        <v>0</v>
      </c>
      <c r="Q45" s="35"/>
      <c r="R45" s="33">
        <f t="shared" si="3"/>
        <v>7</v>
      </c>
      <c r="S45" s="33">
        <f t="shared" si="4"/>
        <v>90</v>
      </c>
      <c r="T45" s="38">
        <f t="shared" si="5"/>
        <v>105</v>
      </c>
      <c r="U45" s="35"/>
      <c r="V45" s="35"/>
    </row>
    <row r="46" spans="1:22" ht="16.5">
      <c r="A46" s="5">
        <v>108409005</v>
      </c>
      <c r="B46" s="5" t="s">
        <v>65</v>
      </c>
      <c r="C46" s="37">
        <v>-2</v>
      </c>
      <c r="D46" s="37">
        <v>-1</v>
      </c>
      <c r="E46" s="37">
        <v>-12</v>
      </c>
      <c r="F46" s="37">
        <v>-3</v>
      </c>
      <c r="G46" s="37">
        <v>0</v>
      </c>
      <c r="H46" s="37">
        <v>-2</v>
      </c>
      <c r="I46" s="37">
        <v>0</v>
      </c>
      <c r="J46" s="37">
        <v>0</v>
      </c>
      <c r="K46" s="37">
        <v>0</v>
      </c>
      <c r="L46" s="37">
        <v>0</v>
      </c>
      <c r="M46" s="35"/>
      <c r="N46" s="38">
        <f t="shared" si="0"/>
        <v>0</v>
      </c>
      <c r="O46" s="38">
        <f t="shared" si="1"/>
        <v>10</v>
      </c>
      <c r="P46" s="9">
        <f t="shared" si="2"/>
        <v>0</v>
      </c>
      <c r="Q46" s="35"/>
      <c r="R46" s="33">
        <f t="shared" si="3"/>
        <v>0</v>
      </c>
      <c r="S46" s="33">
        <f t="shared" si="4"/>
        <v>10</v>
      </c>
      <c r="T46" s="38">
        <f t="shared" si="5"/>
        <v>10</v>
      </c>
      <c r="U46" s="35"/>
      <c r="V46" s="35"/>
    </row>
    <row r="47" spans="1:22" ht="16.5">
      <c r="A47" s="5">
        <v>108409006</v>
      </c>
      <c r="B47" s="5" t="s">
        <v>66</v>
      </c>
      <c r="C47" s="37">
        <v>-1</v>
      </c>
      <c r="D47" s="9">
        <v>11</v>
      </c>
      <c r="E47" s="9">
        <v>5</v>
      </c>
      <c r="F47" s="37">
        <v>-2</v>
      </c>
      <c r="G47" s="37">
        <v>-6</v>
      </c>
      <c r="H47" s="37">
        <v>-1</v>
      </c>
      <c r="I47" s="37">
        <v>-9</v>
      </c>
      <c r="J47" s="37">
        <v>-2</v>
      </c>
      <c r="K47" s="37">
        <v>-1</v>
      </c>
      <c r="L47" s="37">
        <v>-2</v>
      </c>
      <c r="M47" s="35"/>
      <c r="N47" s="38">
        <f t="shared" si="0"/>
        <v>20</v>
      </c>
      <c r="O47" s="38">
        <f t="shared" si="1"/>
        <v>30</v>
      </c>
      <c r="P47" s="9">
        <f t="shared" si="2"/>
        <v>0</v>
      </c>
      <c r="Q47" s="35"/>
      <c r="R47" s="33">
        <f t="shared" si="3"/>
        <v>2</v>
      </c>
      <c r="S47" s="33">
        <f t="shared" si="4"/>
        <v>40</v>
      </c>
      <c r="T47" s="38">
        <f t="shared" si="5"/>
        <v>50</v>
      </c>
      <c r="U47" s="35"/>
      <c r="V47" s="35"/>
    </row>
    <row r="48" spans="1:22" ht="16.5">
      <c r="A48" s="5">
        <v>108409007</v>
      </c>
      <c r="B48" s="5" t="s">
        <v>67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5"/>
      <c r="N48" s="38">
        <f t="shared" si="0"/>
        <v>0</v>
      </c>
      <c r="O48" s="38">
        <f t="shared" si="1"/>
        <v>10</v>
      </c>
      <c r="P48" s="9">
        <f t="shared" si="2"/>
        <v>0</v>
      </c>
      <c r="Q48" s="35"/>
      <c r="R48" s="33">
        <f t="shared" si="3"/>
        <v>0</v>
      </c>
      <c r="S48" s="33">
        <f t="shared" si="4"/>
        <v>10</v>
      </c>
      <c r="T48" s="38">
        <f t="shared" si="5"/>
        <v>10</v>
      </c>
      <c r="U48" s="35"/>
      <c r="V48" s="35"/>
    </row>
    <row r="49" spans="1:22" ht="16.5">
      <c r="A49" s="5">
        <v>108409009</v>
      </c>
      <c r="B49" s="5" t="s">
        <v>68</v>
      </c>
      <c r="C49" s="9">
        <v>1</v>
      </c>
      <c r="D49" s="9">
        <v>1</v>
      </c>
      <c r="E49" s="9">
        <v>1</v>
      </c>
      <c r="F49" s="9">
        <v>1</v>
      </c>
      <c r="G49" s="9">
        <v>3</v>
      </c>
      <c r="H49" s="37">
        <v>-4</v>
      </c>
      <c r="I49" s="37">
        <v>-3</v>
      </c>
      <c r="J49" s="9">
        <v>2</v>
      </c>
      <c r="K49" s="37">
        <v>-3</v>
      </c>
      <c r="L49" s="9">
        <v>3</v>
      </c>
      <c r="M49" s="35"/>
      <c r="N49" s="38">
        <f t="shared" si="0"/>
        <v>70</v>
      </c>
      <c r="O49" s="38">
        <f t="shared" si="1"/>
        <v>70</v>
      </c>
      <c r="P49" s="9">
        <f t="shared" si="2"/>
        <v>5</v>
      </c>
      <c r="Q49" s="35"/>
      <c r="R49" s="33">
        <f t="shared" si="3"/>
        <v>6</v>
      </c>
      <c r="S49" s="33">
        <f t="shared" si="4"/>
        <v>85</v>
      </c>
      <c r="T49" s="38">
        <f t="shared" si="5"/>
        <v>100</v>
      </c>
      <c r="U49" s="35"/>
      <c r="V49" s="35"/>
    </row>
    <row r="50" spans="1:22" ht="16.5">
      <c r="A50" s="5">
        <v>108409202</v>
      </c>
      <c r="B50" s="5" t="s">
        <v>69</v>
      </c>
      <c r="C50" s="9">
        <v>1</v>
      </c>
      <c r="D50" s="9">
        <v>1</v>
      </c>
      <c r="E50" s="9">
        <v>3</v>
      </c>
      <c r="F50" s="9">
        <v>14</v>
      </c>
      <c r="G50" s="37">
        <v>0</v>
      </c>
      <c r="H50" s="37">
        <v>-5</v>
      </c>
      <c r="I50" s="9">
        <v>3</v>
      </c>
      <c r="J50" s="37">
        <v>0</v>
      </c>
      <c r="K50" s="9">
        <v>1</v>
      </c>
      <c r="L50" s="37">
        <v>-3</v>
      </c>
      <c r="M50" s="35"/>
      <c r="N50" s="38">
        <f t="shared" si="0"/>
        <v>60</v>
      </c>
      <c r="O50" s="38">
        <f t="shared" si="1"/>
        <v>70</v>
      </c>
      <c r="P50" s="9">
        <f t="shared" si="2"/>
        <v>0</v>
      </c>
      <c r="Q50" s="35"/>
      <c r="R50" s="33">
        <f t="shared" si="3"/>
        <v>6</v>
      </c>
      <c r="S50" s="33">
        <f t="shared" si="4"/>
        <v>85</v>
      </c>
      <c r="T50" s="38">
        <f t="shared" si="5"/>
        <v>100</v>
      </c>
      <c r="U50" s="35"/>
      <c r="V50" s="35"/>
    </row>
    <row r="51" spans="1:22" ht="16.5">
      <c r="A51" s="5">
        <v>108409508</v>
      </c>
      <c r="B51" s="5" t="s">
        <v>70</v>
      </c>
      <c r="C51" s="9">
        <v>5</v>
      </c>
      <c r="D51" s="9">
        <v>2</v>
      </c>
      <c r="E51" s="9">
        <v>6</v>
      </c>
      <c r="F51" s="9">
        <v>2</v>
      </c>
      <c r="G51" s="37">
        <v>0</v>
      </c>
      <c r="H51" s="37">
        <v>-10</v>
      </c>
      <c r="I51" s="9">
        <v>1</v>
      </c>
      <c r="J51" s="37">
        <v>0</v>
      </c>
      <c r="K51" s="9">
        <v>1</v>
      </c>
      <c r="L51" s="37">
        <v>-4</v>
      </c>
      <c r="M51" s="35"/>
      <c r="N51" s="38">
        <f t="shared" si="0"/>
        <v>60</v>
      </c>
      <c r="O51" s="38">
        <f t="shared" si="1"/>
        <v>70</v>
      </c>
      <c r="P51" s="9">
        <f t="shared" si="2"/>
        <v>0</v>
      </c>
      <c r="Q51" s="35"/>
      <c r="R51" s="33">
        <f t="shared" si="3"/>
        <v>6</v>
      </c>
      <c r="S51" s="33">
        <f t="shared" si="4"/>
        <v>85</v>
      </c>
      <c r="T51" s="38">
        <f t="shared" si="5"/>
        <v>100</v>
      </c>
      <c r="U51" s="35"/>
      <c r="V51" s="35"/>
    </row>
    <row r="52" spans="1:22" ht="16.5">
      <c r="A52" s="5">
        <v>108601004</v>
      </c>
      <c r="B52" s="5" t="s">
        <v>71</v>
      </c>
      <c r="C52" s="37">
        <v>0</v>
      </c>
      <c r="D52" s="9">
        <v>1</v>
      </c>
      <c r="E52" s="37">
        <v>-9</v>
      </c>
      <c r="F52" s="9">
        <v>2</v>
      </c>
      <c r="G52" s="37">
        <v>0</v>
      </c>
      <c r="H52" s="37">
        <v>0</v>
      </c>
      <c r="I52" s="37">
        <v>-5</v>
      </c>
      <c r="J52" s="37">
        <v>0</v>
      </c>
      <c r="K52" s="37">
        <v>-4</v>
      </c>
      <c r="L52" s="37">
        <v>-2</v>
      </c>
      <c r="M52" s="35"/>
      <c r="N52" s="38">
        <f t="shared" si="0"/>
        <v>20</v>
      </c>
      <c r="O52" s="38">
        <f t="shared" si="1"/>
        <v>30</v>
      </c>
      <c r="P52" s="9">
        <f t="shared" si="2"/>
        <v>0</v>
      </c>
      <c r="Q52" s="35"/>
      <c r="R52" s="33">
        <f t="shared" si="3"/>
        <v>2</v>
      </c>
      <c r="S52" s="33">
        <f t="shared" si="4"/>
        <v>40</v>
      </c>
      <c r="T52" s="38">
        <f t="shared" si="5"/>
        <v>50</v>
      </c>
      <c r="U52" s="35"/>
      <c r="V52" s="35"/>
    </row>
    <row r="53" spans="1:22" ht="16.5">
      <c r="A53" s="5">
        <v>108601511</v>
      </c>
      <c r="B53" s="5" t="s">
        <v>72</v>
      </c>
      <c r="C53" s="37">
        <v>-4</v>
      </c>
      <c r="D53" s="9">
        <v>1</v>
      </c>
      <c r="E53" s="9">
        <v>3</v>
      </c>
      <c r="F53" s="9">
        <v>5</v>
      </c>
      <c r="G53" s="37">
        <v>0</v>
      </c>
      <c r="H53" s="37">
        <v>0</v>
      </c>
      <c r="I53" s="37">
        <v>0</v>
      </c>
      <c r="J53" s="37">
        <v>0</v>
      </c>
      <c r="K53" s="37">
        <v>-3</v>
      </c>
      <c r="L53" s="37">
        <v>0</v>
      </c>
      <c r="M53" s="35"/>
      <c r="N53" s="38">
        <f t="shared" si="0"/>
        <v>30</v>
      </c>
      <c r="O53" s="38">
        <f t="shared" si="1"/>
        <v>40</v>
      </c>
      <c r="P53" s="9">
        <f t="shared" si="2"/>
        <v>0</v>
      </c>
      <c r="Q53" s="35"/>
      <c r="R53" s="33">
        <f t="shared" si="3"/>
        <v>3</v>
      </c>
      <c r="S53" s="33">
        <f t="shared" si="4"/>
        <v>55</v>
      </c>
      <c r="T53" s="38">
        <f t="shared" si="5"/>
        <v>70</v>
      </c>
      <c r="U53" s="35"/>
      <c r="V53" s="35"/>
    </row>
    <row r="54" spans="1:22" ht="16.5">
      <c r="A54" s="5">
        <v>108602534</v>
      </c>
      <c r="B54" s="5" t="s">
        <v>73</v>
      </c>
      <c r="C54" s="37">
        <v>-4</v>
      </c>
      <c r="D54" s="9">
        <v>3</v>
      </c>
      <c r="E54" s="9">
        <v>1</v>
      </c>
      <c r="F54" s="9">
        <v>1</v>
      </c>
      <c r="G54" s="37">
        <v>0</v>
      </c>
      <c r="H54" s="37">
        <v>0</v>
      </c>
      <c r="I54" s="37">
        <v>-1</v>
      </c>
      <c r="J54" s="9">
        <v>5</v>
      </c>
      <c r="K54" s="37">
        <v>-1</v>
      </c>
      <c r="L54" s="37">
        <v>0</v>
      </c>
      <c r="M54" s="35"/>
      <c r="N54" s="38">
        <f t="shared" si="0"/>
        <v>40</v>
      </c>
      <c r="O54" s="38">
        <f t="shared" si="1"/>
        <v>50</v>
      </c>
      <c r="P54" s="9">
        <f t="shared" si="2"/>
        <v>0</v>
      </c>
      <c r="Q54" s="35"/>
      <c r="R54" s="33">
        <f t="shared" si="3"/>
        <v>4</v>
      </c>
      <c r="S54" s="33">
        <f t="shared" si="4"/>
        <v>65</v>
      </c>
      <c r="T54" s="38">
        <f t="shared" si="5"/>
        <v>80</v>
      </c>
      <c r="U54" s="35"/>
      <c r="V54" s="35"/>
    </row>
    <row r="55" spans="1:22" ht="16.5">
      <c r="A55" s="5">
        <v>108707005</v>
      </c>
      <c r="B55" s="5" t="s">
        <v>74</v>
      </c>
      <c r="C55" s="37">
        <v>0</v>
      </c>
      <c r="D55" s="9">
        <v>9</v>
      </c>
      <c r="E55" s="37">
        <v>-11</v>
      </c>
      <c r="F55" s="9">
        <v>6</v>
      </c>
      <c r="G55" s="37">
        <v>0</v>
      </c>
      <c r="H55" s="37">
        <v>0</v>
      </c>
      <c r="I55" s="37">
        <v>0</v>
      </c>
      <c r="J55" s="37">
        <v>-1</v>
      </c>
      <c r="K55" s="37">
        <v>-1</v>
      </c>
      <c r="L55" s="37">
        <v>-4</v>
      </c>
      <c r="M55" s="35"/>
      <c r="N55" s="38">
        <f t="shared" si="0"/>
        <v>20</v>
      </c>
      <c r="O55" s="38">
        <f t="shared" si="1"/>
        <v>30</v>
      </c>
      <c r="P55" s="9">
        <f t="shared" si="2"/>
        <v>0</v>
      </c>
      <c r="Q55" s="35"/>
      <c r="R55" s="33">
        <f t="shared" si="3"/>
        <v>2</v>
      </c>
      <c r="S55" s="33">
        <f t="shared" si="4"/>
        <v>40</v>
      </c>
      <c r="T55" s="38">
        <f t="shared" si="5"/>
        <v>50</v>
      </c>
      <c r="U55" s="35"/>
      <c r="V55" s="35"/>
    </row>
    <row r="56" spans="1:22" ht="16.5">
      <c r="A56" s="5">
        <v>109108501</v>
      </c>
      <c r="B56" s="5" t="s">
        <v>75</v>
      </c>
      <c r="C56" s="37">
        <v>0</v>
      </c>
      <c r="D56" s="37">
        <v>0</v>
      </c>
      <c r="E56" s="37">
        <v>-7</v>
      </c>
      <c r="F56" s="37">
        <v>-19</v>
      </c>
      <c r="G56" s="37">
        <v>0</v>
      </c>
      <c r="H56" s="37">
        <v>0</v>
      </c>
      <c r="I56" s="37">
        <v>0</v>
      </c>
      <c r="J56" s="37">
        <v>0</v>
      </c>
      <c r="K56" s="37">
        <v>-2</v>
      </c>
      <c r="L56" s="37">
        <v>-22</v>
      </c>
      <c r="M56" s="35"/>
      <c r="N56" s="38">
        <f t="shared" si="0"/>
        <v>0</v>
      </c>
      <c r="O56" s="38">
        <f t="shared" si="1"/>
        <v>10</v>
      </c>
      <c r="P56" s="9">
        <f t="shared" si="2"/>
        <v>0</v>
      </c>
      <c r="Q56" s="35"/>
      <c r="R56" s="33">
        <f t="shared" si="3"/>
        <v>0</v>
      </c>
      <c r="S56" s="33">
        <f t="shared" si="4"/>
        <v>10</v>
      </c>
      <c r="T56" s="38">
        <f t="shared" si="5"/>
        <v>10</v>
      </c>
      <c r="U56" s="35"/>
      <c r="V56" s="35"/>
    </row>
    <row r="57" spans="1:22" ht="16.5">
      <c r="A57" s="5">
        <v>109108511</v>
      </c>
      <c r="B57" s="5" t="s">
        <v>76</v>
      </c>
      <c r="C57" s="37">
        <v>0</v>
      </c>
      <c r="D57" s="9">
        <v>12</v>
      </c>
      <c r="E57" s="9">
        <v>3</v>
      </c>
      <c r="F57" s="9">
        <v>2</v>
      </c>
      <c r="G57" s="37">
        <v>0</v>
      </c>
      <c r="H57" s="37">
        <v>0</v>
      </c>
      <c r="I57" s="37">
        <v>0</v>
      </c>
      <c r="J57" s="37">
        <v>0</v>
      </c>
      <c r="K57" s="37">
        <v>-1</v>
      </c>
      <c r="L57" s="9">
        <v>7</v>
      </c>
      <c r="M57" s="35"/>
      <c r="N57" s="38">
        <f t="shared" si="0"/>
        <v>40</v>
      </c>
      <c r="O57" s="38">
        <f t="shared" si="1"/>
        <v>40</v>
      </c>
      <c r="P57" s="9">
        <f t="shared" si="2"/>
        <v>5</v>
      </c>
      <c r="Q57" s="35"/>
      <c r="R57" s="33">
        <f t="shared" si="3"/>
        <v>3</v>
      </c>
      <c r="S57" s="33">
        <f t="shared" si="4"/>
        <v>55</v>
      </c>
      <c r="T57" s="38">
        <f t="shared" si="5"/>
        <v>70</v>
      </c>
      <c r="U57" s="35"/>
      <c r="V57" s="35"/>
    </row>
    <row r="58" spans="1:22" ht="16.5">
      <c r="A58" s="5">
        <v>109408010</v>
      </c>
      <c r="B58" s="5" t="s">
        <v>77</v>
      </c>
      <c r="C58" s="37">
        <v>0</v>
      </c>
      <c r="D58" s="9">
        <v>1</v>
      </c>
      <c r="E58" s="9">
        <v>1</v>
      </c>
      <c r="F58" s="9">
        <v>1</v>
      </c>
      <c r="G58" s="37">
        <v>0</v>
      </c>
      <c r="H58" s="37">
        <v>-14</v>
      </c>
      <c r="I58" s="37">
        <v>0</v>
      </c>
      <c r="J58" s="37">
        <v>0</v>
      </c>
      <c r="K58" s="9">
        <v>1</v>
      </c>
      <c r="L58" s="37">
        <v>0</v>
      </c>
      <c r="M58" s="35"/>
      <c r="N58" s="38">
        <f t="shared" si="0"/>
        <v>40</v>
      </c>
      <c r="O58" s="38">
        <f t="shared" si="1"/>
        <v>50</v>
      </c>
      <c r="P58" s="9">
        <f t="shared" si="2"/>
        <v>0</v>
      </c>
      <c r="Q58" s="35"/>
      <c r="R58" s="33">
        <f t="shared" si="3"/>
        <v>4</v>
      </c>
      <c r="S58" s="33">
        <f t="shared" si="4"/>
        <v>65</v>
      </c>
      <c r="T58" s="38">
        <f t="shared" si="5"/>
        <v>80</v>
      </c>
      <c r="U58" s="35"/>
      <c r="V58" s="35"/>
    </row>
    <row r="59" spans="1:22" ht="16.5">
      <c r="A59" s="5">
        <v>109408508</v>
      </c>
      <c r="B59" s="5" t="s">
        <v>78</v>
      </c>
      <c r="C59" s="37">
        <v>0</v>
      </c>
      <c r="D59" s="9">
        <v>1</v>
      </c>
      <c r="E59" s="37">
        <v>-7</v>
      </c>
      <c r="F59" s="37">
        <v>-5</v>
      </c>
      <c r="G59" s="37">
        <v>0</v>
      </c>
      <c r="H59" s="37">
        <v>0</v>
      </c>
      <c r="I59" s="37">
        <v>0</v>
      </c>
      <c r="J59" s="37">
        <v>-12</v>
      </c>
      <c r="K59" s="37">
        <v>-4</v>
      </c>
      <c r="L59" s="37">
        <v>-10</v>
      </c>
      <c r="M59" s="35"/>
      <c r="N59" s="38">
        <f t="shared" si="0"/>
        <v>10</v>
      </c>
      <c r="O59" s="38">
        <f t="shared" si="1"/>
        <v>20</v>
      </c>
      <c r="P59" s="9">
        <f t="shared" si="2"/>
        <v>0</v>
      </c>
      <c r="Q59" s="35"/>
      <c r="R59" s="33">
        <f t="shared" si="3"/>
        <v>1</v>
      </c>
      <c r="S59" s="33">
        <f t="shared" si="4"/>
        <v>25</v>
      </c>
      <c r="T59" s="38">
        <f t="shared" si="5"/>
        <v>30</v>
      </c>
      <c r="U59" s="35"/>
      <c r="V59" s="35"/>
    </row>
    <row r="60" spans="1:22" ht="16.5">
      <c r="A60" s="5">
        <v>109408519</v>
      </c>
      <c r="B60" s="5" t="s">
        <v>79</v>
      </c>
      <c r="C60" s="37">
        <v>-4</v>
      </c>
      <c r="D60" s="37">
        <v>-15</v>
      </c>
      <c r="E60" s="9">
        <v>8</v>
      </c>
      <c r="F60" s="37">
        <v>-30</v>
      </c>
      <c r="G60" s="37">
        <v>-2</v>
      </c>
      <c r="H60" s="37">
        <v>0</v>
      </c>
      <c r="I60" s="37">
        <v>-10</v>
      </c>
      <c r="J60" s="37">
        <v>0</v>
      </c>
      <c r="K60" s="37">
        <v>-15</v>
      </c>
      <c r="L60" s="37">
        <v>0</v>
      </c>
      <c r="M60" s="35"/>
      <c r="N60" s="38">
        <f t="shared" si="0"/>
        <v>10</v>
      </c>
      <c r="O60" s="38">
        <f t="shared" si="1"/>
        <v>20</v>
      </c>
      <c r="P60" s="9">
        <f t="shared" si="2"/>
        <v>0</v>
      </c>
      <c r="Q60" s="35"/>
      <c r="R60" s="33">
        <f t="shared" si="3"/>
        <v>1</v>
      </c>
      <c r="S60" s="33">
        <f t="shared" si="4"/>
        <v>25</v>
      </c>
      <c r="T60" s="38">
        <f t="shared" si="5"/>
        <v>30</v>
      </c>
      <c r="U60" s="35"/>
      <c r="V60" s="35"/>
    </row>
    <row r="61" spans="1:22" ht="16.5">
      <c r="A61" s="5">
        <v>109408534</v>
      </c>
      <c r="B61" s="5" t="s">
        <v>80</v>
      </c>
      <c r="C61" s="37">
        <v>0</v>
      </c>
      <c r="D61" s="37">
        <v>-2</v>
      </c>
      <c r="E61" s="37">
        <v>0</v>
      </c>
      <c r="F61" s="37">
        <v>-3</v>
      </c>
      <c r="G61" s="37">
        <v>0</v>
      </c>
      <c r="H61" s="37">
        <v>0</v>
      </c>
      <c r="I61" s="37">
        <v>-1</v>
      </c>
      <c r="J61" s="37">
        <v>0</v>
      </c>
      <c r="K61" s="37">
        <v>-9</v>
      </c>
      <c r="L61" s="37">
        <v>0</v>
      </c>
      <c r="M61" s="35"/>
      <c r="N61" s="38">
        <f t="shared" si="0"/>
        <v>0</v>
      </c>
      <c r="O61" s="38">
        <f t="shared" si="1"/>
        <v>10</v>
      </c>
      <c r="P61" s="9">
        <f t="shared" si="2"/>
        <v>0</v>
      </c>
      <c r="Q61" s="35"/>
      <c r="R61" s="33">
        <f t="shared" si="3"/>
        <v>0</v>
      </c>
      <c r="S61" s="33">
        <f t="shared" si="4"/>
        <v>10</v>
      </c>
      <c r="T61" s="38">
        <f t="shared" si="5"/>
        <v>10</v>
      </c>
      <c r="U61" s="35"/>
      <c r="V61" s="35"/>
    </row>
    <row r="62" spans="1:22" ht="16.5">
      <c r="A62" s="5">
        <v>109408536</v>
      </c>
      <c r="B62" s="5" t="s">
        <v>81</v>
      </c>
      <c r="C62" s="37">
        <v>-8</v>
      </c>
      <c r="D62" s="9">
        <v>2</v>
      </c>
      <c r="E62" s="9">
        <v>2</v>
      </c>
      <c r="F62" s="37">
        <v>0</v>
      </c>
      <c r="G62" s="37">
        <v>0</v>
      </c>
      <c r="H62" s="37">
        <v>0</v>
      </c>
      <c r="I62" s="9">
        <v>8</v>
      </c>
      <c r="J62" s="37">
        <v>-1</v>
      </c>
      <c r="K62" s="37">
        <v>0</v>
      </c>
      <c r="L62" s="37">
        <v>0</v>
      </c>
      <c r="M62" s="35"/>
      <c r="N62" s="38">
        <f t="shared" si="0"/>
        <v>30</v>
      </c>
      <c r="O62" s="38">
        <f t="shared" si="1"/>
        <v>40</v>
      </c>
      <c r="P62" s="9">
        <f t="shared" si="2"/>
        <v>0</v>
      </c>
      <c r="Q62" s="35"/>
      <c r="R62" s="33">
        <f t="shared" si="3"/>
        <v>3</v>
      </c>
      <c r="S62" s="33">
        <f t="shared" si="4"/>
        <v>55</v>
      </c>
      <c r="T62" s="38">
        <f t="shared" si="5"/>
        <v>70</v>
      </c>
      <c r="U62" s="35"/>
      <c r="V62" s="35"/>
    </row>
    <row r="63" spans="1:22" ht="16.5">
      <c r="A63" s="5">
        <v>109408538</v>
      </c>
      <c r="B63" s="5" t="s">
        <v>82</v>
      </c>
      <c r="C63" s="37">
        <v>0</v>
      </c>
      <c r="D63" s="37">
        <v>0</v>
      </c>
      <c r="E63" s="9">
        <v>3</v>
      </c>
      <c r="F63" s="9">
        <v>14</v>
      </c>
      <c r="G63" s="37">
        <v>-6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5"/>
      <c r="N63" s="38">
        <f t="shared" si="0"/>
        <v>20</v>
      </c>
      <c r="O63" s="38">
        <f t="shared" si="1"/>
        <v>30</v>
      </c>
      <c r="P63" s="9">
        <f t="shared" si="2"/>
        <v>0</v>
      </c>
      <c r="Q63" s="35"/>
      <c r="R63" s="33">
        <f t="shared" si="3"/>
        <v>2</v>
      </c>
      <c r="S63" s="33">
        <f t="shared" si="4"/>
        <v>40</v>
      </c>
      <c r="T63" s="38">
        <f t="shared" si="5"/>
        <v>50</v>
      </c>
      <c r="U63" s="35"/>
      <c r="V63" s="35"/>
    </row>
    <row r="64" spans="1:22" ht="16.5">
      <c r="A64" s="5">
        <v>109607004</v>
      </c>
      <c r="B64" s="5" t="s">
        <v>83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5</v>
      </c>
      <c r="I64" s="9">
        <v>1</v>
      </c>
      <c r="J64" s="9">
        <v>1</v>
      </c>
      <c r="K64" s="9">
        <v>1</v>
      </c>
      <c r="L64" s="9">
        <v>1</v>
      </c>
      <c r="M64" s="35"/>
      <c r="N64" s="38">
        <f t="shared" si="0"/>
        <v>100</v>
      </c>
      <c r="O64" s="38">
        <f t="shared" si="1"/>
        <v>100</v>
      </c>
      <c r="P64" s="9">
        <f t="shared" si="2"/>
        <v>5</v>
      </c>
      <c r="Q64" s="35"/>
      <c r="R64" s="33">
        <f t="shared" si="3"/>
        <v>9</v>
      </c>
      <c r="S64" s="33">
        <f t="shared" si="4"/>
        <v>100</v>
      </c>
      <c r="T64" s="38">
        <f t="shared" si="5"/>
        <v>115</v>
      </c>
      <c r="U64" s="35"/>
      <c r="V64" s="35"/>
    </row>
    <row r="66" spans="1:22" ht="16.5">
      <c r="A66" s="35"/>
      <c r="B66" s="40"/>
      <c r="C66" s="9"/>
      <c r="D66" s="9"/>
      <c r="E66" s="9"/>
      <c r="F66" s="9"/>
      <c r="G66" s="9"/>
      <c r="H66" s="9"/>
      <c r="I66" s="9"/>
      <c r="J66" s="9"/>
      <c r="K66" s="9"/>
      <c r="L66" s="9"/>
      <c r="M66" s="33" t="s">
        <v>135</v>
      </c>
      <c r="N66" s="41">
        <f t="shared" ref="N66:O66" si="6">AVERAGE(N2:N64)</f>
        <v>36.19047619047619</v>
      </c>
      <c r="O66" s="41">
        <f t="shared" si="6"/>
        <v>44.126984126984127</v>
      </c>
      <c r="P66" s="41"/>
      <c r="Q66" s="41"/>
      <c r="R66" s="41"/>
      <c r="S66" s="41">
        <f t="shared" ref="S66:T66" si="7">AVERAGE(S2:S64)</f>
        <v>52.539682539682538</v>
      </c>
      <c r="T66" s="41">
        <f t="shared" si="7"/>
        <v>62.698412698412696</v>
      </c>
      <c r="U66" s="35"/>
      <c r="V66" s="35"/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6"/>
  <sheetViews>
    <sheetView workbookViewId="0"/>
  </sheetViews>
  <sheetFormatPr defaultColWidth="11.21875" defaultRowHeight="15" customHeight="1"/>
  <cols>
    <col min="1" max="1" width="9" customWidth="1"/>
    <col min="2" max="2" width="6.77734375" customWidth="1"/>
    <col min="3" max="3" width="4.33203125" customWidth="1"/>
    <col min="4" max="4" width="5.44140625" customWidth="1"/>
    <col min="5" max="5" width="4.44140625" customWidth="1"/>
    <col min="6" max="6" width="4.77734375" customWidth="1"/>
    <col min="7" max="7" width="4.6640625" customWidth="1"/>
    <col min="8" max="8" width="5.109375" customWidth="1"/>
    <col min="9" max="9" width="5.88671875" customWidth="1"/>
    <col min="10" max="10" width="5.21875" customWidth="1"/>
    <col min="11" max="12" width="5.44140625" customWidth="1"/>
    <col min="13" max="13" width="5.33203125" customWidth="1"/>
    <col min="14" max="14" width="5.88671875" customWidth="1"/>
    <col min="15" max="15" width="6" customWidth="1"/>
    <col min="16" max="16" width="5.44140625" customWidth="1"/>
    <col min="17" max="17" width="5.77734375" customWidth="1"/>
    <col min="18" max="18" width="5.6640625" customWidth="1"/>
    <col min="19" max="19" width="8.5546875" customWidth="1"/>
  </cols>
  <sheetData>
    <row r="1" spans="1:25" ht="15" customHeight="1">
      <c r="A1" s="1" t="s">
        <v>0</v>
      </c>
      <c r="B1" s="1" t="s">
        <v>1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  <c r="J1" s="4" t="s">
        <v>143</v>
      </c>
      <c r="K1" s="4" t="s">
        <v>144</v>
      </c>
      <c r="L1" s="4" t="s">
        <v>145</v>
      </c>
      <c r="M1" s="4" t="s">
        <v>146</v>
      </c>
      <c r="N1" s="4" t="s">
        <v>147</v>
      </c>
      <c r="O1" s="4" t="s">
        <v>148</v>
      </c>
      <c r="P1" s="4" t="s">
        <v>149</v>
      </c>
      <c r="Q1" s="4" t="s">
        <v>150</v>
      </c>
      <c r="S1" s="4" t="s">
        <v>151</v>
      </c>
    </row>
    <row r="2" spans="1:25" ht="15" customHeight="1">
      <c r="A2" s="5">
        <v>105302302</v>
      </c>
      <c r="B2" s="5" t="s">
        <v>20</v>
      </c>
      <c r="C2" s="4">
        <v>3</v>
      </c>
      <c r="D2" s="4">
        <v>2</v>
      </c>
      <c r="E2" s="4">
        <v>1</v>
      </c>
      <c r="F2" s="4">
        <v>1</v>
      </c>
      <c r="G2" s="4">
        <v>2</v>
      </c>
      <c r="H2" s="4">
        <v>1</v>
      </c>
      <c r="I2" s="4">
        <v>2</v>
      </c>
      <c r="J2" s="4">
        <v>2</v>
      </c>
      <c r="K2" s="4">
        <v>7</v>
      </c>
      <c r="L2" s="4">
        <v>3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S2" s="5">
        <f t="shared" ref="S2:S3" si="0">COUNTIF(C2:Q2, "&gt;0")</f>
        <v>10</v>
      </c>
    </row>
    <row r="3" spans="1:25" ht="15" customHeight="1">
      <c r="A3" s="5">
        <v>105403018</v>
      </c>
      <c r="B3" s="5" t="s">
        <v>21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S3" s="5">
        <f t="shared" si="0"/>
        <v>15</v>
      </c>
    </row>
    <row r="4" spans="1:25" ht="15" customHeight="1">
      <c r="A4" s="42">
        <v>105707001</v>
      </c>
      <c r="B4" s="42" t="s">
        <v>22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" customHeight="1">
      <c r="A5" s="5">
        <v>106101002</v>
      </c>
      <c r="B5" s="5" t="s">
        <v>23</v>
      </c>
      <c r="C5" s="4">
        <v>3</v>
      </c>
      <c r="D5" s="4">
        <v>0</v>
      </c>
      <c r="E5" s="4">
        <v>1</v>
      </c>
      <c r="F5" s="4">
        <v>2</v>
      </c>
      <c r="G5" s="4">
        <v>1</v>
      </c>
      <c r="H5" s="4">
        <v>0</v>
      </c>
      <c r="I5" s="4">
        <v>-4</v>
      </c>
      <c r="J5" s="4">
        <v>-1</v>
      </c>
      <c r="K5" s="4">
        <v>-4</v>
      </c>
      <c r="L5" s="4">
        <v>2</v>
      </c>
      <c r="M5" s="4">
        <v>1</v>
      </c>
      <c r="N5" s="4">
        <v>1</v>
      </c>
      <c r="O5" s="4">
        <v>2</v>
      </c>
      <c r="P5" s="4">
        <v>0</v>
      </c>
      <c r="Q5" s="4">
        <v>-3</v>
      </c>
      <c r="S5" s="5">
        <f t="shared" ref="S5:S10" si="1">COUNTIF(C5:Q5, "&gt;0")</f>
        <v>8</v>
      </c>
    </row>
    <row r="6" spans="1:25" ht="15" customHeight="1">
      <c r="A6" s="5">
        <v>106101008</v>
      </c>
      <c r="B6" s="5" t="s">
        <v>24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3</v>
      </c>
      <c r="J6" s="4">
        <v>-1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-10</v>
      </c>
      <c r="Q6" s="4">
        <v>3</v>
      </c>
      <c r="S6" s="5">
        <f t="shared" si="1"/>
        <v>12</v>
      </c>
    </row>
    <row r="7" spans="1:25" ht="15" customHeight="1">
      <c r="A7" s="5">
        <v>106101505</v>
      </c>
      <c r="B7" s="5" t="s">
        <v>25</v>
      </c>
      <c r="C7" s="4">
        <v>1</v>
      </c>
      <c r="D7" s="4">
        <v>4</v>
      </c>
      <c r="E7" s="4">
        <v>1</v>
      </c>
      <c r="F7" s="4">
        <v>-3</v>
      </c>
      <c r="G7" s="4">
        <v>1</v>
      </c>
      <c r="H7" s="4">
        <v>1</v>
      </c>
      <c r="I7" s="4">
        <v>0</v>
      </c>
      <c r="J7" s="4">
        <v>-6</v>
      </c>
      <c r="K7" s="4">
        <v>2</v>
      </c>
      <c r="L7" s="4">
        <v>1</v>
      </c>
      <c r="M7" s="4">
        <v>1</v>
      </c>
      <c r="N7" s="4">
        <v>0</v>
      </c>
      <c r="O7" s="4">
        <v>1</v>
      </c>
      <c r="P7" s="4">
        <v>1</v>
      </c>
      <c r="Q7" s="4">
        <v>0</v>
      </c>
      <c r="S7" s="5">
        <f t="shared" si="1"/>
        <v>10</v>
      </c>
    </row>
    <row r="8" spans="1:25" ht="15" customHeight="1">
      <c r="A8" s="5">
        <v>106103025</v>
      </c>
      <c r="B8" s="5" t="s">
        <v>26</v>
      </c>
      <c r="C8" s="4">
        <v>3</v>
      </c>
      <c r="D8" s="4">
        <v>0</v>
      </c>
      <c r="E8" s="4">
        <v>1</v>
      </c>
      <c r="F8" s="4">
        <v>3</v>
      </c>
      <c r="G8" s="4">
        <v>1</v>
      </c>
      <c r="H8" s="4">
        <v>0</v>
      </c>
      <c r="I8" s="4">
        <v>0</v>
      </c>
      <c r="J8" s="4">
        <v>0</v>
      </c>
      <c r="K8" s="4">
        <v>2</v>
      </c>
      <c r="L8" s="4">
        <v>1</v>
      </c>
      <c r="M8" s="4">
        <v>0</v>
      </c>
      <c r="N8" s="4">
        <v>0</v>
      </c>
      <c r="O8" s="4">
        <v>0</v>
      </c>
      <c r="P8" s="4">
        <v>-5</v>
      </c>
      <c r="Q8" s="4">
        <v>0</v>
      </c>
      <c r="S8" s="5">
        <f t="shared" si="1"/>
        <v>6</v>
      </c>
    </row>
    <row r="9" spans="1:25" ht="15" customHeight="1">
      <c r="A9" s="5">
        <v>106103516</v>
      </c>
      <c r="B9" s="5" t="s">
        <v>27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-1</v>
      </c>
      <c r="Q9" s="4">
        <v>0</v>
      </c>
      <c r="S9" s="5">
        <f t="shared" si="1"/>
        <v>11</v>
      </c>
    </row>
    <row r="10" spans="1:25" ht="15" customHeight="1">
      <c r="A10" s="5">
        <v>106202005</v>
      </c>
      <c r="B10" s="5" t="s">
        <v>28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  <c r="J10" s="4">
        <v>0</v>
      </c>
      <c r="K10" s="4">
        <v>3</v>
      </c>
      <c r="L10" s="4">
        <v>1</v>
      </c>
      <c r="M10" s="4">
        <v>0</v>
      </c>
      <c r="N10" s="4">
        <v>2</v>
      </c>
      <c r="O10" s="4">
        <v>2</v>
      </c>
      <c r="P10" s="4">
        <v>0</v>
      </c>
      <c r="Q10" s="4">
        <v>0</v>
      </c>
      <c r="S10" s="5">
        <f t="shared" si="1"/>
        <v>7</v>
      </c>
    </row>
    <row r="11" spans="1:25" ht="15" customHeight="1">
      <c r="A11" s="42">
        <v>106303523</v>
      </c>
      <c r="B11" s="42" t="s">
        <v>29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" customHeight="1">
      <c r="A12" s="5">
        <v>106303527</v>
      </c>
      <c r="B12" s="5" t="s">
        <v>30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2</v>
      </c>
      <c r="M12" s="4">
        <v>1</v>
      </c>
      <c r="N12" s="4">
        <v>1</v>
      </c>
      <c r="O12" s="4">
        <v>1</v>
      </c>
      <c r="P12" s="4">
        <v>1</v>
      </c>
      <c r="Q12" s="4">
        <v>2</v>
      </c>
      <c r="S12" s="5">
        <f t="shared" ref="S12:S21" si="2">COUNTIF(C12:Q12, "&gt;0")</f>
        <v>15</v>
      </c>
    </row>
    <row r="13" spans="1:25" ht="15" customHeight="1">
      <c r="A13" s="5">
        <v>106401009</v>
      </c>
      <c r="B13" s="5" t="s">
        <v>31</v>
      </c>
      <c r="C13" s="4">
        <v>1</v>
      </c>
      <c r="D13" s="4">
        <v>0</v>
      </c>
      <c r="E13" s="4">
        <v>1</v>
      </c>
      <c r="F13" s="4">
        <v>2</v>
      </c>
      <c r="G13" s="4">
        <v>1</v>
      </c>
      <c r="H13" s="4">
        <v>1</v>
      </c>
      <c r="I13" s="4">
        <v>0</v>
      </c>
      <c r="J13" s="4">
        <v>0</v>
      </c>
      <c r="K13" s="4">
        <v>-2</v>
      </c>
      <c r="L13" s="4">
        <v>1</v>
      </c>
      <c r="M13" s="4">
        <v>2</v>
      </c>
      <c r="N13" s="4">
        <v>0</v>
      </c>
      <c r="O13" s="4">
        <v>1</v>
      </c>
      <c r="P13" s="4">
        <v>-1</v>
      </c>
      <c r="Q13" s="4">
        <v>0</v>
      </c>
      <c r="S13" s="5">
        <f t="shared" si="2"/>
        <v>8</v>
      </c>
    </row>
    <row r="14" spans="1:25" ht="15" customHeight="1">
      <c r="A14" s="5">
        <v>106401054</v>
      </c>
      <c r="B14" s="5" t="s">
        <v>32</v>
      </c>
      <c r="C14" s="4">
        <v>5</v>
      </c>
      <c r="D14" s="4">
        <v>0</v>
      </c>
      <c r="E14" s="4">
        <v>2</v>
      </c>
      <c r="F14" s="4">
        <v>2</v>
      </c>
      <c r="G14" s="4">
        <v>2</v>
      </c>
      <c r="H14" s="4">
        <v>2</v>
      </c>
      <c r="I14" s="4">
        <v>0</v>
      </c>
      <c r="J14" s="4">
        <v>0</v>
      </c>
      <c r="K14" s="4">
        <v>0</v>
      </c>
      <c r="L14" s="4">
        <v>2</v>
      </c>
      <c r="M14" s="4">
        <v>2</v>
      </c>
      <c r="N14" s="4">
        <v>7</v>
      </c>
      <c r="O14" s="4">
        <v>10</v>
      </c>
      <c r="P14" s="4">
        <v>0</v>
      </c>
      <c r="Q14" s="4">
        <v>0</v>
      </c>
      <c r="S14" s="5">
        <f t="shared" si="2"/>
        <v>9</v>
      </c>
    </row>
    <row r="15" spans="1:25" ht="15" customHeight="1">
      <c r="A15" s="5">
        <v>106401064</v>
      </c>
      <c r="B15" s="5" t="s">
        <v>33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1</v>
      </c>
      <c r="I15" s="4">
        <v>2</v>
      </c>
      <c r="J15" s="4">
        <v>1</v>
      </c>
      <c r="K15" s="4">
        <v>4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0</v>
      </c>
      <c r="S15" s="5">
        <f t="shared" si="2"/>
        <v>13</v>
      </c>
    </row>
    <row r="16" spans="1:25" ht="15" customHeight="1">
      <c r="A16" s="5">
        <v>106401520</v>
      </c>
      <c r="B16" s="5" t="s">
        <v>34</v>
      </c>
      <c r="C16" s="4">
        <v>1</v>
      </c>
      <c r="D16" s="4">
        <v>0</v>
      </c>
      <c r="E16" s="4">
        <v>5</v>
      </c>
      <c r="F16" s="4">
        <v>1</v>
      </c>
      <c r="G16" s="4">
        <v>1</v>
      </c>
      <c r="H16" s="4">
        <v>2</v>
      </c>
      <c r="I16" s="4">
        <v>0</v>
      </c>
      <c r="J16" s="4">
        <v>0</v>
      </c>
      <c r="K16" s="4">
        <v>-2</v>
      </c>
      <c r="L16" s="4">
        <v>6</v>
      </c>
      <c r="M16" s="4">
        <v>1</v>
      </c>
      <c r="N16" s="4">
        <v>3</v>
      </c>
      <c r="O16" s="4">
        <v>0</v>
      </c>
      <c r="P16" s="4">
        <v>-2</v>
      </c>
      <c r="Q16" s="4">
        <v>0</v>
      </c>
      <c r="S16" s="5">
        <f t="shared" si="2"/>
        <v>8</v>
      </c>
    </row>
    <row r="17" spans="1:25" ht="15" customHeight="1">
      <c r="A17" s="5">
        <v>106401531</v>
      </c>
      <c r="B17" s="5" t="s">
        <v>35</v>
      </c>
      <c r="C17" s="4">
        <v>1</v>
      </c>
      <c r="D17" s="4">
        <v>3</v>
      </c>
      <c r="E17" s="4">
        <v>1</v>
      </c>
      <c r="F17" s="4">
        <v>2</v>
      </c>
      <c r="G17" s="4">
        <v>1</v>
      </c>
      <c r="H17" s="4">
        <v>1</v>
      </c>
      <c r="I17" s="4">
        <v>-4</v>
      </c>
      <c r="J17" s="4">
        <v>5</v>
      </c>
      <c r="K17" s="4">
        <v>2</v>
      </c>
      <c r="L17" s="4">
        <v>1</v>
      </c>
      <c r="M17" s="4">
        <v>1</v>
      </c>
      <c r="N17" s="4">
        <v>-3</v>
      </c>
      <c r="O17" s="4">
        <v>1</v>
      </c>
      <c r="P17" s="4">
        <v>3</v>
      </c>
      <c r="Q17" s="4">
        <v>0</v>
      </c>
      <c r="S17" s="5">
        <f t="shared" si="2"/>
        <v>12</v>
      </c>
    </row>
    <row r="18" spans="1:25" ht="15" customHeight="1">
      <c r="A18" s="5">
        <v>106401532</v>
      </c>
      <c r="B18" s="5" t="s">
        <v>36</v>
      </c>
      <c r="C18" s="4">
        <v>3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2</v>
      </c>
      <c r="P18" s="4">
        <v>1</v>
      </c>
      <c r="Q18" s="4">
        <v>2</v>
      </c>
      <c r="S18" s="5">
        <f t="shared" si="2"/>
        <v>15</v>
      </c>
    </row>
    <row r="19" spans="1:25" ht="15" customHeight="1">
      <c r="A19" s="5">
        <v>106401543</v>
      </c>
      <c r="B19" s="5" t="s">
        <v>37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  <c r="I19" s="4">
        <v>-1</v>
      </c>
      <c r="J19" s="4">
        <v>0</v>
      </c>
      <c r="K19" s="4">
        <v>1</v>
      </c>
      <c r="L19" s="4">
        <v>2</v>
      </c>
      <c r="M19" s="4">
        <v>1</v>
      </c>
      <c r="N19" s="4">
        <v>0</v>
      </c>
      <c r="O19" s="4">
        <v>1</v>
      </c>
      <c r="P19" s="4">
        <v>1</v>
      </c>
      <c r="Q19" s="4">
        <v>1</v>
      </c>
      <c r="S19" s="5">
        <f t="shared" si="2"/>
        <v>12</v>
      </c>
    </row>
    <row r="20" spans="1:25" ht="15" customHeight="1">
      <c r="A20" s="5">
        <v>106401546</v>
      </c>
      <c r="B20" s="5" t="s">
        <v>38</v>
      </c>
      <c r="C20" s="4">
        <v>0</v>
      </c>
      <c r="D20" s="4">
        <v>0</v>
      </c>
      <c r="E20" s="4">
        <v>1</v>
      </c>
      <c r="F20" s="4">
        <v>2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1</v>
      </c>
      <c r="N20" s="4">
        <v>3</v>
      </c>
      <c r="O20" s="4">
        <v>0</v>
      </c>
      <c r="P20" s="4">
        <v>1</v>
      </c>
      <c r="Q20" s="4">
        <v>0</v>
      </c>
      <c r="S20" s="5">
        <f t="shared" si="2"/>
        <v>7</v>
      </c>
    </row>
    <row r="21" spans="1:25" ht="15" customHeight="1">
      <c r="A21" s="5">
        <v>106401549</v>
      </c>
      <c r="B21" s="5" t="s">
        <v>39</v>
      </c>
      <c r="C21" s="4">
        <v>1</v>
      </c>
      <c r="D21" s="4">
        <v>0</v>
      </c>
      <c r="E21" s="4">
        <v>1</v>
      </c>
      <c r="F21" s="4">
        <v>0</v>
      </c>
      <c r="G21" s="4">
        <v>1</v>
      </c>
      <c r="H21" s="4">
        <v>3</v>
      </c>
      <c r="I21" s="4">
        <v>-2</v>
      </c>
      <c r="J21" s="4">
        <v>0</v>
      </c>
      <c r="K21" s="4">
        <v>0</v>
      </c>
      <c r="L21" s="4">
        <v>3</v>
      </c>
      <c r="M21" s="4">
        <v>1</v>
      </c>
      <c r="N21" s="4">
        <v>4</v>
      </c>
      <c r="O21" s="4">
        <v>1</v>
      </c>
      <c r="P21" s="4">
        <v>3</v>
      </c>
      <c r="Q21" s="4">
        <v>0</v>
      </c>
      <c r="S21" s="5">
        <f t="shared" si="2"/>
        <v>9</v>
      </c>
    </row>
    <row r="22" spans="1:25" ht="15" customHeight="1">
      <c r="A22" s="42">
        <v>106401551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" customHeight="1">
      <c r="A23" s="5">
        <v>106401552</v>
      </c>
      <c r="B23" s="5" t="s">
        <v>41</v>
      </c>
      <c r="C23" s="4">
        <v>0</v>
      </c>
      <c r="D23" s="4">
        <v>-5</v>
      </c>
      <c r="E23" s="4">
        <v>2</v>
      </c>
      <c r="F23" s="4">
        <v>1</v>
      </c>
      <c r="G23" s="4">
        <v>3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1</v>
      </c>
      <c r="N23" s="4">
        <v>3</v>
      </c>
      <c r="O23" s="4">
        <v>0</v>
      </c>
      <c r="P23" s="4">
        <v>4</v>
      </c>
      <c r="Q23" s="4">
        <v>0</v>
      </c>
      <c r="S23" s="5">
        <f t="shared" ref="S23:S25" si="3">COUNTIF(C23:Q23, "&gt;0")</f>
        <v>9</v>
      </c>
    </row>
    <row r="24" spans="1:25" ht="15" customHeight="1">
      <c r="A24" s="5">
        <v>106403004</v>
      </c>
      <c r="B24" s="5" t="s">
        <v>42</v>
      </c>
      <c r="C24" s="4">
        <v>-1</v>
      </c>
      <c r="D24" s="4">
        <v>0</v>
      </c>
      <c r="E24" s="4">
        <v>1</v>
      </c>
      <c r="F24" s="4">
        <v>0</v>
      </c>
      <c r="G24" s="4">
        <v>1</v>
      </c>
      <c r="H24" s="4">
        <v>1</v>
      </c>
      <c r="I24" s="4">
        <v>3</v>
      </c>
      <c r="J24" s="4">
        <v>1</v>
      </c>
      <c r="K24" s="4">
        <v>1</v>
      </c>
      <c r="L24" s="4">
        <v>1</v>
      </c>
      <c r="M24" s="4">
        <v>3</v>
      </c>
      <c r="N24" s="4">
        <v>0</v>
      </c>
      <c r="O24" s="4">
        <v>1</v>
      </c>
      <c r="P24" s="4">
        <v>0</v>
      </c>
      <c r="Q24" s="4">
        <v>0</v>
      </c>
      <c r="S24" s="5">
        <f t="shared" si="3"/>
        <v>9</v>
      </c>
    </row>
    <row r="25" spans="1:25" ht="15" customHeight="1">
      <c r="A25" s="5">
        <v>106408015</v>
      </c>
      <c r="B25" s="5" t="s">
        <v>43</v>
      </c>
      <c r="C25" s="4">
        <v>0</v>
      </c>
      <c r="D25" s="4">
        <v>1</v>
      </c>
      <c r="E25" s="4">
        <v>1</v>
      </c>
      <c r="F25" s="4">
        <v>0</v>
      </c>
      <c r="G25" s="4">
        <v>2</v>
      </c>
      <c r="H25" s="4">
        <v>1</v>
      </c>
      <c r="I25" s="4">
        <v>-4</v>
      </c>
      <c r="J25" s="4">
        <v>1</v>
      </c>
      <c r="K25" s="4">
        <v>-8</v>
      </c>
      <c r="L25" s="4">
        <v>3</v>
      </c>
      <c r="M25" s="4">
        <v>0</v>
      </c>
      <c r="N25" s="4">
        <v>0</v>
      </c>
      <c r="O25" s="4">
        <v>1</v>
      </c>
      <c r="P25" s="4">
        <v>-5</v>
      </c>
      <c r="Q25" s="4">
        <v>0</v>
      </c>
      <c r="S25" s="5">
        <f t="shared" si="3"/>
        <v>7</v>
      </c>
    </row>
    <row r="26" spans="1:25" ht="15" customHeight="1">
      <c r="A26" s="13">
        <v>106408029</v>
      </c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" customHeight="1">
      <c r="A27" s="5">
        <v>106408509</v>
      </c>
      <c r="B27" s="5" t="s">
        <v>46</v>
      </c>
      <c r="C27" s="4">
        <v>3</v>
      </c>
      <c r="D27" s="4">
        <v>0</v>
      </c>
      <c r="E27" s="4">
        <v>3</v>
      </c>
      <c r="F27" s="4">
        <v>1</v>
      </c>
      <c r="G27" s="4">
        <v>1</v>
      </c>
      <c r="H27" s="4">
        <v>1</v>
      </c>
      <c r="I27" s="4">
        <v>-3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1</v>
      </c>
      <c r="P27" s="4">
        <v>2</v>
      </c>
      <c r="Q27" s="4">
        <v>-2</v>
      </c>
      <c r="S27" s="5">
        <f t="shared" ref="S27:S36" si="4">COUNTIF(C27:Q27, "&gt;0")</f>
        <v>9</v>
      </c>
    </row>
    <row r="28" spans="1:25" ht="15" customHeight="1">
      <c r="A28" s="5">
        <v>106408522</v>
      </c>
      <c r="B28" s="5" t="s">
        <v>47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  <c r="J28" s="4">
        <v>-4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2</v>
      </c>
      <c r="Q28" s="4">
        <v>0</v>
      </c>
      <c r="S28" s="5">
        <f t="shared" si="4"/>
        <v>12</v>
      </c>
    </row>
    <row r="29" spans="1:25" ht="15" customHeight="1">
      <c r="A29" s="5">
        <v>106409014</v>
      </c>
      <c r="B29" s="5" t="s">
        <v>48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5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S29" s="5">
        <f t="shared" si="4"/>
        <v>15</v>
      </c>
    </row>
    <row r="30" spans="1:25" ht="15" customHeight="1">
      <c r="A30" s="5">
        <v>106409020</v>
      </c>
      <c r="B30" s="5" t="s">
        <v>49</v>
      </c>
      <c r="C30" s="4">
        <v>3</v>
      </c>
      <c r="D30" s="4">
        <v>0</v>
      </c>
      <c r="E30" s="4">
        <v>3</v>
      </c>
      <c r="F30" s="4">
        <v>0</v>
      </c>
      <c r="G30" s="4">
        <v>1</v>
      </c>
      <c r="H30" s="4">
        <v>2</v>
      </c>
      <c r="I30" s="4">
        <v>0</v>
      </c>
      <c r="J30" s="4">
        <v>2</v>
      </c>
      <c r="K30" s="4">
        <v>3</v>
      </c>
      <c r="L30" s="4">
        <v>1</v>
      </c>
      <c r="M30" s="4">
        <v>3</v>
      </c>
      <c r="N30" s="4">
        <v>-4</v>
      </c>
      <c r="O30" s="4">
        <v>1</v>
      </c>
      <c r="P30" s="4">
        <v>3</v>
      </c>
      <c r="Q30" s="4">
        <v>0</v>
      </c>
      <c r="S30" s="5">
        <f t="shared" si="4"/>
        <v>10</v>
      </c>
    </row>
    <row r="31" spans="1:25" ht="15" customHeight="1">
      <c r="A31" s="5">
        <v>106409510</v>
      </c>
      <c r="B31" s="5" t="s">
        <v>50</v>
      </c>
      <c r="C31" s="4">
        <v>2</v>
      </c>
      <c r="D31" s="4">
        <v>1</v>
      </c>
      <c r="E31" s="4">
        <v>1</v>
      </c>
      <c r="F31" s="4">
        <v>2</v>
      </c>
      <c r="G31" s="4">
        <v>1</v>
      </c>
      <c r="H31" s="4">
        <v>1</v>
      </c>
      <c r="I31" s="4">
        <v>9</v>
      </c>
      <c r="J31" s="4">
        <v>1</v>
      </c>
      <c r="K31" s="4">
        <v>1</v>
      </c>
      <c r="L31" s="4">
        <v>1</v>
      </c>
      <c r="M31" s="4">
        <v>2</v>
      </c>
      <c r="N31" s="4">
        <v>-10</v>
      </c>
      <c r="O31" s="4">
        <v>1</v>
      </c>
      <c r="P31" s="4">
        <v>0</v>
      </c>
      <c r="Q31" s="4">
        <v>-2</v>
      </c>
      <c r="S31" s="5">
        <f t="shared" si="4"/>
        <v>12</v>
      </c>
    </row>
    <row r="32" spans="1:25" ht="15" customHeight="1">
      <c r="A32" s="5">
        <v>106409518</v>
      </c>
      <c r="B32" s="5" t="s">
        <v>51</v>
      </c>
      <c r="C32" s="4">
        <v>1</v>
      </c>
      <c r="D32" s="4">
        <v>2</v>
      </c>
      <c r="E32" s="4">
        <v>3</v>
      </c>
      <c r="F32" s="4">
        <v>-4</v>
      </c>
      <c r="G32" s="4">
        <v>2</v>
      </c>
      <c r="H32" s="4">
        <v>3</v>
      </c>
      <c r="I32" s="4">
        <v>6</v>
      </c>
      <c r="J32" s="4">
        <v>2</v>
      </c>
      <c r="K32" s="4">
        <v>1</v>
      </c>
      <c r="L32" s="4">
        <v>2</v>
      </c>
      <c r="M32" s="4">
        <v>1</v>
      </c>
      <c r="N32" s="4">
        <v>2</v>
      </c>
      <c r="O32" s="4">
        <v>2</v>
      </c>
      <c r="P32" s="4">
        <v>-1</v>
      </c>
      <c r="Q32" s="4">
        <v>-1</v>
      </c>
      <c r="S32" s="5">
        <f t="shared" si="4"/>
        <v>12</v>
      </c>
    </row>
    <row r="33" spans="1:25" ht="15" customHeight="1">
      <c r="A33" s="5">
        <v>106409526</v>
      </c>
      <c r="B33" s="5" t="s">
        <v>52</v>
      </c>
      <c r="C33" s="4">
        <v>0</v>
      </c>
      <c r="D33" s="4">
        <v>0</v>
      </c>
      <c r="E33" s="4">
        <v>2</v>
      </c>
      <c r="F33" s="4">
        <v>5</v>
      </c>
      <c r="G33" s="4">
        <v>2</v>
      </c>
      <c r="H33" s="4">
        <v>11</v>
      </c>
      <c r="I33" s="4">
        <v>0</v>
      </c>
      <c r="J33" s="4">
        <v>0</v>
      </c>
      <c r="K33" s="4">
        <v>0</v>
      </c>
      <c r="L33" s="4">
        <v>-1</v>
      </c>
      <c r="M33" s="4">
        <v>0</v>
      </c>
      <c r="N33" s="4">
        <v>-1</v>
      </c>
      <c r="O33" s="4">
        <v>-2</v>
      </c>
      <c r="P33" s="4">
        <v>-11</v>
      </c>
      <c r="Q33" s="4">
        <v>0</v>
      </c>
      <c r="S33" s="5">
        <f t="shared" si="4"/>
        <v>4</v>
      </c>
    </row>
    <row r="34" spans="1:25" ht="15" customHeight="1">
      <c r="A34" s="5">
        <v>106501005</v>
      </c>
      <c r="B34" s="5" t="s">
        <v>53</v>
      </c>
      <c r="C34" s="4">
        <v>3</v>
      </c>
      <c r="D34" s="4">
        <v>1</v>
      </c>
      <c r="E34" s="4">
        <v>1</v>
      </c>
      <c r="F34" s="4">
        <v>1</v>
      </c>
      <c r="G34" s="4">
        <v>1</v>
      </c>
      <c r="H34" s="4">
        <v>2</v>
      </c>
      <c r="I34" s="4">
        <v>4</v>
      </c>
      <c r="J34" s="4">
        <v>1</v>
      </c>
      <c r="K34" s="4">
        <v>2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S34" s="5">
        <f t="shared" si="4"/>
        <v>15</v>
      </c>
    </row>
    <row r="35" spans="1:25" ht="15" customHeight="1">
      <c r="A35" s="5">
        <v>107102005</v>
      </c>
      <c r="B35" s="5" t="s">
        <v>54</v>
      </c>
      <c r="C35" s="4">
        <v>1</v>
      </c>
      <c r="D35" s="4">
        <v>0</v>
      </c>
      <c r="E35" s="4">
        <v>1</v>
      </c>
      <c r="F35" s="4">
        <v>2</v>
      </c>
      <c r="G35" s="4">
        <v>1</v>
      </c>
      <c r="H35" s="4">
        <v>1</v>
      </c>
      <c r="I35" s="4">
        <v>0</v>
      </c>
      <c r="J35" s="4">
        <v>-1</v>
      </c>
      <c r="K35" s="4">
        <v>1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S35" s="5">
        <f t="shared" si="4"/>
        <v>8</v>
      </c>
    </row>
    <row r="36" spans="1:25" ht="15" customHeight="1">
      <c r="A36" s="5">
        <v>107401548</v>
      </c>
      <c r="B36" s="5" t="s">
        <v>55</v>
      </c>
      <c r="C36" s="4">
        <v>3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3</v>
      </c>
      <c r="J36" s="4">
        <v>1</v>
      </c>
      <c r="K36" s="4">
        <v>2</v>
      </c>
      <c r="L36" s="4">
        <v>1</v>
      </c>
      <c r="M36" s="4">
        <v>1</v>
      </c>
      <c r="N36" s="4">
        <v>2</v>
      </c>
      <c r="O36" s="4">
        <v>1</v>
      </c>
      <c r="P36" s="4">
        <v>2</v>
      </c>
      <c r="Q36" s="4">
        <v>3</v>
      </c>
      <c r="S36" s="5">
        <f t="shared" si="4"/>
        <v>15</v>
      </c>
    </row>
    <row r="37" spans="1:25" ht="15" customHeight="1">
      <c r="A37" s="13">
        <v>107408011</v>
      </c>
      <c r="B37" s="13" t="s">
        <v>56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" customHeight="1">
      <c r="A38" s="13">
        <v>107408016</v>
      </c>
      <c r="B38" s="13" t="s">
        <v>57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customHeight="1">
      <c r="A39" s="5">
        <v>107408019</v>
      </c>
      <c r="B39" s="5" t="s">
        <v>58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</v>
      </c>
      <c r="Q39" s="4">
        <v>1</v>
      </c>
      <c r="S39" s="5">
        <f t="shared" ref="S39:S40" si="5">COUNTIF(C39:Q39, "&gt;0")</f>
        <v>12</v>
      </c>
    </row>
    <row r="40" spans="1:25" ht="15.75">
      <c r="A40" s="5">
        <v>107408201</v>
      </c>
      <c r="B40" s="5" t="s">
        <v>59</v>
      </c>
      <c r="C40" s="4">
        <v>1</v>
      </c>
      <c r="D40" s="4">
        <v>0</v>
      </c>
      <c r="E40" s="4">
        <v>1</v>
      </c>
      <c r="F40" s="4">
        <v>2</v>
      </c>
      <c r="G40" s="4">
        <v>2</v>
      </c>
      <c r="H40" s="4">
        <v>1</v>
      </c>
      <c r="I40" s="4">
        <v>-13</v>
      </c>
      <c r="J40" s="4">
        <v>0</v>
      </c>
      <c r="K40" s="4">
        <v>2</v>
      </c>
      <c r="L40" s="4">
        <v>1</v>
      </c>
      <c r="M40" s="4">
        <v>1</v>
      </c>
      <c r="N40" s="4">
        <v>-12</v>
      </c>
      <c r="O40" s="4">
        <v>4</v>
      </c>
      <c r="P40" s="4">
        <v>-8</v>
      </c>
      <c r="Q40" s="4">
        <v>-6</v>
      </c>
      <c r="S40" s="5">
        <f t="shared" si="5"/>
        <v>9</v>
      </c>
    </row>
    <row r="41" spans="1:25" ht="15.75">
      <c r="A41" s="20">
        <v>107409302</v>
      </c>
      <c r="B41" s="20" t="s">
        <v>60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5.75">
      <c r="A42" s="5">
        <v>108102505</v>
      </c>
      <c r="B42" s="5" t="s">
        <v>61</v>
      </c>
      <c r="C42" s="4">
        <v>5</v>
      </c>
      <c r="D42" s="4">
        <v>-2</v>
      </c>
      <c r="E42" s="4">
        <v>1</v>
      </c>
      <c r="F42" s="4">
        <v>0</v>
      </c>
      <c r="G42" s="4">
        <v>2</v>
      </c>
      <c r="H42" s="4">
        <v>0</v>
      </c>
      <c r="I42" s="4">
        <v>0</v>
      </c>
      <c r="J42" s="4">
        <v>0</v>
      </c>
      <c r="K42" s="4">
        <v>-2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-1</v>
      </c>
      <c r="S42" s="5">
        <f t="shared" ref="S42:S47" si="6">COUNTIF(C42:Q42, "&gt;0")</f>
        <v>4</v>
      </c>
    </row>
    <row r="43" spans="1:25" ht="15.75">
      <c r="A43" s="5">
        <v>108401021</v>
      </c>
      <c r="B43" s="5" t="s">
        <v>62</v>
      </c>
      <c r="C43" s="4">
        <v>2</v>
      </c>
      <c r="D43" s="4">
        <v>1</v>
      </c>
      <c r="E43" s="4">
        <v>1</v>
      </c>
      <c r="F43" s="4">
        <v>2</v>
      </c>
      <c r="G43" s="4">
        <v>2</v>
      </c>
      <c r="H43" s="4">
        <v>1</v>
      </c>
      <c r="I43" s="4">
        <v>2</v>
      </c>
      <c r="J43" s="4">
        <v>1</v>
      </c>
      <c r="K43" s="4">
        <v>1</v>
      </c>
      <c r="L43" s="4">
        <v>1</v>
      </c>
      <c r="M43" s="4">
        <v>2</v>
      </c>
      <c r="N43" s="4">
        <v>2</v>
      </c>
      <c r="O43" s="4">
        <v>1</v>
      </c>
      <c r="P43" s="4">
        <v>0</v>
      </c>
      <c r="Q43" s="4">
        <v>0</v>
      </c>
      <c r="S43" s="5">
        <f t="shared" si="6"/>
        <v>13</v>
      </c>
    </row>
    <row r="44" spans="1:25" ht="15.75">
      <c r="A44" s="5">
        <v>108401541</v>
      </c>
      <c r="B44" s="5" t="s">
        <v>63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10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0</v>
      </c>
      <c r="Q44" s="4">
        <v>3</v>
      </c>
      <c r="S44" s="5">
        <f t="shared" si="6"/>
        <v>14</v>
      </c>
    </row>
    <row r="45" spans="1:25" ht="15.75">
      <c r="A45" s="5">
        <v>108409004</v>
      </c>
      <c r="B45" s="5" t="s">
        <v>64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1</v>
      </c>
      <c r="I45" s="4">
        <v>8</v>
      </c>
      <c r="J45" s="4">
        <v>0</v>
      </c>
      <c r="K45" s="4">
        <v>1</v>
      </c>
      <c r="L45" s="4">
        <v>1</v>
      </c>
      <c r="M45" s="4">
        <v>1</v>
      </c>
      <c r="N45" s="4">
        <v>4</v>
      </c>
      <c r="O45" s="4">
        <v>1</v>
      </c>
      <c r="P45" s="4">
        <v>-4</v>
      </c>
      <c r="Q45" s="4">
        <v>4</v>
      </c>
      <c r="S45" s="5">
        <f t="shared" si="6"/>
        <v>10</v>
      </c>
    </row>
    <row r="46" spans="1:25" ht="15.75">
      <c r="A46" s="5">
        <v>108409005</v>
      </c>
      <c r="B46" s="5" t="s">
        <v>65</v>
      </c>
      <c r="C46" s="4">
        <v>0</v>
      </c>
      <c r="D46" s="4">
        <v>0</v>
      </c>
      <c r="E46" s="4">
        <v>3</v>
      </c>
      <c r="F46" s="4">
        <v>0</v>
      </c>
      <c r="G46" s="4">
        <v>1</v>
      </c>
      <c r="H46" s="4">
        <v>0</v>
      </c>
      <c r="I46" s="4">
        <v>0</v>
      </c>
      <c r="J46" s="4">
        <v>-1</v>
      </c>
      <c r="K46" s="4">
        <v>8</v>
      </c>
      <c r="L46" s="4">
        <v>6</v>
      </c>
      <c r="M46" s="4">
        <v>0</v>
      </c>
      <c r="N46" s="4">
        <v>0</v>
      </c>
      <c r="O46" s="4">
        <v>-3</v>
      </c>
      <c r="P46" s="4">
        <v>0</v>
      </c>
      <c r="Q46" s="4">
        <v>0</v>
      </c>
      <c r="S46" s="5">
        <f t="shared" si="6"/>
        <v>4</v>
      </c>
    </row>
    <row r="47" spans="1:25" ht="15.75">
      <c r="A47" s="5">
        <v>108409006</v>
      </c>
      <c r="B47" s="5" t="s">
        <v>66</v>
      </c>
      <c r="C47" s="4">
        <v>1</v>
      </c>
      <c r="D47" s="4">
        <v>0</v>
      </c>
      <c r="E47" s="4">
        <v>1</v>
      </c>
      <c r="F47" s="4">
        <v>0</v>
      </c>
      <c r="G47" s="4">
        <v>2</v>
      </c>
      <c r="H47" s="4">
        <v>0</v>
      </c>
      <c r="I47" s="4">
        <v>2</v>
      </c>
      <c r="J47" s="4">
        <v>4</v>
      </c>
      <c r="K47" s="4">
        <v>2</v>
      </c>
      <c r="L47" s="4">
        <v>1</v>
      </c>
      <c r="M47" s="4">
        <v>1</v>
      </c>
      <c r="N47" s="4">
        <v>0</v>
      </c>
      <c r="O47" s="4">
        <v>2</v>
      </c>
      <c r="P47" s="4">
        <v>0</v>
      </c>
      <c r="Q47" s="4">
        <v>-1</v>
      </c>
      <c r="S47" s="5">
        <f t="shared" si="6"/>
        <v>9</v>
      </c>
    </row>
    <row r="48" spans="1:25" ht="15.75">
      <c r="A48" s="43">
        <v>108409007</v>
      </c>
      <c r="B48" s="43" t="s">
        <v>67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</row>
    <row r="49" spans="1:25" ht="15.75">
      <c r="A49" s="42">
        <v>108409009</v>
      </c>
      <c r="B49" s="42" t="s">
        <v>68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>
      <c r="A50" s="5">
        <v>108409202</v>
      </c>
      <c r="B50" s="5" t="s">
        <v>69</v>
      </c>
      <c r="C50" s="4">
        <v>1</v>
      </c>
      <c r="D50" s="4">
        <v>1</v>
      </c>
      <c r="E50" s="4">
        <v>1</v>
      </c>
      <c r="F50" s="4">
        <v>2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4</v>
      </c>
      <c r="N50" s="4">
        <v>1</v>
      </c>
      <c r="O50" s="4">
        <v>1</v>
      </c>
      <c r="P50" s="4">
        <v>1</v>
      </c>
      <c r="Q50" s="4">
        <v>5</v>
      </c>
      <c r="S50" s="5">
        <f t="shared" ref="S50:S51" si="7">COUNTIF(C50:Q50, "&gt;0")</f>
        <v>15</v>
      </c>
    </row>
    <row r="51" spans="1:25" ht="15.75">
      <c r="A51" s="5">
        <v>108409508</v>
      </c>
      <c r="B51" s="5" t="s">
        <v>70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2</v>
      </c>
      <c r="I51" s="4">
        <v>1</v>
      </c>
      <c r="J51" s="4">
        <v>1</v>
      </c>
      <c r="K51" s="4">
        <v>7</v>
      </c>
      <c r="L51" s="4">
        <v>2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S51" s="5">
        <f t="shared" si="7"/>
        <v>14</v>
      </c>
    </row>
    <row r="52" spans="1:25" ht="15.75">
      <c r="A52" s="42">
        <v>108601004</v>
      </c>
      <c r="B52" s="42" t="s">
        <v>71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>
      <c r="A53" s="5">
        <v>108601511</v>
      </c>
      <c r="B53" s="5" t="s">
        <v>72</v>
      </c>
      <c r="C53" s="4">
        <v>1</v>
      </c>
      <c r="D53" s="4">
        <v>1</v>
      </c>
      <c r="E53" s="4">
        <v>1</v>
      </c>
      <c r="F53" s="4">
        <v>0</v>
      </c>
      <c r="G53" s="4">
        <v>1</v>
      </c>
      <c r="H53" s="4">
        <v>1</v>
      </c>
      <c r="I53" s="4">
        <v>0</v>
      </c>
      <c r="J53" s="4">
        <v>3</v>
      </c>
      <c r="K53" s="4">
        <v>1</v>
      </c>
      <c r="L53" s="4">
        <v>2</v>
      </c>
      <c r="M53" s="4">
        <v>2</v>
      </c>
      <c r="N53" s="4">
        <v>1</v>
      </c>
      <c r="O53" s="4">
        <v>1</v>
      </c>
      <c r="P53" s="4">
        <v>0</v>
      </c>
      <c r="Q53" s="4">
        <v>0</v>
      </c>
      <c r="S53" s="5">
        <f t="shared" ref="S53:S56" si="8">COUNTIF(C53:Q53, "&gt;0")</f>
        <v>11</v>
      </c>
    </row>
    <row r="54" spans="1:25" ht="15.75">
      <c r="A54" s="5">
        <v>108602534</v>
      </c>
      <c r="B54" s="5" t="s">
        <v>73</v>
      </c>
      <c r="C54" s="4">
        <v>1</v>
      </c>
      <c r="D54" s="4">
        <v>0</v>
      </c>
      <c r="E54" s="4">
        <v>1</v>
      </c>
      <c r="F54" s="4">
        <v>0</v>
      </c>
      <c r="G54" s="4">
        <v>2</v>
      </c>
      <c r="H54" s="4">
        <v>2</v>
      </c>
      <c r="I54" s="4">
        <v>5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0</v>
      </c>
      <c r="Q54" s="4">
        <v>1</v>
      </c>
      <c r="S54" s="5">
        <f t="shared" si="8"/>
        <v>11</v>
      </c>
    </row>
    <row r="55" spans="1:25" ht="15.75">
      <c r="A55" s="5">
        <v>108707005</v>
      </c>
      <c r="B55" s="5" t="s">
        <v>74</v>
      </c>
      <c r="C55" s="4">
        <v>1</v>
      </c>
      <c r="D55" s="4">
        <v>0</v>
      </c>
      <c r="E55" s="4">
        <v>1</v>
      </c>
      <c r="F55" s="4">
        <v>0</v>
      </c>
      <c r="G55" s="4">
        <v>1</v>
      </c>
      <c r="H55" s="4">
        <v>4</v>
      </c>
      <c r="I55" s="4">
        <v>2</v>
      </c>
      <c r="J55" s="4">
        <v>3</v>
      </c>
      <c r="K55" s="4">
        <v>3</v>
      </c>
      <c r="L55" s="4">
        <v>1</v>
      </c>
      <c r="M55" s="4">
        <v>1</v>
      </c>
      <c r="N55" s="4">
        <v>2</v>
      </c>
      <c r="O55" s="4">
        <v>2</v>
      </c>
      <c r="P55" s="4">
        <v>1</v>
      </c>
      <c r="Q55" s="4">
        <v>-1</v>
      </c>
      <c r="S55" s="5">
        <f t="shared" si="8"/>
        <v>12</v>
      </c>
    </row>
    <row r="56" spans="1:25" ht="15.75">
      <c r="A56" s="5">
        <v>109108501</v>
      </c>
      <c r="B56" s="5" t="s">
        <v>75</v>
      </c>
      <c r="C56" s="4">
        <v>1</v>
      </c>
      <c r="D56" s="4">
        <v>0</v>
      </c>
      <c r="E56" s="4">
        <v>2</v>
      </c>
      <c r="F56" s="4">
        <v>-1</v>
      </c>
      <c r="G56" s="4">
        <v>1</v>
      </c>
      <c r="H56" s="4">
        <v>4</v>
      </c>
      <c r="I56" s="4">
        <v>-13</v>
      </c>
      <c r="J56" s="4">
        <v>0</v>
      </c>
      <c r="K56" s="4">
        <v>1</v>
      </c>
      <c r="L56" s="4">
        <v>1</v>
      </c>
      <c r="M56" s="4">
        <v>1</v>
      </c>
      <c r="N56" s="4">
        <v>0</v>
      </c>
      <c r="O56" s="4">
        <v>0</v>
      </c>
      <c r="P56" s="4">
        <v>-2</v>
      </c>
      <c r="Q56" s="4">
        <v>-2</v>
      </c>
      <c r="S56" s="5">
        <f t="shared" si="8"/>
        <v>7</v>
      </c>
    </row>
    <row r="57" spans="1:25" ht="15.75">
      <c r="A57" s="43">
        <v>109108511</v>
      </c>
      <c r="B57" s="43" t="s">
        <v>76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</row>
    <row r="58" spans="1:25" ht="15.75">
      <c r="A58" s="5">
        <v>109408010</v>
      </c>
      <c r="B58" s="5" t="s">
        <v>77</v>
      </c>
      <c r="C58" s="4">
        <v>1</v>
      </c>
      <c r="D58" s="4">
        <v>0</v>
      </c>
      <c r="E58" s="4">
        <v>1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4">
        <v>1</v>
      </c>
      <c r="L58" s="4">
        <v>1</v>
      </c>
      <c r="M58" s="4">
        <v>1</v>
      </c>
      <c r="N58" s="4">
        <v>0</v>
      </c>
      <c r="O58" s="4">
        <v>1</v>
      </c>
      <c r="P58" s="4">
        <v>-1</v>
      </c>
      <c r="Q58" s="4">
        <v>0</v>
      </c>
      <c r="S58" s="5">
        <f t="shared" ref="S58:S64" si="9">COUNTIF(C58:Q58, "&gt;0")</f>
        <v>8</v>
      </c>
    </row>
    <row r="59" spans="1:25" ht="15.75">
      <c r="A59" s="5">
        <v>109408508</v>
      </c>
      <c r="B59" s="5" t="s">
        <v>78</v>
      </c>
      <c r="C59" s="4">
        <v>1</v>
      </c>
      <c r="D59" s="4">
        <v>0</v>
      </c>
      <c r="E59" s="4">
        <v>1</v>
      </c>
      <c r="F59" s="4">
        <v>0</v>
      </c>
      <c r="G59" s="4">
        <v>1</v>
      </c>
      <c r="H59" s="4">
        <v>0</v>
      </c>
      <c r="I59" s="4">
        <v>-6</v>
      </c>
      <c r="J59" s="4">
        <v>0</v>
      </c>
      <c r="K59" s="4">
        <v>1</v>
      </c>
      <c r="L59" s="4">
        <v>1</v>
      </c>
      <c r="M59" s="4">
        <v>2</v>
      </c>
      <c r="N59" s="4">
        <v>0</v>
      </c>
      <c r="O59" s="4">
        <v>7</v>
      </c>
      <c r="P59" s="4">
        <v>0</v>
      </c>
      <c r="Q59" s="4">
        <v>0</v>
      </c>
      <c r="S59" s="5">
        <f t="shared" si="9"/>
        <v>7</v>
      </c>
    </row>
    <row r="60" spans="1:25" ht="15.75">
      <c r="A60" s="5">
        <v>109408519</v>
      </c>
      <c r="B60" s="5" t="s">
        <v>79</v>
      </c>
      <c r="C60" s="4">
        <v>1</v>
      </c>
      <c r="D60" s="4">
        <v>-7</v>
      </c>
      <c r="E60" s="4">
        <v>0</v>
      </c>
      <c r="F60" s="4">
        <v>2</v>
      </c>
      <c r="G60" s="4">
        <v>2</v>
      </c>
      <c r="H60" s="4">
        <v>1</v>
      </c>
      <c r="I60" s="4">
        <v>-15</v>
      </c>
      <c r="J60" s="4">
        <v>5</v>
      </c>
      <c r="K60" s="4">
        <v>1</v>
      </c>
      <c r="L60" s="4">
        <v>-4</v>
      </c>
      <c r="M60" s="4">
        <v>1</v>
      </c>
      <c r="N60" s="4">
        <v>-3</v>
      </c>
      <c r="O60" s="4">
        <v>1</v>
      </c>
      <c r="P60" s="4">
        <v>0</v>
      </c>
      <c r="Q60" s="4">
        <v>0</v>
      </c>
      <c r="S60" s="5">
        <f t="shared" si="9"/>
        <v>8</v>
      </c>
    </row>
    <row r="61" spans="1:25" ht="15.75">
      <c r="A61" s="5">
        <v>109408534</v>
      </c>
      <c r="B61" s="5" t="s">
        <v>80</v>
      </c>
      <c r="C61" s="4">
        <v>1</v>
      </c>
      <c r="D61" s="4">
        <v>1</v>
      </c>
      <c r="E61" s="4">
        <v>1</v>
      </c>
      <c r="F61" s="4">
        <v>0</v>
      </c>
      <c r="G61" s="4">
        <v>2</v>
      </c>
      <c r="H61" s="4">
        <v>0</v>
      </c>
      <c r="I61" s="4">
        <v>2</v>
      </c>
      <c r="J61" s="4">
        <v>2</v>
      </c>
      <c r="K61" s="4">
        <v>1</v>
      </c>
      <c r="L61" s="4">
        <v>1</v>
      </c>
      <c r="M61" s="4">
        <v>2</v>
      </c>
      <c r="N61" s="4">
        <v>1</v>
      </c>
      <c r="O61" s="4">
        <v>1</v>
      </c>
      <c r="P61" s="4">
        <v>-1</v>
      </c>
      <c r="Q61" s="4">
        <v>0</v>
      </c>
      <c r="S61" s="5">
        <f t="shared" si="9"/>
        <v>11</v>
      </c>
    </row>
    <row r="62" spans="1:25" ht="15.75">
      <c r="A62" s="5">
        <v>109408536</v>
      </c>
      <c r="B62" s="5" t="s">
        <v>81</v>
      </c>
      <c r="C62" s="4">
        <v>2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4</v>
      </c>
      <c r="L62" s="4">
        <v>1</v>
      </c>
      <c r="M62" s="4">
        <v>0</v>
      </c>
      <c r="N62" s="4">
        <v>2</v>
      </c>
      <c r="O62" s="4">
        <v>0</v>
      </c>
      <c r="P62" s="4">
        <v>0</v>
      </c>
      <c r="Q62" s="4">
        <v>-4</v>
      </c>
      <c r="S62" s="5">
        <f t="shared" si="9"/>
        <v>7</v>
      </c>
    </row>
    <row r="63" spans="1:25" ht="15.75">
      <c r="A63" s="5">
        <v>109408538</v>
      </c>
      <c r="B63" s="5" t="s">
        <v>82</v>
      </c>
      <c r="C63" s="4">
        <v>-4</v>
      </c>
      <c r="D63" s="4">
        <v>0</v>
      </c>
      <c r="E63" s="4">
        <v>1</v>
      </c>
      <c r="F63" s="4">
        <v>1</v>
      </c>
      <c r="G63" s="4">
        <v>1</v>
      </c>
      <c r="H63" s="4">
        <v>4</v>
      </c>
      <c r="I63" s="4">
        <v>5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S63" s="5">
        <f t="shared" si="9"/>
        <v>9</v>
      </c>
    </row>
    <row r="64" spans="1:25" ht="15.75">
      <c r="A64" s="5">
        <v>109607004</v>
      </c>
      <c r="B64" s="5" t="s">
        <v>83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S64" s="5">
        <f t="shared" si="9"/>
        <v>15</v>
      </c>
    </row>
    <row r="66" spans="2:19" ht="15.75">
      <c r="B66" s="1"/>
      <c r="R66" s="4" t="s">
        <v>152</v>
      </c>
      <c r="S66" s="44">
        <f>AVERAGE(S2:S64)</f>
        <v>10.26923076923077</v>
      </c>
    </row>
  </sheetData>
  <phoneticPr fontId="21" type="noConversion"/>
  <conditionalFormatting sqref="C2:Q64">
    <cfRule type="cellIs" dxfId="0" priority="1" operator="less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67"/>
  <sheetViews>
    <sheetView tabSelected="1" workbookViewId="0">
      <selection activeCell="F26" sqref="F26"/>
    </sheetView>
  </sheetViews>
  <sheetFormatPr defaultColWidth="11.21875" defaultRowHeight="15" customHeight="1"/>
  <cols>
    <col min="1" max="1" width="9" customWidth="1"/>
    <col min="2" max="2" width="6.77734375" customWidth="1"/>
  </cols>
  <sheetData>
    <row r="1" spans="1:9" ht="15" customHeight="1">
      <c r="A1" s="1" t="s">
        <v>0</v>
      </c>
      <c r="B1" s="1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5">
        <v>105302302</v>
      </c>
      <c r="B2" s="5" t="s">
        <v>20</v>
      </c>
      <c r="C2" s="45">
        <v>89.67</v>
      </c>
      <c r="D2" s="45">
        <v>11.89</v>
      </c>
      <c r="E2" s="45">
        <v>18.23</v>
      </c>
      <c r="F2" s="45">
        <v>25.92</v>
      </c>
      <c r="G2" s="45">
        <v>90</v>
      </c>
      <c r="H2" s="5">
        <f t="shared" ref="H2:H64" si="0">SUM(C2:G2)</f>
        <v>235.71</v>
      </c>
      <c r="I2" s="5">
        <f t="shared" ref="I2:I64" si="1">ROUND(H2/93,2)</f>
        <v>2.5299999999999998</v>
      </c>
    </row>
    <row r="3" spans="1:9">
      <c r="A3" s="5">
        <v>105403018</v>
      </c>
      <c r="B3" s="5" t="s">
        <v>21</v>
      </c>
      <c r="C3" s="45">
        <v>41.2</v>
      </c>
      <c r="D3" s="45">
        <v>23.84</v>
      </c>
      <c r="E3" s="45">
        <v>18.14</v>
      </c>
      <c r="F3" s="45">
        <v>52.59</v>
      </c>
      <c r="G3" s="45">
        <v>95</v>
      </c>
      <c r="H3" s="5">
        <f t="shared" si="0"/>
        <v>230.77</v>
      </c>
      <c r="I3" s="5">
        <f t="shared" si="1"/>
        <v>2.48</v>
      </c>
    </row>
    <row r="4" spans="1:9">
      <c r="A4" s="5">
        <v>105707001</v>
      </c>
      <c r="B4" s="5" t="s">
        <v>22</v>
      </c>
      <c r="C4" s="45">
        <v>88.6</v>
      </c>
      <c r="D4" s="45">
        <v>4.22</v>
      </c>
      <c r="E4" s="45">
        <v>14.56</v>
      </c>
      <c r="F4" s="45">
        <v>26.37</v>
      </c>
      <c r="G4" s="45">
        <v>56.04</v>
      </c>
      <c r="H4" s="5">
        <f t="shared" si="0"/>
        <v>189.79</v>
      </c>
      <c r="I4" s="5">
        <f t="shared" si="1"/>
        <v>2.04</v>
      </c>
    </row>
    <row r="5" spans="1:9">
      <c r="A5" s="5">
        <v>106101002</v>
      </c>
      <c r="B5" s="5" t="s">
        <v>23</v>
      </c>
      <c r="C5" s="45">
        <v>57.3</v>
      </c>
      <c r="D5" s="45">
        <v>8.5399999999999991</v>
      </c>
      <c r="E5" s="45">
        <v>25.38</v>
      </c>
      <c r="F5" s="45">
        <v>26.89</v>
      </c>
      <c r="G5" s="45">
        <v>97.08</v>
      </c>
      <c r="H5" s="5">
        <f t="shared" si="0"/>
        <v>215.19</v>
      </c>
      <c r="I5" s="5">
        <f t="shared" si="1"/>
        <v>2.31</v>
      </c>
    </row>
    <row r="6" spans="1:9">
      <c r="A6" s="5">
        <v>106101008</v>
      </c>
      <c r="B6" s="5" t="s">
        <v>24</v>
      </c>
      <c r="C6" s="45">
        <v>83.33</v>
      </c>
      <c r="D6" s="45">
        <v>6.51</v>
      </c>
      <c r="E6" s="45">
        <v>18.079999999999998</v>
      </c>
      <c r="F6" s="45">
        <v>42.45</v>
      </c>
      <c r="G6" s="45">
        <v>83.29</v>
      </c>
      <c r="H6" s="5">
        <f t="shared" si="0"/>
        <v>233.66000000000003</v>
      </c>
      <c r="I6" s="5">
        <f t="shared" si="1"/>
        <v>2.5099999999999998</v>
      </c>
    </row>
    <row r="7" spans="1:9">
      <c r="A7" s="5">
        <v>106101505</v>
      </c>
      <c r="B7" s="5" t="s">
        <v>25</v>
      </c>
      <c r="C7" s="45">
        <v>66.67</v>
      </c>
      <c r="D7" s="45">
        <v>12.62</v>
      </c>
      <c r="E7" s="45">
        <v>18.760000000000002</v>
      </c>
      <c r="F7" s="45">
        <v>44.27</v>
      </c>
      <c r="G7" s="45">
        <v>96.67</v>
      </c>
      <c r="H7" s="5">
        <f t="shared" si="0"/>
        <v>238.99</v>
      </c>
      <c r="I7" s="5">
        <f t="shared" si="1"/>
        <v>2.57</v>
      </c>
    </row>
    <row r="8" spans="1:9">
      <c r="A8" s="5">
        <v>106103025</v>
      </c>
      <c r="B8" s="5" t="s">
        <v>26</v>
      </c>
      <c r="C8" s="45">
        <v>87.69</v>
      </c>
      <c r="D8" s="45">
        <v>14.47</v>
      </c>
      <c r="E8" s="45">
        <v>32.28</v>
      </c>
      <c r="F8" s="45">
        <v>40.159999999999997</v>
      </c>
      <c r="G8" s="45">
        <v>95.83</v>
      </c>
      <c r="H8" s="5">
        <f t="shared" si="0"/>
        <v>270.43</v>
      </c>
      <c r="I8" s="5">
        <f t="shared" si="1"/>
        <v>2.91</v>
      </c>
    </row>
    <row r="9" spans="1:9">
      <c r="A9" s="5">
        <v>106103516</v>
      </c>
      <c r="B9" s="5" t="s">
        <v>27</v>
      </c>
      <c r="C9" s="45">
        <v>73.55</v>
      </c>
      <c r="D9" s="45">
        <v>8.93</v>
      </c>
      <c r="E9" s="45">
        <v>18.72</v>
      </c>
      <c r="F9" s="45">
        <v>28.71</v>
      </c>
      <c r="G9" s="45">
        <v>100</v>
      </c>
      <c r="H9" s="5">
        <f t="shared" si="0"/>
        <v>229.91</v>
      </c>
      <c r="I9" s="5">
        <f t="shared" si="1"/>
        <v>2.4700000000000002</v>
      </c>
    </row>
    <row r="10" spans="1:9">
      <c r="A10" s="5">
        <v>106202005</v>
      </c>
      <c r="B10" s="5" t="s">
        <v>28</v>
      </c>
      <c r="C10" s="45">
        <v>63.81</v>
      </c>
      <c r="D10" s="45">
        <v>11.8</v>
      </c>
      <c r="E10" s="45">
        <v>9.17</v>
      </c>
      <c r="F10" s="45">
        <v>35.880000000000003</v>
      </c>
      <c r="G10" s="45">
        <v>92.5</v>
      </c>
      <c r="H10" s="5">
        <f t="shared" si="0"/>
        <v>213.16</v>
      </c>
      <c r="I10" s="5">
        <f t="shared" si="1"/>
        <v>2.29</v>
      </c>
    </row>
    <row r="11" spans="1:9">
      <c r="A11" s="5">
        <v>106303523</v>
      </c>
      <c r="B11" s="5" t="s">
        <v>29</v>
      </c>
      <c r="C11" s="45">
        <v>80.83</v>
      </c>
      <c r="D11" s="45">
        <v>66.78</v>
      </c>
      <c r="E11" s="45">
        <v>43.02</v>
      </c>
      <c r="F11" s="45">
        <v>77.84</v>
      </c>
      <c r="G11" s="45">
        <v>100</v>
      </c>
      <c r="H11" s="5">
        <f t="shared" si="0"/>
        <v>368.47</v>
      </c>
      <c r="I11" s="5">
        <f t="shared" si="1"/>
        <v>3.96</v>
      </c>
    </row>
    <row r="12" spans="1:9">
      <c r="A12" s="5">
        <v>106303527</v>
      </c>
      <c r="B12" s="5" t="s">
        <v>30</v>
      </c>
      <c r="C12" s="45">
        <v>47.81</v>
      </c>
      <c r="D12" s="45">
        <v>18.05</v>
      </c>
      <c r="E12" s="45">
        <v>20.09</v>
      </c>
      <c r="F12" s="45">
        <v>27</v>
      </c>
      <c r="G12" s="45">
        <v>87.46</v>
      </c>
      <c r="H12" s="5">
        <f t="shared" si="0"/>
        <v>200.41</v>
      </c>
      <c r="I12" s="5">
        <f t="shared" si="1"/>
        <v>2.15</v>
      </c>
    </row>
    <row r="13" spans="1:9">
      <c r="A13" s="5">
        <v>106401009</v>
      </c>
      <c r="B13" s="5" t="s">
        <v>31</v>
      </c>
      <c r="C13" s="45">
        <v>97.27</v>
      </c>
      <c r="D13" s="45">
        <v>16.190000000000001</v>
      </c>
      <c r="E13" s="45">
        <v>40.69</v>
      </c>
      <c r="F13" s="45">
        <v>53.37</v>
      </c>
      <c r="G13" s="45">
        <v>100</v>
      </c>
      <c r="H13" s="5">
        <f t="shared" si="0"/>
        <v>307.52</v>
      </c>
      <c r="I13" s="5">
        <f t="shared" si="1"/>
        <v>3.31</v>
      </c>
    </row>
    <row r="14" spans="1:9">
      <c r="A14" s="5">
        <v>106401054</v>
      </c>
      <c r="B14" s="5" t="s">
        <v>32</v>
      </c>
      <c r="C14" s="45">
        <v>63.45</v>
      </c>
      <c r="D14" s="45">
        <v>3.14</v>
      </c>
      <c r="E14" s="45">
        <v>4.3499999999999996</v>
      </c>
      <c r="F14" s="45">
        <v>25.67</v>
      </c>
      <c r="G14" s="45">
        <v>85</v>
      </c>
      <c r="H14" s="5">
        <f t="shared" si="0"/>
        <v>181.61</v>
      </c>
      <c r="I14" s="5">
        <f t="shared" si="1"/>
        <v>1.95</v>
      </c>
    </row>
    <row r="15" spans="1:9">
      <c r="A15" s="5">
        <v>106401064</v>
      </c>
      <c r="B15" s="5" t="s">
        <v>33</v>
      </c>
      <c r="C15" s="45">
        <v>89.57</v>
      </c>
      <c r="D15" s="45">
        <v>12.86</v>
      </c>
      <c r="E15" s="45">
        <v>22.74</v>
      </c>
      <c r="F15" s="45">
        <v>46.83</v>
      </c>
      <c r="G15" s="45">
        <v>94</v>
      </c>
      <c r="H15" s="5">
        <f t="shared" si="0"/>
        <v>266</v>
      </c>
      <c r="I15" s="5">
        <f t="shared" si="1"/>
        <v>2.86</v>
      </c>
    </row>
    <row r="16" spans="1:9">
      <c r="A16" s="5">
        <v>106401520</v>
      </c>
      <c r="B16" s="5" t="s">
        <v>34</v>
      </c>
      <c r="C16" s="45">
        <v>55.4</v>
      </c>
      <c r="D16" s="45">
        <v>6.61</v>
      </c>
      <c r="E16" s="45">
        <v>6.28</v>
      </c>
      <c r="F16" s="45">
        <v>24.95</v>
      </c>
      <c r="G16" s="45">
        <v>69.38</v>
      </c>
      <c r="H16" s="5">
        <f t="shared" si="0"/>
        <v>162.62</v>
      </c>
      <c r="I16" s="5">
        <f t="shared" si="1"/>
        <v>1.75</v>
      </c>
    </row>
    <row r="17" spans="1:9">
      <c r="A17" s="5">
        <v>106401531</v>
      </c>
      <c r="B17" s="5" t="s">
        <v>35</v>
      </c>
      <c r="C17" s="45">
        <v>50</v>
      </c>
      <c r="D17" s="45">
        <v>14.84</v>
      </c>
      <c r="E17" s="45">
        <v>69.3</v>
      </c>
      <c r="F17" s="45">
        <v>44.91</v>
      </c>
      <c r="G17" s="45">
        <v>97.5</v>
      </c>
      <c r="H17" s="5">
        <f t="shared" si="0"/>
        <v>276.54999999999995</v>
      </c>
      <c r="I17" s="5">
        <f t="shared" si="1"/>
        <v>2.97</v>
      </c>
    </row>
    <row r="18" spans="1:9">
      <c r="A18" s="5">
        <v>106401532</v>
      </c>
      <c r="B18" s="5" t="s">
        <v>36</v>
      </c>
      <c r="C18" s="45">
        <v>73.209999999999994</v>
      </c>
      <c r="D18" s="45">
        <v>10.3</v>
      </c>
      <c r="E18" s="45">
        <v>38.299999999999997</v>
      </c>
      <c r="F18" s="45">
        <v>38.01</v>
      </c>
      <c r="G18" s="45">
        <v>100</v>
      </c>
      <c r="H18" s="5">
        <f t="shared" si="0"/>
        <v>259.82</v>
      </c>
      <c r="I18" s="5">
        <f t="shared" si="1"/>
        <v>2.79</v>
      </c>
    </row>
    <row r="19" spans="1:9">
      <c r="A19" s="5">
        <v>106401543</v>
      </c>
      <c r="B19" s="5" t="s">
        <v>37</v>
      </c>
      <c r="C19" s="45">
        <v>80.31</v>
      </c>
      <c r="D19" s="45">
        <v>9.81</v>
      </c>
      <c r="E19" s="45">
        <v>29.08</v>
      </c>
      <c r="F19" s="45">
        <v>27.6</v>
      </c>
      <c r="G19" s="45">
        <v>95.29</v>
      </c>
      <c r="H19" s="5">
        <f t="shared" si="0"/>
        <v>242.09000000000003</v>
      </c>
      <c r="I19" s="5">
        <f t="shared" si="1"/>
        <v>2.6</v>
      </c>
    </row>
    <row r="20" spans="1:9">
      <c r="A20" s="5">
        <v>106401546</v>
      </c>
      <c r="B20" s="5" t="s">
        <v>38</v>
      </c>
      <c r="C20" s="45">
        <v>72.81</v>
      </c>
      <c r="D20" s="45">
        <v>6.68</v>
      </c>
      <c r="E20" s="45">
        <v>11.66</v>
      </c>
      <c r="F20" s="45">
        <v>17.13</v>
      </c>
      <c r="G20" s="45">
        <v>76.88</v>
      </c>
      <c r="H20" s="5">
        <f t="shared" si="0"/>
        <v>185.16</v>
      </c>
      <c r="I20" s="5">
        <f t="shared" si="1"/>
        <v>1.99</v>
      </c>
    </row>
    <row r="21" spans="1:9">
      <c r="A21" s="5">
        <v>106401549</v>
      </c>
      <c r="B21" s="5" t="s">
        <v>39</v>
      </c>
      <c r="C21" s="45">
        <v>86.84</v>
      </c>
      <c r="D21" s="45">
        <v>6.42</v>
      </c>
      <c r="E21" s="45">
        <v>23.78</v>
      </c>
      <c r="F21" s="45">
        <v>34.130000000000003</v>
      </c>
      <c r="G21" s="45">
        <v>97.46</v>
      </c>
      <c r="H21" s="5">
        <f t="shared" si="0"/>
        <v>248.63</v>
      </c>
      <c r="I21" s="5">
        <f t="shared" si="1"/>
        <v>2.67</v>
      </c>
    </row>
    <row r="22" spans="1:9">
      <c r="A22" s="5">
        <v>106401551</v>
      </c>
      <c r="B22" s="5" t="s">
        <v>40</v>
      </c>
      <c r="C22" s="45">
        <v>47.92</v>
      </c>
      <c r="D22" s="45">
        <v>6.13</v>
      </c>
      <c r="E22" s="45">
        <v>10.54</v>
      </c>
      <c r="F22" s="45">
        <v>34.450000000000003</v>
      </c>
      <c r="G22" s="45">
        <v>73.33</v>
      </c>
      <c r="H22" s="5">
        <f t="shared" si="0"/>
        <v>172.37</v>
      </c>
      <c r="I22" s="5">
        <f t="shared" si="1"/>
        <v>1.85</v>
      </c>
    </row>
    <row r="23" spans="1:9">
      <c r="A23" s="5">
        <v>106401552</v>
      </c>
      <c r="B23" s="5" t="s">
        <v>41</v>
      </c>
      <c r="C23" s="45">
        <v>80.34</v>
      </c>
      <c r="D23" s="45">
        <v>16.559999999999999</v>
      </c>
      <c r="E23" s="45">
        <v>31.93</v>
      </c>
      <c r="F23" s="45">
        <v>51.18</v>
      </c>
      <c r="G23" s="45">
        <v>87.5</v>
      </c>
      <c r="H23" s="5">
        <f t="shared" si="0"/>
        <v>267.51</v>
      </c>
      <c r="I23" s="5">
        <f t="shared" si="1"/>
        <v>2.88</v>
      </c>
    </row>
    <row r="24" spans="1:9">
      <c r="A24" s="5">
        <v>106403004</v>
      </c>
      <c r="B24" s="5" t="s">
        <v>42</v>
      </c>
      <c r="C24" s="45">
        <v>47.55</v>
      </c>
      <c r="D24" s="45">
        <v>2.0699999999999998</v>
      </c>
      <c r="E24" s="45">
        <v>13.42</v>
      </c>
      <c r="F24" s="45">
        <v>34.17</v>
      </c>
      <c r="G24" s="45">
        <v>97.5</v>
      </c>
      <c r="H24" s="5">
        <f t="shared" si="0"/>
        <v>194.71</v>
      </c>
      <c r="I24" s="5">
        <f t="shared" si="1"/>
        <v>2.09</v>
      </c>
    </row>
    <row r="25" spans="1:9">
      <c r="A25" s="5">
        <v>106408015</v>
      </c>
      <c r="B25" s="5" t="s">
        <v>43</v>
      </c>
      <c r="C25" s="45">
        <v>41.07</v>
      </c>
      <c r="D25" s="45">
        <v>14</v>
      </c>
      <c r="E25" s="45">
        <v>6.37</v>
      </c>
      <c r="F25" s="45">
        <v>23.92</v>
      </c>
      <c r="G25" s="45">
        <v>54.88</v>
      </c>
      <c r="H25" s="5">
        <f t="shared" si="0"/>
        <v>140.24</v>
      </c>
      <c r="I25" s="5">
        <f t="shared" si="1"/>
        <v>1.51</v>
      </c>
    </row>
    <row r="26" spans="1:9">
      <c r="A26" s="13">
        <v>106408029</v>
      </c>
      <c r="B26" s="13" t="s">
        <v>44</v>
      </c>
      <c r="C26" s="45"/>
      <c r="D26" s="45"/>
      <c r="E26" s="45"/>
      <c r="F26" s="45"/>
      <c r="G26" s="45"/>
      <c r="H26" s="5">
        <f t="shared" si="0"/>
        <v>0</v>
      </c>
      <c r="I26" s="5">
        <f t="shared" si="1"/>
        <v>0</v>
      </c>
    </row>
    <row r="27" spans="1:9">
      <c r="A27" s="5">
        <v>106408509</v>
      </c>
      <c r="B27" s="5" t="s">
        <v>46</v>
      </c>
      <c r="C27" s="45">
        <v>66.069999999999993</v>
      </c>
      <c r="D27" s="45">
        <v>9.0299999999999994</v>
      </c>
      <c r="E27" s="45">
        <v>28.16</v>
      </c>
      <c r="F27" s="45">
        <v>47.81</v>
      </c>
      <c r="G27" s="45">
        <v>94.58</v>
      </c>
      <c r="H27" s="5">
        <f t="shared" si="0"/>
        <v>245.64999999999998</v>
      </c>
      <c r="I27" s="5">
        <f t="shared" si="1"/>
        <v>2.64</v>
      </c>
    </row>
    <row r="28" spans="1:9">
      <c r="A28" s="5">
        <v>106408522</v>
      </c>
      <c r="B28" s="5" t="s">
        <v>47</v>
      </c>
      <c r="C28" s="45">
        <v>75</v>
      </c>
      <c r="D28" s="45">
        <v>15.29</v>
      </c>
      <c r="E28" s="45">
        <v>24.68</v>
      </c>
      <c r="F28" s="45">
        <v>51.76</v>
      </c>
      <c r="G28" s="45">
        <v>79.83</v>
      </c>
      <c r="H28" s="5">
        <f t="shared" si="0"/>
        <v>246.56</v>
      </c>
      <c r="I28" s="5">
        <f t="shared" si="1"/>
        <v>2.65</v>
      </c>
    </row>
    <row r="29" spans="1:9">
      <c r="A29" s="5">
        <v>106409014</v>
      </c>
      <c r="B29" s="5" t="s">
        <v>48</v>
      </c>
      <c r="C29" s="45">
        <v>58.33</v>
      </c>
      <c r="D29" s="45">
        <v>11.46</v>
      </c>
      <c r="E29" s="45">
        <v>12.14</v>
      </c>
      <c r="F29" s="45">
        <v>36.53</v>
      </c>
      <c r="G29" s="45">
        <v>81.75</v>
      </c>
      <c r="H29" s="5">
        <f t="shared" si="0"/>
        <v>200.20999999999998</v>
      </c>
      <c r="I29" s="5">
        <f t="shared" si="1"/>
        <v>2.15</v>
      </c>
    </row>
    <row r="30" spans="1:9">
      <c r="A30" s="5">
        <v>106409020</v>
      </c>
      <c r="B30" s="5" t="s">
        <v>49</v>
      </c>
      <c r="C30" s="45">
        <v>66.23</v>
      </c>
      <c r="D30" s="45">
        <v>5.39</v>
      </c>
      <c r="E30" s="45">
        <v>37.89</v>
      </c>
      <c r="F30" s="45">
        <v>26.71</v>
      </c>
      <c r="G30" s="45">
        <v>76.67</v>
      </c>
      <c r="H30" s="5">
        <f t="shared" si="0"/>
        <v>212.89</v>
      </c>
      <c r="I30" s="5">
        <f t="shared" si="1"/>
        <v>2.29</v>
      </c>
    </row>
    <row r="31" spans="1:9">
      <c r="A31" s="5">
        <v>106409510</v>
      </c>
      <c r="B31" s="5" t="s">
        <v>50</v>
      </c>
      <c r="C31" s="45">
        <v>74.48</v>
      </c>
      <c r="D31" s="45">
        <v>7.46</v>
      </c>
      <c r="E31" s="45">
        <v>19.920000000000002</v>
      </c>
      <c r="F31" s="45">
        <v>48.9</v>
      </c>
      <c r="G31" s="45">
        <v>99.08</v>
      </c>
      <c r="H31" s="5">
        <f t="shared" si="0"/>
        <v>249.83999999999997</v>
      </c>
      <c r="I31" s="5">
        <f t="shared" si="1"/>
        <v>2.69</v>
      </c>
    </row>
    <row r="32" spans="1:9">
      <c r="A32" s="5">
        <v>106409518</v>
      </c>
      <c r="B32" s="5" t="s">
        <v>51</v>
      </c>
      <c r="C32" s="45">
        <v>64.62</v>
      </c>
      <c r="D32" s="45">
        <v>8.48</v>
      </c>
      <c r="E32" s="45">
        <v>18.440000000000001</v>
      </c>
      <c r="F32" s="45">
        <v>33.020000000000003</v>
      </c>
      <c r="G32" s="45">
        <v>94.17</v>
      </c>
      <c r="H32" s="5">
        <f t="shared" si="0"/>
        <v>218.73000000000002</v>
      </c>
      <c r="I32" s="5">
        <f t="shared" si="1"/>
        <v>2.35</v>
      </c>
    </row>
    <row r="33" spans="1:9">
      <c r="A33" s="5">
        <v>106409526</v>
      </c>
      <c r="B33" s="5" t="s">
        <v>52</v>
      </c>
      <c r="C33" s="45">
        <v>83.33</v>
      </c>
      <c r="D33" s="45">
        <v>8.07</v>
      </c>
      <c r="E33" s="45">
        <v>21.96</v>
      </c>
      <c r="F33" s="45">
        <v>28.35</v>
      </c>
      <c r="G33" s="45">
        <v>80</v>
      </c>
      <c r="H33" s="5">
        <f t="shared" si="0"/>
        <v>221.71</v>
      </c>
      <c r="I33" s="5">
        <f t="shared" si="1"/>
        <v>2.38</v>
      </c>
    </row>
    <row r="34" spans="1:9">
      <c r="A34" s="5">
        <v>106501005</v>
      </c>
      <c r="B34" s="5" t="s">
        <v>53</v>
      </c>
      <c r="C34" s="45">
        <v>89.4</v>
      </c>
      <c r="D34" s="45">
        <v>20.92</v>
      </c>
      <c r="E34" s="45">
        <v>18.27</v>
      </c>
      <c r="F34" s="45">
        <v>46.27</v>
      </c>
      <c r="G34" s="45">
        <v>98.33</v>
      </c>
      <c r="H34" s="5">
        <f t="shared" si="0"/>
        <v>273.19</v>
      </c>
      <c r="I34" s="5">
        <f t="shared" si="1"/>
        <v>2.94</v>
      </c>
    </row>
    <row r="35" spans="1:9">
      <c r="A35" s="5">
        <v>107102005</v>
      </c>
      <c r="B35" s="5" t="s">
        <v>54</v>
      </c>
      <c r="C35" s="45">
        <v>58.33</v>
      </c>
      <c r="D35" s="45">
        <v>3.42</v>
      </c>
      <c r="E35" s="45">
        <v>36.380000000000003</v>
      </c>
      <c r="F35" s="45">
        <v>43.57</v>
      </c>
      <c r="G35" s="45">
        <v>88.88</v>
      </c>
      <c r="H35" s="5">
        <f t="shared" si="0"/>
        <v>230.57999999999998</v>
      </c>
      <c r="I35" s="5">
        <f t="shared" si="1"/>
        <v>2.48</v>
      </c>
    </row>
    <row r="36" spans="1:9">
      <c r="A36" s="5">
        <v>107401548</v>
      </c>
      <c r="B36" s="5" t="s">
        <v>55</v>
      </c>
      <c r="C36" s="45">
        <v>91.67</v>
      </c>
      <c r="D36" s="45">
        <v>26.38</v>
      </c>
      <c r="E36" s="45">
        <v>33.76</v>
      </c>
      <c r="F36" s="45">
        <v>50.53</v>
      </c>
      <c r="G36" s="45">
        <v>100</v>
      </c>
      <c r="H36" s="5">
        <f t="shared" si="0"/>
        <v>302.34000000000003</v>
      </c>
      <c r="I36" s="5">
        <f t="shared" si="1"/>
        <v>3.25</v>
      </c>
    </row>
    <row r="37" spans="1:9">
      <c r="A37" s="13">
        <v>107408011</v>
      </c>
      <c r="B37" s="13" t="s">
        <v>56</v>
      </c>
      <c r="C37" s="45">
        <v>45.53</v>
      </c>
      <c r="D37" s="45">
        <v>4.88</v>
      </c>
      <c r="E37" s="45">
        <v>8.4700000000000006</v>
      </c>
      <c r="F37" s="45">
        <v>21.2</v>
      </c>
      <c r="G37" s="45">
        <v>80.709999999999994</v>
      </c>
      <c r="H37" s="5">
        <f t="shared" si="0"/>
        <v>160.79</v>
      </c>
      <c r="I37" s="5">
        <f t="shared" si="1"/>
        <v>1.73</v>
      </c>
    </row>
    <row r="38" spans="1:9">
      <c r="A38" s="13">
        <v>107408016</v>
      </c>
      <c r="B38" s="13" t="s">
        <v>57</v>
      </c>
      <c r="C38" s="45">
        <v>79.94</v>
      </c>
      <c r="D38" s="45">
        <v>4.0599999999999996</v>
      </c>
      <c r="E38" s="45">
        <v>10.87</v>
      </c>
      <c r="F38" s="45">
        <v>16.18</v>
      </c>
      <c r="G38" s="45">
        <v>47.79</v>
      </c>
      <c r="H38" s="5">
        <f t="shared" si="0"/>
        <v>158.84</v>
      </c>
      <c r="I38" s="5">
        <f t="shared" si="1"/>
        <v>1.71</v>
      </c>
    </row>
    <row r="39" spans="1:9">
      <c r="A39" s="5">
        <v>107408019</v>
      </c>
      <c r="B39" s="5" t="s">
        <v>58</v>
      </c>
      <c r="C39" s="45">
        <v>87.27</v>
      </c>
      <c r="D39" s="45">
        <v>3.71</v>
      </c>
      <c r="E39" s="45">
        <v>6.01</v>
      </c>
      <c r="F39" s="45">
        <v>21.86</v>
      </c>
      <c r="G39" s="45">
        <v>80</v>
      </c>
      <c r="H39" s="5">
        <f t="shared" si="0"/>
        <v>198.85</v>
      </c>
      <c r="I39" s="5">
        <f t="shared" si="1"/>
        <v>2.14</v>
      </c>
    </row>
    <row r="40" spans="1:9" ht="15.75">
      <c r="A40" s="5">
        <v>107408201</v>
      </c>
      <c r="B40" s="5" t="s">
        <v>59</v>
      </c>
      <c r="C40" s="45">
        <v>48.61</v>
      </c>
      <c r="D40" s="45">
        <v>28.01</v>
      </c>
      <c r="E40" s="45">
        <v>39.99</v>
      </c>
      <c r="F40" s="45">
        <v>51.83</v>
      </c>
      <c r="G40" s="45">
        <v>97.5</v>
      </c>
      <c r="H40" s="5">
        <f t="shared" si="0"/>
        <v>265.94</v>
      </c>
      <c r="I40" s="5">
        <f t="shared" si="1"/>
        <v>2.86</v>
      </c>
    </row>
    <row r="41" spans="1:9" ht="15.75">
      <c r="A41" s="20">
        <v>107409302</v>
      </c>
      <c r="B41" s="20" t="s">
        <v>60</v>
      </c>
      <c r="C41" s="45">
        <v>78.790000000000006</v>
      </c>
      <c r="D41" s="45">
        <v>11.71</v>
      </c>
      <c r="E41" s="45">
        <v>27.48</v>
      </c>
      <c r="F41" s="45">
        <v>32.520000000000003</v>
      </c>
      <c r="G41" s="45">
        <v>70.83</v>
      </c>
      <c r="H41" s="5">
        <f t="shared" si="0"/>
        <v>221.32999999999998</v>
      </c>
      <c r="I41" s="5">
        <f t="shared" si="1"/>
        <v>2.38</v>
      </c>
    </row>
    <row r="42" spans="1:9" ht="15.75">
      <c r="A42" s="5">
        <v>108102505</v>
      </c>
      <c r="B42" s="5" t="s">
        <v>61</v>
      </c>
      <c r="C42" s="45">
        <v>66.67</v>
      </c>
      <c r="D42" s="45">
        <v>11.28</v>
      </c>
      <c r="E42" s="45">
        <v>47.61</v>
      </c>
      <c r="F42" s="45">
        <v>40.79</v>
      </c>
      <c r="G42" s="45">
        <v>83.46</v>
      </c>
      <c r="H42" s="5">
        <f t="shared" si="0"/>
        <v>249.81</v>
      </c>
      <c r="I42" s="5">
        <f t="shared" si="1"/>
        <v>2.69</v>
      </c>
    </row>
    <row r="43" spans="1:9" ht="15.75">
      <c r="A43" s="5">
        <v>108401021</v>
      </c>
      <c r="B43" s="5" t="s">
        <v>62</v>
      </c>
      <c r="C43" s="45">
        <v>39.07</v>
      </c>
      <c r="D43" s="45">
        <v>5.35</v>
      </c>
      <c r="E43" s="45">
        <v>8.39</v>
      </c>
      <c r="F43" s="45">
        <v>24.2</v>
      </c>
      <c r="G43" s="45">
        <v>42.25</v>
      </c>
      <c r="H43" s="5">
        <f t="shared" si="0"/>
        <v>119.26</v>
      </c>
      <c r="I43" s="5">
        <f t="shared" si="1"/>
        <v>1.28</v>
      </c>
    </row>
    <row r="44" spans="1:9" ht="15.75">
      <c r="A44" s="5">
        <v>108401541</v>
      </c>
      <c r="B44" s="5" t="s">
        <v>63</v>
      </c>
      <c r="C44" s="45">
        <v>73.78</v>
      </c>
      <c r="D44" s="45">
        <v>22.7</v>
      </c>
      <c r="E44" s="45">
        <v>24.92</v>
      </c>
      <c r="F44" s="45">
        <v>46.35</v>
      </c>
      <c r="G44" s="45">
        <v>75.12</v>
      </c>
      <c r="H44" s="5">
        <f t="shared" si="0"/>
        <v>242.87</v>
      </c>
      <c r="I44" s="5">
        <f t="shared" si="1"/>
        <v>2.61</v>
      </c>
    </row>
    <row r="45" spans="1:9" ht="15.75">
      <c r="A45" s="5">
        <v>108409004</v>
      </c>
      <c r="B45" s="5" t="s">
        <v>64</v>
      </c>
      <c r="C45" s="45">
        <v>48.01</v>
      </c>
      <c r="D45" s="45">
        <v>7.76</v>
      </c>
      <c r="E45" s="45">
        <v>19.079999999999998</v>
      </c>
      <c r="F45" s="45">
        <v>45.99</v>
      </c>
      <c r="G45" s="45">
        <v>92.5</v>
      </c>
      <c r="H45" s="5">
        <f t="shared" si="0"/>
        <v>213.34</v>
      </c>
      <c r="I45" s="5">
        <f t="shared" si="1"/>
        <v>2.29</v>
      </c>
    </row>
    <row r="46" spans="1:9" ht="15.75">
      <c r="A46" s="5">
        <v>108409005</v>
      </c>
      <c r="B46" s="5" t="s">
        <v>65</v>
      </c>
      <c r="C46" s="45">
        <v>69.92</v>
      </c>
      <c r="D46" s="45">
        <v>8.6300000000000008</v>
      </c>
      <c r="E46" s="45">
        <v>23.18</v>
      </c>
      <c r="F46" s="45">
        <v>31.92</v>
      </c>
      <c r="G46" s="45">
        <v>89.17</v>
      </c>
      <c r="H46" s="5">
        <f t="shared" si="0"/>
        <v>222.82</v>
      </c>
      <c r="I46" s="5">
        <f t="shared" si="1"/>
        <v>2.4</v>
      </c>
    </row>
    <row r="47" spans="1:9" ht="15.75">
      <c r="A47" s="5">
        <v>108409006</v>
      </c>
      <c r="B47" s="5" t="s">
        <v>66</v>
      </c>
      <c r="C47" s="45">
        <v>75</v>
      </c>
      <c r="D47" s="45">
        <v>6.61</v>
      </c>
      <c r="E47" s="45">
        <v>21.55</v>
      </c>
      <c r="F47" s="45">
        <v>33.89</v>
      </c>
      <c r="G47" s="45">
        <v>73.33</v>
      </c>
      <c r="H47" s="5">
        <f t="shared" si="0"/>
        <v>210.38</v>
      </c>
      <c r="I47" s="5">
        <f t="shared" si="1"/>
        <v>2.2599999999999998</v>
      </c>
    </row>
    <row r="48" spans="1:9" ht="15.75">
      <c r="A48" s="5">
        <v>108409007</v>
      </c>
      <c r="B48" s="5" t="s">
        <v>67</v>
      </c>
      <c r="C48" s="45">
        <v>66.67</v>
      </c>
      <c r="D48" s="45">
        <v>0.05</v>
      </c>
      <c r="E48" s="45">
        <v>5.66</v>
      </c>
      <c r="F48" s="45">
        <v>24.74</v>
      </c>
      <c r="G48" s="45">
        <v>81.540000000000006</v>
      </c>
      <c r="H48" s="5">
        <f t="shared" si="0"/>
        <v>178.66</v>
      </c>
      <c r="I48" s="5">
        <f t="shared" si="1"/>
        <v>1.92</v>
      </c>
    </row>
    <row r="49" spans="1:9" ht="15.75">
      <c r="A49" s="5">
        <v>108409009</v>
      </c>
      <c r="B49" s="5" t="s">
        <v>68</v>
      </c>
      <c r="C49" s="45">
        <v>73.72</v>
      </c>
      <c r="D49" s="45">
        <v>5.35</v>
      </c>
      <c r="E49" s="45">
        <v>21.39</v>
      </c>
      <c r="F49" s="45">
        <v>42.3</v>
      </c>
      <c r="G49" s="45">
        <v>100</v>
      </c>
      <c r="H49" s="5">
        <f t="shared" si="0"/>
        <v>242.76</v>
      </c>
      <c r="I49" s="5">
        <f t="shared" si="1"/>
        <v>2.61</v>
      </c>
    </row>
    <row r="50" spans="1:9" ht="15.75">
      <c r="A50" s="5">
        <v>108409202</v>
      </c>
      <c r="B50" s="5" t="s">
        <v>69</v>
      </c>
      <c r="C50" s="45">
        <v>64.599999999999994</v>
      </c>
      <c r="D50" s="45">
        <v>11.21</v>
      </c>
      <c r="E50" s="45">
        <v>19.329999999999998</v>
      </c>
      <c r="F50" s="45">
        <v>36.99</v>
      </c>
      <c r="G50" s="45">
        <v>97.38</v>
      </c>
      <c r="H50" s="5">
        <f t="shared" si="0"/>
        <v>229.51</v>
      </c>
      <c r="I50" s="5">
        <f t="shared" si="1"/>
        <v>2.4700000000000002</v>
      </c>
    </row>
    <row r="51" spans="1:9" ht="15.75">
      <c r="A51" s="5">
        <v>108409508</v>
      </c>
      <c r="B51" s="5" t="s">
        <v>70</v>
      </c>
      <c r="C51" s="45">
        <v>62.27</v>
      </c>
      <c r="D51" s="45">
        <v>15.66</v>
      </c>
      <c r="E51" s="45">
        <v>23.44</v>
      </c>
      <c r="F51" s="45">
        <v>32.42</v>
      </c>
      <c r="G51" s="45">
        <v>99.17</v>
      </c>
      <c r="H51" s="5">
        <f t="shared" si="0"/>
        <v>232.96000000000004</v>
      </c>
      <c r="I51" s="5">
        <f t="shared" si="1"/>
        <v>2.5</v>
      </c>
    </row>
    <row r="52" spans="1:9" ht="15.75">
      <c r="A52" s="5">
        <v>108601004</v>
      </c>
      <c r="B52" s="5" t="s">
        <v>71</v>
      </c>
      <c r="C52" s="45">
        <v>57.94</v>
      </c>
      <c r="D52" s="45">
        <v>6.64</v>
      </c>
      <c r="E52" s="45">
        <v>16.79</v>
      </c>
      <c r="F52" s="45">
        <v>27.82</v>
      </c>
      <c r="G52" s="45">
        <v>93.83</v>
      </c>
      <c r="H52" s="5">
        <f t="shared" si="0"/>
        <v>203.01999999999998</v>
      </c>
      <c r="I52" s="5">
        <f t="shared" si="1"/>
        <v>2.1800000000000002</v>
      </c>
    </row>
    <row r="53" spans="1:9" ht="15.75">
      <c r="A53" s="5">
        <v>108601511</v>
      </c>
      <c r="B53" s="5" t="s">
        <v>72</v>
      </c>
      <c r="C53" s="45">
        <v>72.31</v>
      </c>
      <c r="D53" s="45">
        <v>11.46</v>
      </c>
      <c r="E53" s="45">
        <v>26.6</v>
      </c>
      <c r="F53" s="45">
        <v>36.630000000000003</v>
      </c>
      <c r="G53" s="45">
        <v>97.08</v>
      </c>
      <c r="H53" s="5">
        <f t="shared" si="0"/>
        <v>244.07999999999998</v>
      </c>
      <c r="I53" s="5">
        <f t="shared" si="1"/>
        <v>2.62</v>
      </c>
    </row>
    <row r="54" spans="1:9" ht="15.75">
      <c r="A54" s="5">
        <v>108602534</v>
      </c>
      <c r="B54" s="5" t="s">
        <v>73</v>
      </c>
      <c r="C54" s="45">
        <v>82.08</v>
      </c>
      <c r="D54" s="45">
        <v>11.91</v>
      </c>
      <c r="E54" s="45">
        <v>18.32</v>
      </c>
      <c r="F54" s="45">
        <v>28.51</v>
      </c>
      <c r="G54" s="45">
        <v>88.62</v>
      </c>
      <c r="H54" s="5">
        <f t="shared" si="0"/>
        <v>229.44</v>
      </c>
      <c r="I54" s="5">
        <f t="shared" si="1"/>
        <v>2.4700000000000002</v>
      </c>
    </row>
    <row r="55" spans="1:9" ht="15.75">
      <c r="A55" s="5">
        <v>108707005</v>
      </c>
      <c r="B55" s="5" t="s">
        <v>74</v>
      </c>
      <c r="C55" s="45">
        <v>80.84</v>
      </c>
      <c r="D55" s="45">
        <v>32.159999999999997</v>
      </c>
      <c r="E55" s="45">
        <v>33.06</v>
      </c>
      <c r="F55" s="45">
        <v>59.82</v>
      </c>
      <c r="G55" s="45">
        <v>98.08</v>
      </c>
      <c r="H55" s="5">
        <f t="shared" si="0"/>
        <v>303.95999999999998</v>
      </c>
      <c r="I55" s="5">
        <f t="shared" si="1"/>
        <v>3.27</v>
      </c>
    </row>
    <row r="56" spans="1:9" ht="15.75">
      <c r="A56" s="5">
        <v>109108501</v>
      </c>
      <c r="B56" s="5" t="s">
        <v>75</v>
      </c>
      <c r="C56" s="45">
        <v>64.959999999999994</v>
      </c>
      <c r="D56" s="45">
        <v>14.81</v>
      </c>
      <c r="E56" s="45">
        <v>20.03</v>
      </c>
      <c r="F56" s="45">
        <v>39.450000000000003</v>
      </c>
      <c r="G56" s="45">
        <v>97.08</v>
      </c>
      <c r="H56" s="5">
        <f t="shared" si="0"/>
        <v>236.32999999999998</v>
      </c>
      <c r="I56" s="5">
        <f t="shared" si="1"/>
        <v>2.54</v>
      </c>
    </row>
    <row r="57" spans="1:9" ht="15.75">
      <c r="A57" s="5">
        <v>109108511</v>
      </c>
      <c r="B57" s="5" t="s">
        <v>76</v>
      </c>
      <c r="C57" s="45">
        <v>65.97</v>
      </c>
      <c r="D57" s="45">
        <v>0</v>
      </c>
      <c r="E57" s="45">
        <v>6.21</v>
      </c>
      <c r="F57" s="45">
        <v>44.44</v>
      </c>
      <c r="G57" s="45">
        <v>81.38</v>
      </c>
      <c r="H57" s="5">
        <f t="shared" si="0"/>
        <v>198</v>
      </c>
      <c r="I57" s="5">
        <f t="shared" si="1"/>
        <v>2.13</v>
      </c>
    </row>
    <row r="58" spans="1:9" ht="15.75">
      <c r="A58" s="5">
        <v>109408010</v>
      </c>
      <c r="B58" s="5" t="s">
        <v>77</v>
      </c>
      <c r="C58" s="45">
        <v>50</v>
      </c>
      <c r="D58" s="45">
        <v>3.41</v>
      </c>
      <c r="E58" s="45">
        <v>13.79</v>
      </c>
      <c r="F58" s="45">
        <v>26.89</v>
      </c>
      <c r="G58" s="45">
        <v>0</v>
      </c>
      <c r="H58" s="5">
        <f t="shared" si="0"/>
        <v>94.089999999999989</v>
      </c>
      <c r="I58" s="5">
        <f t="shared" si="1"/>
        <v>1.01</v>
      </c>
    </row>
    <row r="59" spans="1:9" ht="15.75">
      <c r="A59" s="5">
        <v>109408508</v>
      </c>
      <c r="B59" s="5" t="s">
        <v>78</v>
      </c>
      <c r="C59" s="45">
        <v>96.85</v>
      </c>
      <c r="D59" s="45">
        <v>12.29</v>
      </c>
      <c r="E59" s="45">
        <v>49.11</v>
      </c>
      <c r="F59" s="45">
        <v>35.53</v>
      </c>
      <c r="G59" s="45">
        <v>100</v>
      </c>
      <c r="H59" s="5">
        <f t="shared" si="0"/>
        <v>293.77999999999997</v>
      </c>
      <c r="I59" s="5">
        <f t="shared" si="1"/>
        <v>3.16</v>
      </c>
    </row>
    <row r="60" spans="1:9" ht="15.75">
      <c r="A60" s="5">
        <v>109408519</v>
      </c>
      <c r="B60" s="5" t="s">
        <v>79</v>
      </c>
      <c r="C60" s="45">
        <v>78.599999999999994</v>
      </c>
      <c r="D60" s="45">
        <v>18.899999999999999</v>
      </c>
      <c r="E60" s="45">
        <v>29.39</v>
      </c>
      <c r="F60" s="45">
        <v>44.35</v>
      </c>
      <c r="G60" s="45">
        <v>90.17</v>
      </c>
      <c r="H60" s="5">
        <f t="shared" si="0"/>
        <v>261.41000000000003</v>
      </c>
      <c r="I60" s="5">
        <f t="shared" si="1"/>
        <v>2.81</v>
      </c>
    </row>
    <row r="61" spans="1:9" ht="15.75">
      <c r="A61" s="5">
        <v>109408534</v>
      </c>
      <c r="B61" s="5" t="s">
        <v>80</v>
      </c>
      <c r="C61" s="45">
        <v>78.94</v>
      </c>
      <c r="D61" s="45">
        <v>14.14</v>
      </c>
      <c r="E61" s="45">
        <v>18.579999999999998</v>
      </c>
      <c r="F61" s="45">
        <v>47.85</v>
      </c>
      <c r="G61" s="45">
        <v>100</v>
      </c>
      <c r="H61" s="5">
        <f t="shared" si="0"/>
        <v>259.51</v>
      </c>
      <c r="I61" s="5">
        <f t="shared" si="1"/>
        <v>2.79</v>
      </c>
    </row>
    <row r="62" spans="1:9" ht="15.75">
      <c r="A62" s="5">
        <v>109408536</v>
      </c>
      <c r="B62" s="5" t="s">
        <v>81</v>
      </c>
      <c r="C62" s="45">
        <v>82.22</v>
      </c>
      <c r="D62" s="45">
        <v>15.44</v>
      </c>
      <c r="E62" s="45">
        <v>19.64</v>
      </c>
      <c r="F62" s="45">
        <v>48.03</v>
      </c>
      <c r="G62" s="45">
        <v>93.12</v>
      </c>
      <c r="H62" s="5">
        <f t="shared" si="0"/>
        <v>258.45</v>
      </c>
      <c r="I62" s="5">
        <f t="shared" si="1"/>
        <v>2.78</v>
      </c>
    </row>
    <row r="63" spans="1:9" ht="15.75">
      <c r="A63" s="5">
        <v>109408538</v>
      </c>
      <c r="B63" s="5" t="s">
        <v>82</v>
      </c>
      <c r="C63" s="45">
        <v>74.17</v>
      </c>
      <c r="D63" s="45">
        <v>34.51</v>
      </c>
      <c r="E63" s="45">
        <v>24.48</v>
      </c>
      <c r="F63" s="45">
        <v>48.05</v>
      </c>
      <c r="G63" s="45">
        <v>94.08</v>
      </c>
      <c r="H63" s="5">
        <f t="shared" si="0"/>
        <v>275.28999999999996</v>
      </c>
      <c r="I63" s="5">
        <f t="shared" si="1"/>
        <v>2.96</v>
      </c>
    </row>
    <row r="64" spans="1:9" ht="15.75">
      <c r="A64" s="5">
        <v>109607004</v>
      </c>
      <c r="B64" s="5" t="s">
        <v>83</v>
      </c>
      <c r="C64" s="45">
        <v>71.61</v>
      </c>
      <c r="D64" s="45">
        <v>25.64</v>
      </c>
      <c r="E64" s="45">
        <v>32.65</v>
      </c>
      <c r="F64" s="45">
        <v>36.33</v>
      </c>
      <c r="G64" s="45">
        <v>94.42</v>
      </c>
      <c r="H64" s="5">
        <f t="shared" si="0"/>
        <v>260.65000000000003</v>
      </c>
      <c r="I64" s="5">
        <f t="shared" si="1"/>
        <v>2.8</v>
      </c>
    </row>
    <row r="66" spans="2:9" ht="15.75">
      <c r="B66" s="1"/>
      <c r="H66" s="46" t="s">
        <v>160</v>
      </c>
      <c r="I66" s="5">
        <f>MAX(I2:I64)</f>
        <v>3.96</v>
      </c>
    </row>
    <row r="67" spans="2:9" ht="15.75">
      <c r="H67" s="4" t="s">
        <v>161</v>
      </c>
      <c r="I67" s="5">
        <f>ROUND(AVERAGE(I2:I64),2)</f>
        <v>2.42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66"/>
  <sheetViews>
    <sheetView workbookViewId="0"/>
  </sheetViews>
  <sheetFormatPr defaultColWidth="11.21875" defaultRowHeight="15" customHeight="1" outlineLevelCol="1"/>
  <cols>
    <col min="1" max="1" width="9" customWidth="1"/>
    <col min="2" max="2" width="6.77734375" customWidth="1"/>
    <col min="3" max="3" width="11.21875" collapsed="1"/>
    <col min="4" max="5" width="0" hidden="1" customWidth="1" outlineLevel="1"/>
    <col min="6" max="6" width="13.33203125" hidden="1" customWidth="1" outlineLevel="1"/>
    <col min="7" max="7" width="11.21875" collapsed="1"/>
    <col min="8" max="10" width="0" hidden="1" customWidth="1" outlineLevel="1"/>
    <col min="12" max="14" width="11.21875" outlineLevel="1"/>
  </cols>
  <sheetData>
    <row r="1" spans="1:16" ht="15" customHeight="1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47" t="s">
        <v>166</v>
      </c>
      <c r="H1" s="48" t="s">
        <v>167</v>
      </c>
      <c r="I1" s="1" t="s">
        <v>164</v>
      </c>
      <c r="J1" s="1" t="s">
        <v>165</v>
      </c>
      <c r="K1" s="46" t="s">
        <v>168</v>
      </c>
      <c r="L1" s="48" t="s">
        <v>169</v>
      </c>
      <c r="M1" s="1" t="s">
        <v>164</v>
      </c>
      <c r="N1" s="1" t="s">
        <v>165</v>
      </c>
      <c r="O1" s="4" t="s">
        <v>170</v>
      </c>
      <c r="P1" s="4" t="s">
        <v>15</v>
      </c>
    </row>
    <row r="2" spans="1:16" ht="15" customHeight="1">
      <c r="A2" s="5">
        <v>105302302</v>
      </c>
      <c r="B2" s="5" t="s">
        <v>20</v>
      </c>
      <c r="C2" s="5">
        <f t="shared" ref="C2:C64" si="0">D2*IF(ISBLANK(E2),1,E2)</f>
        <v>10</v>
      </c>
      <c r="D2" s="5">
        <f>A班期末上機!S2</f>
        <v>10</v>
      </c>
      <c r="F2" s="49"/>
      <c r="G2" s="5">
        <f t="shared" ref="G2:G64" si="1">H2*IF(ISBLANK(I2),1,I2)</f>
        <v>62</v>
      </c>
      <c r="H2" s="5">
        <f>A班Assessment!P2</f>
        <v>62</v>
      </c>
      <c r="K2" s="5">
        <f t="shared" ref="K2:K64" si="2">L2*IF(ISBLANK(M2),1,M2)*0.4</f>
        <v>4</v>
      </c>
      <c r="L2" s="5">
        <f>A班上機加分!S2</f>
        <v>10</v>
      </c>
      <c r="O2" s="5">
        <f>A班SQ3R加分!I2</f>
        <v>2.5299999999999998</v>
      </c>
      <c r="P2" s="5">
        <f t="shared" ref="P2:P64" si="3">K2+O2</f>
        <v>6.5299999999999994</v>
      </c>
    </row>
    <row r="3" spans="1:16" ht="15" customHeight="1">
      <c r="A3" s="5">
        <v>105403018</v>
      </c>
      <c r="B3" s="5" t="s">
        <v>21</v>
      </c>
      <c r="C3" s="5">
        <f t="shared" si="0"/>
        <v>100</v>
      </c>
      <c r="D3" s="5">
        <f>A班期末上機!S3</f>
        <v>100</v>
      </c>
      <c r="F3" s="49"/>
      <c r="G3" s="5">
        <f t="shared" si="1"/>
        <v>84</v>
      </c>
      <c r="H3" s="5">
        <f>A班Assessment!P3</f>
        <v>84</v>
      </c>
      <c r="K3" s="5">
        <f t="shared" si="2"/>
        <v>6</v>
      </c>
      <c r="L3" s="5">
        <f>A班上機加分!S3</f>
        <v>15</v>
      </c>
      <c r="O3" s="5">
        <f>A班SQ3R加分!I3</f>
        <v>2.48</v>
      </c>
      <c r="P3" s="5">
        <f t="shared" si="3"/>
        <v>8.48</v>
      </c>
    </row>
    <row r="4" spans="1:16" ht="15" customHeight="1">
      <c r="A4" s="5">
        <v>105707001</v>
      </c>
      <c r="B4" s="5" t="s">
        <v>22</v>
      </c>
      <c r="C4" s="5">
        <f t="shared" si="0"/>
        <v>40</v>
      </c>
      <c r="D4" s="5">
        <f>A班期末上機!S4</f>
        <v>40</v>
      </c>
      <c r="F4" s="49"/>
      <c r="G4" s="5">
        <f t="shared" si="1"/>
        <v>69</v>
      </c>
      <c r="H4" s="5">
        <f>A班Assessment!P4</f>
        <v>69</v>
      </c>
      <c r="K4" s="5">
        <f t="shared" si="2"/>
        <v>0</v>
      </c>
      <c r="L4" s="5">
        <f>A班上機加分!S4</f>
        <v>0</v>
      </c>
      <c r="M4" s="4">
        <v>0</v>
      </c>
      <c r="N4" s="4" t="s">
        <v>171</v>
      </c>
      <c r="O4" s="5">
        <f>A班SQ3R加分!I4</f>
        <v>2.04</v>
      </c>
      <c r="P4" s="5">
        <f t="shared" si="3"/>
        <v>2.04</v>
      </c>
    </row>
    <row r="5" spans="1:16" ht="15" customHeight="1">
      <c r="A5" s="5">
        <v>106101002</v>
      </c>
      <c r="B5" s="5" t="s">
        <v>23</v>
      </c>
      <c r="C5" s="5">
        <f t="shared" si="0"/>
        <v>10</v>
      </c>
      <c r="D5" s="5">
        <f>A班期末上機!S5</f>
        <v>10</v>
      </c>
      <c r="F5" s="49"/>
      <c r="G5" s="5">
        <f t="shared" si="1"/>
        <v>74</v>
      </c>
      <c r="H5" s="5">
        <f>A班Assessment!P5</f>
        <v>74</v>
      </c>
      <c r="K5" s="5">
        <f t="shared" si="2"/>
        <v>3.2</v>
      </c>
      <c r="L5" s="5">
        <f>A班上機加分!S5</f>
        <v>8</v>
      </c>
      <c r="O5" s="5">
        <f>A班SQ3R加分!I5</f>
        <v>2.31</v>
      </c>
      <c r="P5" s="5">
        <f t="shared" si="3"/>
        <v>5.51</v>
      </c>
    </row>
    <row r="6" spans="1:16" ht="15" customHeight="1">
      <c r="A6" s="5">
        <v>106101008</v>
      </c>
      <c r="B6" s="5" t="s">
        <v>24</v>
      </c>
      <c r="C6" s="5">
        <f t="shared" si="0"/>
        <v>10</v>
      </c>
      <c r="D6" s="5">
        <f>A班期末上機!S6</f>
        <v>10</v>
      </c>
      <c r="F6" s="49"/>
      <c r="G6" s="5">
        <f t="shared" si="1"/>
        <v>83</v>
      </c>
      <c r="H6" s="5">
        <f>A班Assessment!P6</f>
        <v>83</v>
      </c>
      <c r="K6" s="5">
        <f t="shared" si="2"/>
        <v>4.8000000000000007</v>
      </c>
      <c r="L6" s="5">
        <f>A班上機加分!S6</f>
        <v>12</v>
      </c>
      <c r="O6" s="5">
        <f>A班SQ3R加分!I6</f>
        <v>2.5099999999999998</v>
      </c>
      <c r="P6" s="5">
        <f t="shared" si="3"/>
        <v>7.3100000000000005</v>
      </c>
    </row>
    <row r="7" spans="1:16" ht="15" customHeight="1">
      <c r="A7" s="5">
        <v>106101505</v>
      </c>
      <c r="B7" s="5" t="s">
        <v>25</v>
      </c>
      <c r="C7" s="5">
        <f t="shared" si="0"/>
        <v>40</v>
      </c>
      <c r="D7" s="5">
        <f>A班期末上機!S7</f>
        <v>40</v>
      </c>
      <c r="F7" s="49"/>
      <c r="G7" s="5">
        <f t="shared" si="1"/>
        <v>84</v>
      </c>
      <c r="H7" s="5">
        <f>A班Assessment!P7</f>
        <v>84</v>
      </c>
      <c r="K7" s="5">
        <f t="shared" si="2"/>
        <v>4</v>
      </c>
      <c r="L7" s="5">
        <f>A班上機加分!S7</f>
        <v>10</v>
      </c>
      <c r="O7" s="5">
        <f>A班SQ3R加分!I7</f>
        <v>2.57</v>
      </c>
      <c r="P7" s="5">
        <f t="shared" si="3"/>
        <v>6.57</v>
      </c>
    </row>
    <row r="8" spans="1:16" ht="15" customHeight="1">
      <c r="A8" s="5">
        <v>106103025</v>
      </c>
      <c r="B8" s="5" t="s">
        <v>26</v>
      </c>
      <c r="C8" s="5">
        <f t="shared" si="0"/>
        <v>25</v>
      </c>
      <c r="D8" s="5">
        <f>A班期末上機!S8</f>
        <v>25</v>
      </c>
      <c r="F8" s="49"/>
      <c r="G8" s="5">
        <f t="shared" si="1"/>
        <v>71</v>
      </c>
      <c r="H8" s="5">
        <f>A班Assessment!P8</f>
        <v>71</v>
      </c>
      <c r="K8" s="5">
        <f t="shared" si="2"/>
        <v>2.4000000000000004</v>
      </c>
      <c r="L8" s="5">
        <f>A班上機加分!S8</f>
        <v>6</v>
      </c>
      <c r="O8" s="5">
        <f>A班SQ3R加分!I8</f>
        <v>2.91</v>
      </c>
      <c r="P8" s="5">
        <f t="shared" si="3"/>
        <v>5.3100000000000005</v>
      </c>
    </row>
    <row r="9" spans="1:16" ht="15" customHeight="1">
      <c r="A9" s="5">
        <v>106103516</v>
      </c>
      <c r="B9" s="5" t="s">
        <v>27</v>
      </c>
      <c r="C9" s="5">
        <f t="shared" si="0"/>
        <v>55</v>
      </c>
      <c r="D9" s="5">
        <f>A班期末上機!S9</f>
        <v>55</v>
      </c>
      <c r="F9" s="49"/>
      <c r="G9" s="5">
        <f t="shared" si="1"/>
        <v>82</v>
      </c>
      <c r="H9" s="5">
        <f>A班Assessment!P9</f>
        <v>82</v>
      </c>
      <c r="K9" s="5">
        <f t="shared" si="2"/>
        <v>4.4000000000000004</v>
      </c>
      <c r="L9" s="5">
        <f>A班上機加分!S9</f>
        <v>11</v>
      </c>
      <c r="O9" s="5">
        <f>A班SQ3R加分!I9</f>
        <v>2.4700000000000002</v>
      </c>
      <c r="P9" s="5">
        <f t="shared" si="3"/>
        <v>6.870000000000001</v>
      </c>
    </row>
    <row r="10" spans="1:16" ht="15" customHeight="1">
      <c r="A10" s="5">
        <v>106202005</v>
      </c>
      <c r="B10" s="5" t="s">
        <v>28</v>
      </c>
      <c r="C10" s="5">
        <f t="shared" si="0"/>
        <v>85</v>
      </c>
      <c r="D10" s="5">
        <f>A班期末上機!S10</f>
        <v>85</v>
      </c>
      <c r="F10" s="49"/>
      <c r="G10" s="5">
        <f t="shared" si="1"/>
        <v>89</v>
      </c>
      <c r="H10" s="5">
        <f>A班Assessment!P10</f>
        <v>89</v>
      </c>
      <c r="K10" s="5">
        <f t="shared" si="2"/>
        <v>2.8000000000000003</v>
      </c>
      <c r="L10" s="5">
        <f>A班上機加分!S10</f>
        <v>7</v>
      </c>
      <c r="O10" s="5">
        <f>A班SQ3R加分!I10</f>
        <v>2.29</v>
      </c>
      <c r="P10" s="5">
        <f t="shared" si="3"/>
        <v>5.09</v>
      </c>
    </row>
    <row r="11" spans="1:16" ht="15" customHeight="1">
      <c r="A11" s="5">
        <v>106303523</v>
      </c>
      <c r="B11" s="5" t="s">
        <v>29</v>
      </c>
      <c r="C11" s="5">
        <f t="shared" si="0"/>
        <v>95</v>
      </c>
      <c r="D11" s="5">
        <f>A班期末上機!S11</f>
        <v>95</v>
      </c>
      <c r="F11" s="49"/>
      <c r="G11" s="5">
        <f t="shared" si="1"/>
        <v>95</v>
      </c>
      <c r="H11" s="5">
        <f>A班Assessment!P11</f>
        <v>95</v>
      </c>
      <c r="K11" s="5">
        <f t="shared" si="2"/>
        <v>0</v>
      </c>
      <c r="L11" s="5">
        <f>A班上機加分!S11</f>
        <v>0</v>
      </c>
      <c r="M11" s="4">
        <v>0</v>
      </c>
      <c r="N11" s="4" t="s">
        <v>171</v>
      </c>
      <c r="O11" s="5">
        <f>A班SQ3R加分!I11</f>
        <v>3.96</v>
      </c>
      <c r="P11" s="5">
        <f t="shared" si="3"/>
        <v>3.96</v>
      </c>
    </row>
    <row r="12" spans="1:16" ht="15" customHeight="1">
      <c r="A12" s="5">
        <v>106303527</v>
      </c>
      <c r="B12" s="5" t="s">
        <v>30</v>
      </c>
      <c r="C12" s="5">
        <f t="shared" si="0"/>
        <v>100</v>
      </c>
      <c r="D12" s="5">
        <f>A班期末上機!S12</f>
        <v>100</v>
      </c>
      <c r="F12" s="49"/>
      <c r="G12" s="5">
        <f t="shared" si="1"/>
        <v>95</v>
      </c>
      <c r="H12" s="5">
        <f>A班Assessment!P12</f>
        <v>95</v>
      </c>
      <c r="K12" s="5">
        <f t="shared" si="2"/>
        <v>6</v>
      </c>
      <c r="L12" s="5">
        <f>A班上機加分!S12</f>
        <v>15</v>
      </c>
      <c r="O12" s="5">
        <f>A班SQ3R加分!I12</f>
        <v>2.15</v>
      </c>
      <c r="P12" s="5">
        <f t="shared" si="3"/>
        <v>8.15</v>
      </c>
    </row>
    <row r="13" spans="1:16" ht="15" customHeight="1">
      <c r="A13" s="5">
        <v>106401009</v>
      </c>
      <c r="B13" s="5" t="s">
        <v>31</v>
      </c>
      <c r="C13" s="5">
        <f t="shared" si="0"/>
        <v>25</v>
      </c>
      <c r="D13" s="5">
        <f>A班期末上機!S13</f>
        <v>25</v>
      </c>
      <c r="F13" s="49"/>
      <c r="G13" s="5">
        <f t="shared" si="1"/>
        <v>82</v>
      </c>
      <c r="H13" s="5">
        <f>A班Assessment!P13</f>
        <v>82</v>
      </c>
      <c r="K13" s="5">
        <f t="shared" si="2"/>
        <v>3.2</v>
      </c>
      <c r="L13" s="5">
        <f>A班上機加分!S13</f>
        <v>8</v>
      </c>
      <c r="O13" s="5">
        <f>A班SQ3R加分!I13</f>
        <v>3.31</v>
      </c>
      <c r="P13" s="5">
        <f t="shared" si="3"/>
        <v>6.51</v>
      </c>
    </row>
    <row r="14" spans="1:16" ht="15" customHeight="1">
      <c r="A14" s="5">
        <v>106401054</v>
      </c>
      <c r="B14" s="5" t="s">
        <v>32</v>
      </c>
      <c r="C14" s="5">
        <f t="shared" si="0"/>
        <v>55</v>
      </c>
      <c r="D14" s="5">
        <f>A班期末上機!S14</f>
        <v>55</v>
      </c>
      <c r="F14" s="49"/>
      <c r="G14" s="5">
        <f t="shared" si="1"/>
        <v>74</v>
      </c>
      <c r="H14" s="5">
        <f>A班Assessment!P14</f>
        <v>74</v>
      </c>
      <c r="K14" s="5">
        <f t="shared" si="2"/>
        <v>3.6</v>
      </c>
      <c r="L14" s="5">
        <f>A班上機加分!S14</f>
        <v>9</v>
      </c>
      <c r="O14" s="5">
        <f>A班SQ3R加分!I14</f>
        <v>1.95</v>
      </c>
      <c r="P14" s="5">
        <f t="shared" si="3"/>
        <v>5.55</v>
      </c>
    </row>
    <row r="15" spans="1:16" ht="15" customHeight="1">
      <c r="A15" s="5">
        <v>106401064</v>
      </c>
      <c r="B15" s="5" t="s">
        <v>33</v>
      </c>
      <c r="C15" s="5">
        <f t="shared" si="0"/>
        <v>68</v>
      </c>
      <c r="D15" s="5">
        <f>A班期末上機!S15</f>
        <v>85</v>
      </c>
      <c r="E15" s="50">
        <v>0.8</v>
      </c>
      <c r="F15" s="51" t="s">
        <v>172</v>
      </c>
      <c r="G15" s="5">
        <f t="shared" si="1"/>
        <v>94</v>
      </c>
      <c r="H15" s="5">
        <f>A班Assessment!P15</f>
        <v>94</v>
      </c>
      <c r="K15" s="5">
        <f t="shared" si="2"/>
        <v>5.2</v>
      </c>
      <c r="L15" s="5">
        <f>A班上機加分!S15</f>
        <v>13</v>
      </c>
      <c r="O15" s="5">
        <f>A班SQ3R加分!I15</f>
        <v>2.86</v>
      </c>
      <c r="P15" s="5">
        <f t="shared" si="3"/>
        <v>8.06</v>
      </c>
    </row>
    <row r="16" spans="1:16" ht="15" customHeight="1">
      <c r="A16" s="5">
        <v>106401520</v>
      </c>
      <c r="B16" s="5" t="s">
        <v>34</v>
      </c>
      <c r="C16" s="5">
        <f t="shared" si="0"/>
        <v>40</v>
      </c>
      <c r="D16" s="5">
        <f>A班期末上機!S16</f>
        <v>40</v>
      </c>
      <c r="F16" s="49"/>
      <c r="G16" s="5">
        <f t="shared" si="1"/>
        <v>76</v>
      </c>
      <c r="H16" s="5">
        <f>A班Assessment!P16</f>
        <v>76</v>
      </c>
      <c r="K16" s="5">
        <f t="shared" si="2"/>
        <v>3.2</v>
      </c>
      <c r="L16" s="5">
        <f>A班上機加分!S16</f>
        <v>8</v>
      </c>
      <c r="O16" s="5">
        <f>A班SQ3R加分!I16</f>
        <v>1.75</v>
      </c>
      <c r="P16" s="5">
        <f t="shared" si="3"/>
        <v>4.95</v>
      </c>
    </row>
    <row r="17" spans="1:16" ht="15" customHeight="1">
      <c r="A17" s="5">
        <v>106401531</v>
      </c>
      <c r="B17" s="5" t="s">
        <v>35</v>
      </c>
      <c r="C17" s="5">
        <f t="shared" si="0"/>
        <v>65</v>
      </c>
      <c r="D17" s="5">
        <f>A班期末上機!S17</f>
        <v>65</v>
      </c>
      <c r="F17" s="49"/>
      <c r="G17" s="5">
        <f t="shared" si="1"/>
        <v>86</v>
      </c>
      <c r="H17" s="5">
        <f>A班Assessment!P17</f>
        <v>86</v>
      </c>
      <c r="K17" s="5">
        <f t="shared" si="2"/>
        <v>4.8000000000000007</v>
      </c>
      <c r="L17" s="5">
        <f>A班上機加分!S17</f>
        <v>12</v>
      </c>
      <c r="O17" s="5">
        <f>A班SQ3R加分!I17</f>
        <v>2.97</v>
      </c>
      <c r="P17" s="5">
        <f t="shared" si="3"/>
        <v>7.7700000000000014</v>
      </c>
    </row>
    <row r="18" spans="1:16" ht="15" customHeight="1">
      <c r="A18" s="5">
        <v>106401532</v>
      </c>
      <c r="B18" s="5" t="s">
        <v>36</v>
      </c>
      <c r="C18" s="5">
        <f t="shared" si="0"/>
        <v>25</v>
      </c>
      <c r="D18" s="5">
        <f>A班期末上機!S18</f>
        <v>25</v>
      </c>
      <c r="F18" s="49"/>
      <c r="G18" s="5">
        <f t="shared" si="1"/>
        <v>80</v>
      </c>
      <c r="H18" s="5">
        <f>A班Assessment!P18</f>
        <v>80</v>
      </c>
      <c r="K18" s="5">
        <f t="shared" si="2"/>
        <v>6</v>
      </c>
      <c r="L18" s="5">
        <f>A班上機加分!S18</f>
        <v>15</v>
      </c>
      <c r="O18" s="5">
        <f>A班SQ3R加分!I18</f>
        <v>2.79</v>
      </c>
      <c r="P18" s="5">
        <f t="shared" si="3"/>
        <v>8.7899999999999991</v>
      </c>
    </row>
    <row r="19" spans="1:16" ht="15" customHeight="1">
      <c r="A19" s="5">
        <v>106401543</v>
      </c>
      <c r="B19" s="5" t="s">
        <v>37</v>
      </c>
      <c r="C19" s="5">
        <f t="shared" si="0"/>
        <v>25</v>
      </c>
      <c r="D19" s="5">
        <f>A班期末上機!S19</f>
        <v>25</v>
      </c>
      <c r="F19" s="49"/>
      <c r="G19" s="5">
        <f t="shared" si="1"/>
        <v>84</v>
      </c>
      <c r="H19" s="5">
        <f>A班Assessment!P19</f>
        <v>84</v>
      </c>
      <c r="K19" s="5">
        <f t="shared" si="2"/>
        <v>4.8000000000000007</v>
      </c>
      <c r="L19" s="5">
        <f>A班上機加分!S19</f>
        <v>12</v>
      </c>
      <c r="O19" s="5">
        <f>A班SQ3R加分!I19</f>
        <v>2.6</v>
      </c>
      <c r="P19" s="5">
        <f t="shared" si="3"/>
        <v>7.4</v>
      </c>
    </row>
    <row r="20" spans="1:16" ht="15" customHeight="1">
      <c r="A20" s="5">
        <v>106401546</v>
      </c>
      <c r="B20" s="5" t="s">
        <v>38</v>
      </c>
      <c r="C20" s="5">
        <f t="shared" si="0"/>
        <v>40</v>
      </c>
      <c r="D20" s="5">
        <f>A班期末上機!S20</f>
        <v>40</v>
      </c>
      <c r="F20" s="49"/>
      <c r="G20" s="5">
        <f t="shared" si="1"/>
        <v>66</v>
      </c>
      <c r="H20" s="5">
        <f>A班Assessment!P20</f>
        <v>66</v>
      </c>
      <c r="K20" s="5">
        <f t="shared" si="2"/>
        <v>2.8000000000000003</v>
      </c>
      <c r="L20" s="5">
        <f>A班上機加分!S20</f>
        <v>7</v>
      </c>
      <c r="O20" s="5">
        <f>A班SQ3R加分!I20</f>
        <v>1.99</v>
      </c>
      <c r="P20" s="5">
        <f t="shared" si="3"/>
        <v>4.79</v>
      </c>
    </row>
    <row r="21" spans="1:16" ht="15" customHeight="1">
      <c r="A21" s="5">
        <v>106401549</v>
      </c>
      <c r="B21" s="5" t="s">
        <v>39</v>
      </c>
      <c r="C21" s="5">
        <f t="shared" si="0"/>
        <v>40</v>
      </c>
      <c r="D21" s="5">
        <f>A班期末上機!S21</f>
        <v>40</v>
      </c>
      <c r="F21" s="49"/>
      <c r="G21" s="5">
        <f t="shared" si="1"/>
        <v>72</v>
      </c>
      <c r="H21" s="5">
        <f>A班Assessment!P21</f>
        <v>72</v>
      </c>
      <c r="K21" s="5">
        <f t="shared" si="2"/>
        <v>3.6</v>
      </c>
      <c r="L21" s="5">
        <f>A班上機加分!S21</f>
        <v>9</v>
      </c>
      <c r="O21" s="5">
        <f>A班SQ3R加分!I21</f>
        <v>2.67</v>
      </c>
      <c r="P21" s="5">
        <f t="shared" si="3"/>
        <v>6.27</v>
      </c>
    </row>
    <row r="22" spans="1:16" ht="15" customHeight="1">
      <c r="A22" s="5">
        <v>106401551</v>
      </c>
      <c r="B22" s="5" t="s">
        <v>40</v>
      </c>
      <c r="C22" s="5">
        <f t="shared" si="0"/>
        <v>100</v>
      </c>
      <c r="D22" s="5">
        <f>A班期末上機!S22</f>
        <v>100</v>
      </c>
      <c r="F22" s="49"/>
      <c r="G22" s="5">
        <f t="shared" si="1"/>
        <v>64</v>
      </c>
      <c r="H22" s="5">
        <f>A班Assessment!P22</f>
        <v>80</v>
      </c>
      <c r="I22" s="50">
        <v>0.8</v>
      </c>
      <c r="J22" s="51" t="s">
        <v>173</v>
      </c>
      <c r="K22" s="5">
        <f t="shared" si="2"/>
        <v>0</v>
      </c>
      <c r="L22" s="5">
        <f>A班上機加分!S22</f>
        <v>0</v>
      </c>
      <c r="M22" s="4">
        <v>0</v>
      </c>
      <c r="N22" s="4" t="s">
        <v>171</v>
      </c>
      <c r="O22" s="5">
        <f>A班SQ3R加分!I22</f>
        <v>1.85</v>
      </c>
      <c r="P22" s="5">
        <f t="shared" si="3"/>
        <v>1.85</v>
      </c>
    </row>
    <row r="23" spans="1:16" ht="15" customHeight="1">
      <c r="A23" s="5">
        <v>106401552</v>
      </c>
      <c r="B23" s="5" t="s">
        <v>41</v>
      </c>
      <c r="C23" s="5">
        <f t="shared" si="0"/>
        <v>40</v>
      </c>
      <c r="D23" s="5">
        <f>A班期末上機!S23</f>
        <v>40</v>
      </c>
      <c r="F23" s="49"/>
      <c r="G23" s="5">
        <f t="shared" si="1"/>
        <v>84</v>
      </c>
      <c r="H23" s="5">
        <f>A班Assessment!P23</f>
        <v>84</v>
      </c>
      <c r="K23" s="5">
        <f t="shared" si="2"/>
        <v>3.6</v>
      </c>
      <c r="L23" s="5">
        <f>A班上機加分!S23</f>
        <v>9</v>
      </c>
      <c r="O23" s="5">
        <f>A班SQ3R加分!I23</f>
        <v>2.88</v>
      </c>
      <c r="P23" s="5">
        <f t="shared" si="3"/>
        <v>6.48</v>
      </c>
    </row>
    <row r="24" spans="1:16" ht="15" customHeight="1">
      <c r="A24" s="5">
        <v>106403004</v>
      </c>
      <c r="B24" s="5" t="s">
        <v>42</v>
      </c>
      <c r="C24" s="5">
        <f t="shared" si="0"/>
        <v>65</v>
      </c>
      <c r="D24" s="5">
        <f>A班期末上機!S24</f>
        <v>65</v>
      </c>
      <c r="F24" s="49"/>
      <c r="G24" s="5">
        <f t="shared" si="1"/>
        <v>100</v>
      </c>
      <c r="H24" s="5">
        <f>A班Assessment!P24</f>
        <v>100</v>
      </c>
      <c r="K24" s="5">
        <f t="shared" si="2"/>
        <v>3.6</v>
      </c>
      <c r="L24" s="5">
        <f>A班上機加分!S24</f>
        <v>9</v>
      </c>
      <c r="O24" s="5">
        <f>A班SQ3R加分!I24</f>
        <v>2.09</v>
      </c>
      <c r="P24" s="5">
        <f t="shared" si="3"/>
        <v>5.6899999999999995</v>
      </c>
    </row>
    <row r="25" spans="1:16" ht="15" customHeight="1">
      <c r="A25" s="5">
        <v>106408015</v>
      </c>
      <c r="B25" s="5" t="s">
        <v>43</v>
      </c>
      <c r="C25" s="5">
        <f t="shared" si="0"/>
        <v>90</v>
      </c>
      <c r="D25" s="5">
        <f>A班期末上機!S25</f>
        <v>90</v>
      </c>
      <c r="F25" s="49"/>
      <c r="G25" s="5">
        <f t="shared" si="1"/>
        <v>79</v>
      </c>
      <c r="H25" s="5">
        <f>A班Assessment!P25</f>
        <v>79</v>
      </c>
      <c r="K25" s="5">
        <f t="shared" si="2"/>
        <v>2.8000000000000003</v>
      </c>
      <c r="L25" s="5">
        <f>A班上機加分!S25</f>
        <v>7</v>
      </c>
      <c r="O25" s="5">
        <f>A班SQ3R加分!I25</f>
        <v>1.51</v>
      </c>
      <c r="P25" s="5">
        <f t="shared" si="3"/>
        <v>4.3100000000000005</v>
      </c>
    </row>
    <row r="26" spans="1:16" ht="15" customHeight="1">
      <c r="A26" s="13">
        <v>106408029</v>
      </c>
      <c r="B26" s="13" t="s">
        <v>44</v>
      </c>
      <c r="C26" s="5">
        <f t="shared" si="0"/>
        <v>0</v>
      </c>
      <c r="D26" s="5">
        <f>A班期末上機!S26</f>
        <v>10</v>
      </c>
      <c r="E26" s="4">
        <v>0</v>
      </c>
      <c r="F26" s="4" t="s">
        <v>45</v>
      </c>
      <c r="G26" s="5">
        <f t="shared" si="1"/>
        <v>0</v>
      </c>
      <c r="H26" s="5">
        <f>A班Assessment!P26</f>
        <v>0</v>
      </c>
      <c r="I26" s="4">
        <v>0</v>
      </c>
      <c r="J26" s="4" t="s">
        <v>45</v>
      </c>
      <c r="K26" s="5">
        <f t="shared" si="2"/>
        <v>0</v>
      </c>
      <c r="L26" s="5">
        <f>A班上機加分!S26</f>
        <v>0</v>
      </c>
      <c r="M26" s="4">
        <v>0</v>
      </c>
      <c r="N26" s="4" t="s">
        <v>45</v>
      </c>
      <c r="O26" s="5">
        <f>A班SQ3R加分!I26</f>
        <v>0</v>
      </c>
      <c r="P26" s="5">
        <f t="shared" si="3"/>
        <v>0</v>
      </c>
    </row>
    <row r="27" spans="1:16" ht="15" customHeight="1">
      <c r="A27" s="5">
        <v>106408509</v>
      </c>
      <c r="B27" s="5" t="s">
        <v>46</v>
      </c>
      <c r="C27" s="5">
        <f t="shared" si="0"/>
        <v>75</v>
      </c>
      <c r="D27" s="5">
        <f>A班期末上機!S27</f>
        <v>75</v>
      </c>
      <c r="F27" s="49"/>
      <c r="G27" s="5">
        <f t="shared" si="1"/>
        <v>58</v>
      </c>
      <c r="H27" s="5">
        <f>A班Assessment!P27</f>
        <v>58</v>
      </c>
      <c r="K27" s="5">
        <f t="shared" si="2"/>
        <v>3.6</v>
      </c>
      <c r="L27" s="5">
        <f>A班上機加分!S27</f>
        <v>9</v>
      </c>
      <c r="O27" s="5">
        <f>A班SQ3R加分!I27</f>
        <v>2.64</v>
      </c>
      <c r="P27" s="5">
        <f t="shared" si="3"/>
        <v>6.24</v>
      </c>
    </row>
    <row r="28" spans="1:16" ht="15" customHeight="1">
      <c r="A28" s="5">
        <v>106408522</v>
      </c>
      <c r="B28" s="5" t="s">
        <v>47</v>
      </c>
      <c r="C28" s="5">
        <f t="shared" si="0"/>
        <v>75</v>
      </c>
      <c r="D28" s="5">
        <f>A班期末上機!S28</f>
        <v>75</v>
      </c>
      <c r="F28" s="49"/>
      <c r="G28" s="5">
        <f t="shared" si="1"/>
        <v>62</v>
      </c>
      <c r="H28" s="5">
        <f>A班Assessment!P28</f>
        <v>62</v>
      </c>
      <c r="K28" s="5">
        <f t="shared" si="2"/>
        <v>4.8000000000000007</v>
      </c>
      <c r="L28" s="5">
        <f>A班上機加分!S28</f>
        <v>12</v>
      </c>
      <c r="O28" s="5">
        <f>A班SQ3R加分!I28</f>
        <v>2.65</v>
      </c>
      <c r="P28" s="5">
        <f t="shared" si="3"/>
        <v>7.4500000000000011</v>
      </c>
    </row>
    <row r="29" spans="1:16" ht="15" customHeight="1">
      <c r="A29" s="5">
        <v>106409014</v>
      </c>
      <c r="B29" s="5" t="s">
        <v>48</v>
      </c>
      <c r="C29" s="5">
        <f t="shared" si="0"/>
        <v>50</v>
      </c>
      <c r="D29" s="5">
        <f>A班期末上機!S29</f>
        <v>100</v>
      </c>
      <c r="E29" s="50">
        <v>0.5</v>
      </c>
      <c r="F29" s="51" t="s">
        <v>174</v>
      </c>
      <c r="G29" s="5">
        <f t="shared" si="1"/>
        <v>94</v>
      </c>
      <c r="H29" s="5">
        <f>A班Assessment!P29</f>
        <v>94</v>
      </c>
      <c r="K29" s="5">
        <f t="shared" si="2"/>
        <v>6</v>
      </c>
      <c r="L29" s="5">
        <f>A班上機加分!S29</f>
        <v>15</v>
      </c>
      <c r="O29" s="5">
        <f>A班SQ3R加分!I29</f>
        <v>2.15</v>
      </c>
      <c r="P29" s="5">
        <f t="shared" si="3"/>
        <v>8.15</v>
      </c>
    </row>
    <row r="30" spans="1:16" ht="15" customHeight="1">
      <c r="A30" s="5">
        <v>106409020</v>
      </c>
      <c r="B30" s="5" t="s">
        <v>49</v>
      </c>
      <c r="C30" s="5">
        <f t="shared" si="0"/>
        <v>75</v>
      </c>
      <c r="D30" s="5">
        <f>A班期末上機!S30</f>
        <v>75</v>
      </c>
      <c r="F30" s="49"/>
      <c r="G30" s="5">
        <f t="shared" si="1"/>
        <v>80</v>
      </c>
      <c r="H30" s="5">
        <f>A班Assessment!P30</f>
        <v>80</v>
      </c>
      <c r="K30" s="5">
        <f t="shared" si="2"/>
        <v>4</v>
      </c>
      <c r="L30" s="5">
        <f>A班上機加分!S30</f>
        <v>10</v>
      </c>
      <c r="O30" s="5">
        <f>A班SQ3R加分!I30</f>
        <v>2.29</v>
      </c>
      <c r="P30" s="5">
        <f t="shared" si="3"/>
        <v>6.29</v>
      </c>
    </row>
    <row r="31" spans="1:16" ht="15" customHeight="1">
      <c r="A31" s="5">
        <v>106409510</v>
      </c>
      <c r="B31" s="5" t="s">
        <v>50</v>
      </c>
      <c r="C31" s="5">
        <f t="shared" si="0"/>
        <v>55</v>
      </c>
      <c r="D31" s="5">
        <f>A班期末上機!S31</f>
        <v>55</v>
      </c>
      <c r="F31" s="49"/>
      <c r="G31" s="5">
        <f t="shared" si="1"/>
        <v>90</v>
      </c>
      <c r="H31" s="5">
        <f>A班Assessment!P31</f>
        <v>90</v>
      </c>
      <c r="K31" s="5">
        <f t="shared" si="2"/>
        <v>4.8000000000000007</v>
      </c>
      <c r="L31" s="5">
        <f>A班上機加分!S31</f>
        <v>12</v>
      </c>
      <c r="O31" s="5">
        <f>A班SQ3R加分!I31</f>
        <v>2.69</v>
      </c>
      <c r="P31" s="5">
        <f t="shared" si="3"/>
        <v>7.49</v>
      </c>
    </row>
    <row r="32" spans="1:16" ht="15" customHeight="1">
      <c r="A32" s="5">
        <v>106409518</v>
      </c>
      <c r="B32" s="5" t="s">
        <v>51</v>
      </c>
      <c r="C32" s="5">
        <f t="shared" si="0"/>
        <v>0</v>
      </c>
      <c r="D32" s="5">
        <f>A班期末上機!S32</f>
        <v>75</v>
      </c>
      <c r="E32" s="50">
        <v>0</v>
      </c>
      <c r="F32" s="52" t="s">
        <v>174</v>
      </c>
      <c r="G32" s="5">
        <f t="shared" si="1"/>
        <v>90</v>
      </c>
      <c r="H32" s="5">
        <f>A班Assessment!P32</f>
        <v>90</v>
      </c>
      <c r="K32" s="5">
        <f t="shared" si="2"/>
        <v>4.8000000000000007</v>
      </c>
      <c r="L32" s="5">
        <f>A班上機加分!S32</f>
        <v>12</v>
      </c>
      <c r="O32" s="5">
        <f>A班SQ3R加分!I32</f>
        <v>2.35</v>
      </c>
      <c r="P32" s="5">
        <f t="shared" si="3"/>
        <v>7.15</v>
      </c>
    </row>
    <row r="33" spans="1:16" ht="15" customHeight="1">
      <c r="A33" s="5">
        <v>106409526</v>
      </c>
      <c r="B33" s="5" t="s">
        <v>52</v>
      </c>
      <c r="C33" s="5">
        <f t="shared" si="0"/>
        <v>0</v>
      </c>
      <c r="D33" s="5">
        <f>A班期末上機!S33</f>
        <v>85</v>
      </c>
      <c r="E33" s="50">
        <v>0</v>
      </c>
      <c r="F33" s="52" t="s">
        <v>174</v>
      </c>
      <c r="G33" s="5">
        <f t="shared" si="1"/>
        <v>48</v>
      </c>
      <c r="H33" s="5">
        <f>A班Assessment!P33</f>
        <v>60</v>
      </c>
      <c r="I33" s="50">
        <v>0.8</v>
      </c>
      <c r="J33" s="51" t="s">
        <v>173</v>
      </c>
      <c r="K33" s="5">
        <f t="shared" si="2"/>
        <v>1.6</v>
      </c>
      <c r="L33" s="5">
        <f>A班上機加分!S33</f>
        <v>4</v>
      </c>
      <c r="O33" s="5">
        <f>A班SQ3R加分!I33</f>
        <v>2.38</v>
      </c>
      <c r="P33" s="5">
        <f t="shared" si="3"/>
        <v>3.98</v>
      </c>
    </row>
    <row r="34" spans="1:16" ht="15" customHeight="1">
      <c r="A34" s="5">
        <v>106501005</v>
      </c>
      <c r="B34" s="5" t="s">
        <v>53</v>
      </c>
      <c r="C34" s="5">
        <f t="shared" si="0"/>
        <v>95</v>
      </c>
      <c r="D34" s="5">
        <f>A班期末上機!S34</f>
        <v>95</v>
      </c>
      <c r="F34" s="49"/>
      <c r="G34" s="5">
        <f t="shared" si="1"/>
        <v>100</v>
      </c>
      <c r="H34" s="5">
        <f>A班Assessment!P34</f>
        <v>100</v>
      </c>
      <c r="K34" s="5">
        <f t="shared" si="2"/>
        <v>6</v>
      </c>
      <c r="L34" s="5">
        <f>A班上機加分!S34</f>
        <v>15</v>
      </c>
      <c r="O34" s="5">
        <f>A班SQ3R加分!I34</f>
        <v>2.94</v>
      </c>
      <c r="P34" s="5">
        <f t="shared" si="3"/>
        <v>8.94</v>
      </c>
    </row>
    <row r="35" spans="1:16" ht="15" customHeight="1">
      <c r="A35" s="5">
        <v>107102005</v>
      </c>
      <c r="B35" s="5" t="s">
        <v>54</v>
      </c>
      <c r="C35" s="5">
        <f t="shared" si="0"/>
        <v>25</v>
      </c>
      <c r="D35" s="5">
        <f>A班期末上機!S35</f>
        <v>25</v>
      </c>
      <c r="F35" s="49"/>
      <c r="G35" s="5">
        <f t="shared" si="1"/>
        <v>65</v>
      </c>
      <c r="H35" s="5">
        <f>A班Assessment!P35</f>
        <v>65</v>
      </c>
      <c r="K35" s="5">
        <f t="shared" si="2"/>
        <v>3.2</v>
      </c>
      <c r="L35" s="5">
        <f>A班上機加分!S35</f>
        <v>8</v>
      </c>
      <c r="O35" s="5">
        <f>A班SQ3R加分!I35</f>
        <v>2.48</v>
      </c>
      <c r="P35" s="5">
        <f t="shared" si="3"/>
        <v>5.68</v>
      </c>
    </row>
    <row r="36" spans="1:16" ht="15" customHeight="1">
      <c r="A36" s="5">
        <v>107401548</v>
      </c>
      <c r="B36" s="5" t="s">
        <v>55</v>
      </c>
      <c r="C36" s="5">
        <f t="shared" si="0"/>
        <v>55</v>
      </c>
      <c r="D36" s="5">
        <f>A班期末上機!S36</f>
        <v>55</v>
      </c>
      <c r="F36" s="49"/>
      <c r="G36" s="5">
        <f t="shared" si="1"/>
        <v>100</v>
      </c>
      <c r="H36" s="5">
        <f>A班Assessment!P36</f>
        <v>100</v>
      </c>
      <c r="I36" s="50"/>
      <c r="J36" s="51"/>
      <c r="K36" s="5">
        <f t="shared" si="2"/>
        <v>6</v>
      </c>
      <c r="L36" s="5">
        <f>A班上機加分!S36</f>
        <v>15</v>
      </c>
      <c r="M36" s="50"/>
      <c r="N36" s="51"/>
      <c r="O36" s="5">
        <f>A班SQ3R加分!I36</f>
        <v>3.25</v>
      </c>
      <c r="P36" s="5">
        <f t="shared" si="3"/>
        <v>9.25</v>
      </c>
    </row>
    <row r="37" spans="1:16" ht="15" customHeight="1">
      <c r="A37" s="13">
        <v>107408011</v>
      </c>
      <c r="B37" s="13" t="s">
        <v>56</v>
      </c>
      <c r="C37" s="5">
        <f t="shared" si="0"/>
        <v>0</v>
      </c>
      <c r="D37" s="5">
        <f>A班期末上機!S37</f>
        <v>10</v>
      </c>
      <c r="E37" s="4">
        <v>0</v>
      </c>
      <c r="F37" s="4" t="s">
        <v>45</v>
      </c>
      <c r="G37" s="5">
        <f t="shared" si="1"/>
        <v>0</v>
      </c>
      <c r="H37" s="5">
        <f>A班Assessment!P37</f>
        <v>0</v>
      </c>
      <c r="I37" s="4">
        <v>0</v>
      </c>
      <c r="J37" s="4" t="s">
        <v>45</v>
      </c>
      <c r="K37" s="5">
        <f t="shared" si="2"/>
        <v>0</v>
      </c>
      <c r="L37" s="5">
        <f>A班上機加分!S37</f>
        <v>0</v>
      </c>
      <c r="M37" s="4">
        <v>0</v>
      </c>
      <c r="N37" s="4" t="s">
        <v>45</v>
      </c>
      <c r="O37" s="5">
        <f>A班SQ3R加分!I37</f>
        <v>1.73</v>
      </c>
      <c r="P37" s="5">
        <f t="shared" si="3"/>
        <v>1.73</v>
      </c>
    </row>
    <row r="38" spans="1:16" ht="15.75">
      <c r="A38" s="13">
        <v>107408016</v>
      </c>
      <c r="B38" s="13" t="s">
        <v>57</v>
      </c>
      <c r="C38" s="5">
        <f t="shared" si="0"/>
        <v>0</v>
      </c>
      <c r="D38" s="5">
        <f>A班期末上機!S38</f>
        <v>10</v>
      </c>
      <c r="E38" s="4">
        <v>0</v>
      </c>
      <c r="F38" s="4" t="s">
        <v>45</v>
      </c>
      <c r="G38" s="5">
        <f t="shared" si="1"/>
        <v>0</v>
      </c>
      <c r="H38" s="5">
        <f>A班Assessment!P38</f>
        <v>0</v>
      </c>
      <c r="I38" s="4">
        <v>0</v>
      </c>
      <c r="J38" s="4" t="s">
        <v>45</v>
      </c>
      <c r="K38" s="5">
        <f t="shared" si="2"/>
        <v>0</v>
      </c>
      <c r="L38" s="5">
        <f>A班上機加分!S38</f>
        <v>0</v>
      </c>
      <c r="M38" s="4">
        <v>0</v>
      </c>
      <c r="N38" s="4" t="s">
        <v>45</v>
      </c>
      <c r="O38" s="5">
        <f>A班SQ3R加分!I38</f>
        <v>1.71</v>
      </c>
      <c r="P38" s="5">
        <f t="shared" si="3"/>
        <v>1.71</v>
      </c>
    </row>
    <row r="39" spans="1:16" ht="15.75">
      <c r="A39" s="5">
        <v>107408019</v>
      </c>
      <c r="B39" s="5" t="s">
        <v>58</v>
      </c>
      <c r="C39" s="5">
        <f t="shared" si="0"/>
        <v>90</v>
      </c>
      <c r="D39" s="5">
        <f>A班期末上機!S39</f>
        <v>90</v>
      </c>
      <c r="F39" s="49"/>
      <c r="G39" s="5">
        <f t="shared" si="1"/>
        <v>96</v>
      </c>
      <c r="H39" s="5">
        <f>A班Assessment!P39</f>
        <v>96</v>
      </c>
      <c r="K39" s="5">
        <f t="shared" si="2"/>
        <v>4.8000000000000007</v>
      </c>
      <c r="L39" s="5">
        <f>A班上機加分!S39</f>
        <v>12</v>
      </c>
      <c r="O39" s="5">
        <f>A班SQ3R加分!I39</f>
        <v>2.14</v>
      </c>
      <c r="P39" s="5">
        <f t="shared" si="3"/>
        <v>6.9400000000000013</v>
      </c>
    </row>
    <row r="40" spans="1:16" ht="15.75">
      <c r="A40" s="5">
        <v>107408201</v>
      </c>
      <c r="B40" s="5" t="s">
        <v>59</v>
      </c>
      <c r="C40" s="5">
        <f t="shared" si="0"/>
        <v>68</v>
      </c>
      <c r="D40" s="5">
        <f>A班期末上機!S40</f>
        <v>85</v>
      </c>
      <c r="E40" s="50">
        <v>0.8</v>
      </c>
      <c r="F40" s="51" t="s">
        <v>173</v>
      </c>
      <c r="G40" s="5">
        <f t="shared" si="1"/>
        <v>81</v>
      </c>
      <c r="H40" s="5">
        <f>A班Assessment!P40</f>
        <v>81</v>
      </c>
      <c r="K40" s="5">
        <f t="shared" si="2"/>
        <v>3.6</v>
      </c>
      <c r="L40" s="5">
        <f>A班上機加分!S40</f>
        <v>9</v>
      </c>
      <c r="O40" s="5">
        <f>A班SQ3R加分!I40</f>
        <v>2.86</v>
      </c>
      <c r="P40" s="5">
        <f t="shared" si="3"/>
        <v>6.46</v>
      </c>
    </row>
    <row r="41" spans="1:16" ht="15.75">
      <c r="A41" s="20">
        <v>107409302</v>
      </c>
      <c r="B41" s="20" t="s">
        <v>60</v>
      </c>
      <c r="C41" s="5">
        <f t="shared" si="0"/>
        <v>0</v>
      </c>
      <c r="D41" s="5">
        <f>A班期末上機!S41</f>
        <v>10</v>
      </c>
      <c r="E41" s="4">
        <v>0</v>
      </c>
      <c r="F41" s="4" t="s">
        <v>45</v>
      </c>
      <c r="G41" s="5">
        <f t="shared" si="1"/>
        <v>0</v>
      </c>
      <c r="H41" s="5">
        <f>A班Assessment!P41</f>
        <v>0</v>
      </c>
      <c r="I41" s="4">
        <v>0</v>
      </c>
      <c r="J41" s="4" t="s">
        <v>45</v>
      </c>
      <c r="K41" s="5">
        <f t="shared" si="2"/>
        <v>0</v>
      </c>
      <c r="L41" s="5">
        <f>A班上機加分!S41</f>
        <v>0</v>
      </c>
      <c r="M41" s="4">
        <v>0</v>
      </c>
      <c r="N41" s="4" t="s">
        <v>45</v>
      </c>
      <c r="O41" s="5">
        <f>A班SQ3R加分!I41</f>
        <v>2.38</v>
      </c>
      <c r="P41" s="5">
        <f t="shared" si="3"/>
        <v>2.38</v>
      </c>
    </row>
    <row r="42" spans="1:16" ht="15.75">
      <c r="A42" s="5">
        <v>108102505</v>
      </c>
      <c r="B42" s="5" t="s">
        <v>61</v>
      </c>
      <c r="C42" s="5">
        <f t="shared" si="0"/>
        <v>10</v>
      </c>
      <c r="D42" s="5">
        <f>A班期末上機!S42</f>
        <v>10</v>
      </c>
      <c r="F42" s="49"/>
      <c r="G42" s="5">
        <f t="shared" si="1"/>
        <v>60</v>
      </c>
      <c r="H42" s="5">
        <f>A班Assessment!P42</f>
        <v>60</v>
      </c>
      <c r="K42" s="5">
        <f t="shared" si="2"/>
        <v>1.6</v>
      </c>
      <c r="L42" s="5">
        <f>A班上機加分!S42</f>
        <v>4</v>
      </c>
      <c r="O42" s="5">
        <f>A班SQ3R加分!I42</f>
        <v>2.69</v>
      </c>
      <c r="P42" s="5">
        <f t="shared" si="3"/>
        <v>4.29</v>
      </c>
    </row>
    <row r="43" spans="1:16" ht="15.75">
      <c r="A43" s="5">
        <v>108401021</v>
      </c>
      <c r="B43" s="5" t="s">
        <v>62</v>
      </c>
      <c r="C43" s="5">
        <f t="shared" si="0"/>
        <v>40</v>
      </c>
      <c r="D43" s="5">
        <f>A班期末上機!S43</f>
        <v>40</v>
      </c>
      <c r="F43" s="49"/>
      <c r="G43" s="5">
        <f t="shared" si="1"/>
        <v>87</v>
      </c>
      <c r="H43" s="5">
        <f>A班Assessment!P43</f>
        <v>87</v>
      </c>
      <c r="K43" s="5">
        <f t="shared" si="2"/>
        <v>5.2</v>
      </c>
      <c r="L43" s="5">
        <f>A班上機加分!S43</f>
        <v>13</v>
      </c>
      <c r="O43" s="5">
        <f>A班SQ3R加分!I43</f>
        <v>1.28</v>
      </c>
      <c r="P43" s="5">
        <f t="shared" si="3"/>
        <v>6.48</v>
      </c>
    </row>
    <row r="44" spans="1:16" ht="16.5">
      <c r="A44" s="5">
        <v>108401541</v>
      </c>
      <c r="B44" s="5" t="s">
        <v>63</v>
      </c>
      <c r="C44" s="5">
        <f t="shared" si="0"/>
        <v>0</v>
      </c>
      <c r="D44" s="5">
        <f>A班期末上機!S44</f>
        <v>75</v>
      </c>
      <c r="E44" s="50">
        <v>0</v>
      </c>
      <c r="F44" s="52" t="s">
        <v>174</v>
      </c>
      <c r="G44" s="5">
        <f t="shared" si="1"/>
        <v>90</v>
      </c>
      <c r="H44" s="5">
        <f>A班Assessment!P44</f>
        <v>90</v>
      </c>
      <c r="K44" s="5">
        <f t="shared" si="2"/>
        <v>5.6000000000000005</v>
      </c>
      <c r="L44" s="5">
        <f>A班上機加分!S44</f>
        <v>14</v>
      </c>
      <c r="O44" s="5">
        <f>A班SQ3R加分!I44</f>
        <v>2.61</v>
      </c>
      <c r="P44" s="5">
        <f t="shared" si="3"/>
        <v>8.2100000000000009</v>
      </c>
    </row>
    <row r="45" spans="1:16" ht="15.75">
      <c r="A45" s="5">
        <v>108409004</v>
      </c>
      <c r="B45" s="5" t="s">
        <v>64</v>
      </c>
      <c r="C45" s="5">
        <f t="shared" si="0"/>
        <v>90</v>
      </c>
      <c r="D45" s="5">
        <f>A班期末上機!S45</f>
        <v>90</v>
      </c>
      <c r="F45" s="49"/>
      <c r="G45" s="5">
        <f t="shared" si="1"/>
        <v>95</v>
      </c>
      <c r="H45" s="5">
        <f>A班Assessment!P45</f>
        <v>95</v>
      </c>
      <c r="K45" s="5">
        <f t="shared" si="2"/>
        <v>4</v>
      </c>
      <c r="L45" s="5">
        <f>A班上機加分!S45</f>
        <v>10</v>
      </c>
      <c r="O45" s="5">
        <f>A班SQ3R加分!I45</f>
        <v>2.29</v>
      </c>
      <c r="P45" s="5">
        <f t="shared" si="3"/>
        <v>6.29</v>
      </c>
    </row>
    <row r="46" spans="1:16" ht="15.75">
      <c r="A46" s="5">
        <v>108409005</v>
      </c>
      <c r="B46" s="5" t="s">
        <v>65</v>
      </c>
      <c r="C46" s="5">
        <f t="shared" si="0"/>
        <v>10</v>
      </c>
      <c r="D46" s="5">
        <f>A班期末上機!S46</f>
        <v>10</v>
      </c>
      <c r="F46" s="49"/>
      <c r="G46" s="5">
        <f t="shared" si="1"/>
        <v>84</v>
      </c>
      <c r="H46" s="5">
        <f>A班Assessment!P46</f>
        <v>84</v>
      </c>
      <c r="K46" s="5">
        <f t="shared" si="2"/>
        <v>1.6</v>
      </c>
      <c r="L46" s="5">
        <f>A班上機加分!S46</f>
        <v>4</v>
      </c>
      <c r="O46" s="5">
        <f>A班SQ3R加分!I46</f>
        <v>2.4</v>
      </c>
      <c r="P46" s="5">
        <f t="shared" si="3"/>
        <v>4</v>
      </c>
    </row>
    <row r="47" spans="1:16" ht="15.75">
      <c r="A47" s="5">
        <v>108409006</v>
      </c>
      <c r="B47" s="5" t="s">
        <v>66</v>
      </c>
      <c r="C47" s="5">
        <f t="shared" si="0"/>
        <v>40</v>
      </c>
      <c r="D47" s="5">
        <f>A班期末上機!S47</f>
        <v>40</v>
      </c>
      <c r="F47" s="49"/>
      <c r="G47" s="5">
        <f t="shared" si="1"/>
        <v>90</v>
      </c>
      <c r="H47" s="5">
        <f>A班Assessment!P47</f>
        <v>90</v>
      </c>
      <c r="K47" s="5">
        <f t="shared" si="2"/>
        <v>3.6</v>
      </c>
      <c r="L47" s="5">
        <f>A班上機加分!S47</f>
        <v>9</v>
      </c>
      <c r="O47" s="5">
        <f>A班SQ3R加分!I47</f>
        <v>2.2599999999999998</v>
      </c>
      <c r="P47" s="5">
        <f t="shared" si="3"/>
        <v>5.8599999999999994</v>
      </c>
    </row>
    <row r="48" spans="1:16" ht="15.75">
      <c r="A48" s="5">
        <v>108409007</v>
      </c>
      <c r="B48" s="5" t="s">
        <v>67</v>
      </c>
      <c r="C48" s="5">
        <f t="shared" si="0"/>
        <v>0</v>
      </c>
      <c r="D48" s="5">
        <f>A班期末上機!S48</f>
        <v>10</v>
      </c>
      <c r="E48" s="50">
        <v>0</v>
      </c>
      <c r="F48" s="51" t="s">
        <v>171</v>
      </c>
      <c r="G48" s="5">
        <f t="shared" si="1"/>
        <v>0</v>
      </c>
      <c r="H48" s="5">
        <f>A班Assessment!P48</f>
        <v>0</v>
      </c>
      <c r="I48" s="4">
        <v>0</v>
      </c>
      <c r="J48" s="4" t="s">
        <v>171</v>
      </c>
      <c r="K48" s="5">
        <f t="shared" si="2"/>
        <v>0</v>
      </c>
      <c r="L48" s="5">
        <f>A班上機加分!S48</f>
        <v>0</v>
      </c>
      <c r="M48" s="4">
        <v>0</v>
      </c>
      <c r="N48" s="4" t="s">
        <v>171</v>
      </c>
      <c r="O48" s="5">
        <f>A班SQ3R加分!I48</f>
        <v>1.92</v>
      </c>
      <c r="P48" s="5">
        <f t="shared" si="3"/>
        <v>1.92</v>
      </c>
    </row>
    <row r="49" spans="1:16" ht="15.75">
      <c r="A49" s="5">
        <v>108409009</v>
      </c>
      <c r="B49" s="5" t="s">
        <v>68</v>
      </c>
      <c r="C49" s="5">
        <f t="shared" si="0"/>
        <v>85</v>
      </c>
      <c r="D49" s="5">
        <f>A班期末上機!S49</f>
        <v>85</v>
      </c>
      <c r="F49" s="49"/>
      <c r="G49" s="5">
        <f t="shared" si="1"/>
        <v>86</v>
      </c>
      <c r="H49" s="5">
        <f>A班Assessment!P49</f>
        <v>86</v>
      </c>
      <c r="K49" s="5">
        <f t="shared" si="2"/>
        <v>0</v>
      </c>
      <c r="L49" s="5">
        <f>A班上機加分!S49</f>
        <v>0</v>
      </c>
      <c r="M49" s="4">
        <v>0</v>
      </c>
      <c r="N49" s="4" t="s">
        <v>171</v>
      </c>
      <c r="O49" s="5">
        <f>A班SQ3R加分!I49</f>
        <v>2.61</v>
      </c>
      <c r="P49" s="5">
        <f t="shared" si="3"/>
        <v>2.61</v>
      </c>
    </row>
    <row r="50" spans="1:16" ht="15.75">
      <c r="A50" s="5">
        <v>108409202</v>
      </c>
      <c r="B50" s="5" t="s">
        <v>69</v>
      </c>
      <c r="C50" s="5">
        <f t="shared" si="0"/>
        <v>76.5</v>
      </c>
      <c r="D50" s="5">
        <f>A班期末上機!S50</f>
        <v>85</v>
      </c>
      <c r="E50" s="50">
        <v>0.9</v>
      </c>
      <c r="F50" s="51" t="s">
        <v>175</v>
      </c>
      <c r="G50" s="5">
        <f t="shared" si="1"/>
        <v>95</v>
      </c>
      <c r="H50" s="5">
        <f>A班Assessment!P50</f>
        <v>95</v>
      </c>
      <c r="K50" s="5">
        <f t="shared" si="2"/>
        <v>6</v>
      </c>
      <c r="L50" s="5">
        <f>A班上機加分!S50</f>
        <v>15</v>
      </c>
      <c r="O50" s="5">
        <f>A班SQ3R加分!I50</f>
        <v>2.4700000000000002</v>
      </c>
      <c r="P50" s="5">
        <f t="shared" si="3"/>
        <v>8.4700000000000006</v>
      </c>
    </row>
    <row r="51" spans="1:16" ht="15.75">
      <c r="A51" s="5">
        <v>108409508</v>
      </c>
      <c r="B51" s="5" t="s">
        <v>70</v>
      </c>
      <c r="C51" s="5">
        <f t="shared" si="0"/>
        <v>85</v>
      </c>
      <c r="D51" s="5">
        <f>A班期末上機!S51</f>
        <v>85</v>
      </c>
      <c r="F51" s="49"/>
      <c r="G51" s="5">
        <f t="shared" si="1"/>
        <v>98</v>
      </c>
      <c r="H51" s="5">
        <f>A班Assessment!P51</f>
        <v>98</v>
      </c>
      <c r="K51" s="5">
        <f t="shared" si="2"/>
        <v>5.6000000000000005</v>
      </c>
      <c r="L51" s="5">
        <f>A班上機加分!S51</f>
        <v>14</v>
      </c>
      <c r="O51" s="5">
        <f>A班SQ3R加分!I51</f>
        <v>2.5</v>
      </c>
      <c r="P51" s="5">
        <f t="shared" si="3"/>
        <v>8.1000000000000014</v>
      </c>
    </row>
    <row r="52" spans="1:16" ht="15.75">
      <c r="A52" s="5">
        <v>108601004</v>
      </c>
      <c r="B52" s="5" t="s">
        <v>71</v>
      </c>
      <c r="C52" s="5">
        <f t="shared" si="0"/>
        <v>40</v>
      </c>
      <c r="D52" s="5">
        <f>A班期末上機!S52</f>
        <v>40</v>
      </c>
      <c r="F52" s="49"/>
      <c r="G52" s="5">
        <f t="shared" si="1"/>
        <v>86</v>
      </c>
      <c r="H52" s="5">
        <f>A班Assessment!P52</f>
        <v>86</v>
      </c>
      <c r="K52" s="5">
        <f t="shared" si="2"/>
        <v>0</v>
      </c>
      <c r="L52" s="5">
        <f>A班上機加分!S52</f>
        <v>0</v>
      </c>
      <c r="O52" s="5">
        <f>A班SQ3R加分!I52</f>
        <v>2.1800000000000002</v>
      </c>
      <c r="P52" s="5">
        <f t="shared" si="3"/>
        <v>2.1800000000000002</v>
      </c>
    </row>
    <row r="53" spans="1:16" ht="15.75">
      <c r="A53" s="5">
        <v>108601511</v>
      </c>
      <c r="B53" s="5" t="s">
        <v>72</v>
      </c>
      <c r="C53" s="5">
        <f t="shared" si="0"/>
        <v>55</v>
      </c>
      <c r="D53" s="5">
        <f>A班期末上機!S53</f>
        <v>55</v>
      </c>
      <c r="F53" s="49"/>
      <c r="G53" s="5">
        <f t="shared" si="1"/>
        <v>64</v>
      </c>
      <c r="H53" s="5">
        <f>A班Assessment!P53</f>
        <v>64</v>
      </c>
      <c r="K53" s="5">
        <f t="shared" si="2"/>
        <v>4.4000000000000004</v>
      </c>
      <c r="L53" s="5">
        <f>A班上機加分!S53</f>
        <v>11</v>
      </c>
      <c r="O53" s="5">
        <f>A班SQ3R加分!I53</f>
        <v>2.62</v>
      </c>
      <c r="P53" s="5">
        <f t="shared" si="3"/>
        <v>7.0200000000000005</v>
      </c>
    </row>
    <row r="54" spans="1:16" ht="15.75">
      <c r="A54" s="5">
        <v>108602534</v>
      </c>
      <c r="B54" s="5" t="s">
        <v>73</v>
      </c>
      <c r="C54" s="5">
        <f t="shared" si="0"/>
        <v>65</v>
      </c>
      <c r="D54" s="5">
        <f>A班期末上機!S54</f>
        <v>65</v>
      </c>
      <c r="F54" s="49"/>
      <c r="G54" s="5">
        <f t="shared" si="1"/>
        <v>90</v>
      </c>
      <c r="H54" s="5">
        <f>A班Assessment!P54</f>
        <v>90</v>
      </c>
      <c r="K54" s="5">
        <f t="shared" si="2"/>
        <v>4.4000000000000004</v>
      </c>
      <c r="L54" s="5">
        <f>A班上機加分!S54</f>
        <v>11</v>
      </c>
      <c r="O54" s="5">
        <f>A班SQ3R加分!I54</f>
        <v>2.4700000000000002</v>
      </c>
      <c r="P54" s="5">
        <f t="shared" si="3"/>
        <v>6.870000000000001</v>
      </c>
    </row>
    <row r="55" spans="1:16" ht="15.75">
      <c r="A55" s="5">
        <v>108707005</v>
      </c>
      <c r="B55" s="5" t="s">
        <v>74</v>
      </c>
      <c r="C55" s="5">
        <f t="shared" si="0"/>
        <v>40</v>
      </c>
      <c r="D55" s="5">
        <f>A班期末上機!S55</f>
        <v>40</v>
      </c>
      <c r="F55" s="49"/>
      <c r="G55" s="5">
        <f t="shared" si="1"/>
        <v>90</v>
      </c>
      <c r="H55" s="5">
        <f>A班Assessment!P55</f>
        <v>90</v>
      </c>
      <c r="K55" s="5">
        <f t="shared" si="2"/>
        <v>4.8000000000000007</v>
      </c>
      <c r="L55" s="5">
        <f>A班上機加分!S55</f>
        <v>12</v>
      </c>
      <c r="O55" s="5">
        <f>A班SQ3R加分!I55</f>
        <v>3.27</v>
      </c>
      <c r="P55" s="5">
        <f t="shared" si="3"/>
        <v>8.07</v>
      </c>
    </row>
    <row r="56" spans="1:16" ht="15.75">
      <c r="A56" s="5">
        <v>109108501</v>
      </c>
      <c r="B56" s="5" t="s">
        <v>75</v>
      </c>
      <c r="C56" s="5">
        <f t="shared" si="0"/>
        <v>10</v>
      </c>
      <c r="D56" s="5">
        <f>A班期末上機!S56</f>
        <v>10</v>
      </c>
      <c r="F56" s="49"/>
      <c r="G56" s="5">
        <f t="shared" si="1"/>
        <v>71</v>
      </c>
      <c r="H56" s="5">
        <f>A班Assessment!P56</f>
        <v>71</v>
      </c>
      <c r="K56" s="5">
        <f t="shared" si="2"/>
        <v>2.8000000000000003</v>
      </c>
      <c r="L56" s="5">
        <f>A班上機加分!S56</f>
        <v>7</v>
      </c>
      <c r="O56" s="5">
        <f>A班SQ3R加分!I56</f>
        <v>2.54</v>
      </c>
      <c r="P56" s="5">
        <f t="shared" si="3"/>
        <v>5.34</v>
      </c>
    </row>
    <row r="57" spans="1:16" ht="15.75">
      <c r="A57" s="5">
        <v>109108511</v>
      </c>
      <c r="B57" s="5" t="s">
        <v>76</v>
      </c>
      <c r="C57" s="5">
        <f t="shared" si="0"/>
        <v>44</v>
      </c>
      <c r="D57" s="5">
        <f>A班期末上機!S57</f>
        <v>55</v>
      </c>
      <c r="E57" s="50">
        <v>0.8</v>
      </c>
      <c r="F57" s="51" t="s">
        <v>173</v>
      </c>
      <c r="G57" s="5">
        <f t="shared" si="1"/>
        <v>0</v>
      </c>
      <c r="H57" s="5">
        <f>A班Assessment!P57</f>
        <v>0</v>
      </c>
      <c r="I57" s="4">
        <v>0</v>
      </c>
      <c r="J57" s="4" t="s">
        <v>171</v>
      </c>
      <c r="K57" s="5">
        <f t="shared" si="2"/>
        <v>0</v>
      </c>
      <c r="L57" s="5">
        <f>A班上機加分!S57</f>
        <v>0</v>
      </c>
      <c r="M57" s="4">
        <v>0</v>
      </c>
      <c r="N57" s="4" t="s">
        <v>171</v>
      </c>
      <c r="O57" s="5">
        <f>A班SQ3R加分!I57</f>
        <v>2.13</v>
      </c>
      <c r="P57" s="5">
        <f t="shared" si="3"/>
        <v>2.13</v>
      </c>
    </row>
    <row r="58" spans="1:16" ht="15.75">
      <c r="A58" s="5">
        <v>109408010</v>
      </c>
      <c r="B58" s="5" t="s">
        <v>77</v>
      </c>
      <c r="C58" s="5">
        <f t="shared" si="0"/>
        <v>65</v>
      </c>
      <c r="D58" s="5">
        <f>A班期末上機!S58</f>
        <v>65</v>
      </c>
      <c r="F58" s="49"/>
      <c r="G58" s="5">
        <f t="shared" si="1"/>
        <v>71</v>
      </c>
      <c r="H58" s="5">
        <f>A班Assessment!P58</f>
        <v>71</v>
      </c>
      <c r="K58" s="5">
        <f t="shared" si="2"/>
        <v>3.2</v>
      </c>
      <c r="L58" s="5">
        <f>A班上機加分!S58</f>
        <v>8</v>
      </c>
      <c r="O58" s="5">
        <f>A班SQ3R加分!I58</f>
        <v>1.01</v>
      </c>
      <c r="P58" s="5">
        <f t="shared" si="3"/>
        <v>4.21</v>
      </c>
    </row>
    <row r="59" spans="1:16" ht="15.75">
      <c r="A59" s="5">
        <v>109408508</v>
      </c>
      <c r="B59" s="5" t="s">
        <v>78</v>
      </c>
      <c r="C59" s="5">
        <f t="shared" si="0"/>
        <v>25</v>
      </c>
      <c r="D59" s="5">
        <f>A班期末上機!S59</f>
        <v>25</v>
      </c>
      <c r="F59" s="49"/>
      <c r="G59" s="5">
        <f t="shared" si="1"/>
        <v>84</v>
      </c>
      <c r="H59" s="5">
        <f>A班Assessment!P59</f>
        <v>84</v>
      </c>
      <c r="K59" s="5">
        <f t="shared" si="2"/>
        <v>2.8000000000000003</v>
      </c>
      <c r="L59" s="5">
        <f>A班上機加分!S59</f>
        <v>7</v>
      </c>
      <c r="O59" s="5">
        <f>A班SQ3R加分!I59</f>
        <v>3.16</v>
      </c>
      <c r="P59" s="5">
        <f t="shared" si="3"/>
        <v>5.9600000000000009</v>
      </c>
    </row>
    <row r="60" spans="1:16" ht="15.75">
      <c r="A60" s="5">
        <v>109408519</v>
      </c>
      <c r="B60" s="5" t="s">
        <v>79</v>
      </c>
      <c r="C60" s="5">
        <f t="shared" si="0"/>
        <v>25</v>
      </c>
      <c r="D60" s="5">
        <f>A班期末上機!S60</f>
        <v>25</v>
      </c>
      <c r="F60" s="49"/>
      <c r="G60" s="5">
        <f t="shared" si="1"/>
        <v>73</v>
      </c>
      <c r="H60" s="5">
        <f>A班Assessment!P60</f>
        <v>73</v>
      </c>
      <c r="K60" s="5">
        <f t="shared" si="2"/>
        <v>3.2</v>
      </c>
      <c r="L60" s="5">
        <f>A班上機加分!S60</f>
        <v>8</v>
      </c>
      <c r="O60" s="5">
        <f>A班SQ3R加分!I60</f>
        <v>2.81</v>
      </c>
      <c r="P60" s="5">
        <f t="shared" si="3"/>
        <v>6.01</v>
      </c>
    </row>
    <row r="61" spans="1:16" ht="15.75">
      <c r="A61" s="5">
        <v>109408534</v>
      </c>
      <c r="B61" s="5" t="s">
        <v>80</v>
      </c>
      <c r="C61" s="5">
        <f t="shared" si="0"/>
        <v>10</v>
      </c>
      <c r="D61" s="5">
        <f>A班期末上機!S61</f>
        <v>10</v>
      </c>
      <c r="F61" s="49"/>
      <c r="G61" s="5">
        <f t="shared" si="1"/>
        <v>90</v>
      </c>
      <c r="H61" s="5">
        <f>A班Assessment!P61</f>
        <v>90</v>
      </c>
      <c r="K61" s="5">
        <f t="shared" si="2"/>
        <v>4.4000000000000004</v>
      </c>
      <c r="L61" s="5">
        <f>A班上機加分!S61</f>
        <v>11</v>
      </c>
      <c r="O61" s="5">
        <f>A班SQ3R加分!I61</f>
        <v>2.79</v>
      </c>
      <c r="P61" s="5">
        <f t="shared" si="3"/>
        <v>7.19</v>
      </c>
    </row>
    <row r="62" spans="1:16" ht="15.75">
      <c r="A62" s="5">
        <v>109408536</v>
      </c>
      <c r="B62" s="5" t="s">
        <v>81</v>
      </c>
      <c r="C62" s="5">
        <f t="shared" si="0"/>
        <v>55</v>
      </c>
      <c r="D62" s="5">
        <f>A班期末上機!S62</f>
        <v>55</v>
      </c>
      <c r="F62" s="49"/>
      <c r="G62" s="5">
        <f t="shared" si="1"/>
        <v>80</v>
      </c>
      <c r="H62" s="5">
        <f>A班Assessment!P62</f>
        <v>80</v>
      </c>
      <c r="K62" s="5">
        <f t="shared" si="2"/>
        <v>2.8000000000000003</v>
      </c>
      <c r="L62" s="5">
        <f>A班上機加分!S62</f>
        <v>7</v>
      </c>
      <c r="O62" s="5">
        <f>A班SQ3R加分!I62</f>
        <v>2.78</v>
      </c>
      <c r="P62" s="5">
        <f t="shared" si="3"/>
        <v>5.58</v>
      </c>
    </row>
    <row r="63" spans="1:16" ht="15.75">
      <c r="A63" s="5">
        <v>109408538</v>
      </c>
      <c r="B63" s="5" t="s">
        <v>82</v>
      </c>
      <c r="C63" s="5">
        <f t="shared" si="0"/>
        <v>40</v>
      </c>
      <c r="D63" s="5">
        <f>A班期末上機!S63</f>
        <v>40</v>
      </c>
      <c r="F63" s="49"/>
      <c r="G63" s="5">
        <f t="shared" si="1"/>
        <v>84</v>
      </c>
      <c r="H63" s="5">
        <f>A班Assessment!P63</f>
        <v>84</v>
      </c>
      <c r="K63" s="5">
        <f t="shared" si="2"/>
        <v>3.6</v>
      </c>
      <c r="L63" s="5">
        <f>A班上機加分!S63</f>
        <v>9</v>
      </c>
      <c r="O63" s="5">
        <f>A班SQ3R加分!I63</f>
        <v>2.96</v>
      </c>
      <c r="P63" s="5">
        <f t="shared" si="3"/>
        <v>6.5600000000000005</v>
      </c>
    </row>
    <row r="64" spans="1:16" ht="15.75">
      <c r="A64" s="5">
        <v>109607004</v>
      </c>
      <c r="B64" s="5" t="s">
        <v>83</v>
      </c>
      <c r="C64" s="5">
        <f t="shared" si="0"/>
        <v>100</v>
      </c>
      <c r="D64" s="5">
        <f>A班期末上機!S64</f>
        <v>100</v>
      </c>
      <c r="E64" s="50"/>
      <c r="F64" s="51"/>
      <c r="G64" s="5">
        <f t="shared" si="1"/>
        <v>98</v>
      </c>
      <c r="H64" s="5">
        <f>A班Assessment!P64</f>
        <v>98</v>
      </c>
      <c r="I64" s="50"/>
      <c r="J64" s="51"/>
      <c r="K64" s="5">
        <f t="shared" si="2"/>
        <v>6</v>
      </c>
      <c r="L64" s="5">
        <f>A班上機加分!S64</f>
        <v>15</v>
      </c>
      <c r="M64" s="50"/>
      <c r="N64" s="51"/>
      <c r="O64" s="5">
        <f>A班SQ3R加分!I64</f>
        <v>2.8</v>
      </c>
      <c r="P64" s="5">
        <f t="shared" si="3"/>
        <v>8.8000000000000007</v>
      </c>
    </row>
    <row r="66" spans="2:2">
      <c r="B66" s="1"/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00"/>
  <sheetViews>
    <sheetView workbookViewId="0"/>
  </sheetViews>
  <sheetFormatPr defaultColWidth="11.21875" defaultRowHeight="15" customHeight="1"/>
  <cols>
    <col min="1" max="1" width="9" customWidth="1"/>
    <col min="2" max="2" width="6.77734375" customWidth="1"/>
    <col min="3" max="3" width="8.21875" customWidth="1"/>
    <col min="4" max="4" width="8.109375" customWidth="1"/>
    <col min="5" max="5" width="8.77734375" customWidth="1"/>
    <col min="6" max="6" width="10.6640625" customWidth="1"/>
    <col min="7" max="7" width="13.33203125" customWidth="1"/>
    <col min="8" max="8" width="9.109375" customWidth="1"/>
    <col min="9" max="9" width="8.109375" customWidth="1"/>
    <col min="10" max="11" width="9.109375" customWidth="1"/>
    <col min="12" max="12" width="13.33203125" customWidth="1"/>
    <col min="13" max="13" width="9.5546875" customWidth="1"/>
    <col min="14" max="16" width="13.33203125" customWidth="1"/>
    <col min="17" max="26" width="6.77734375" customWidth="1"/>
  </cols>
  <sheetData>
    <row r="1" spans="1:18" ht="15.75" customHeight="1">
      <c r="D1" s="53">
        <v>0.3</v>
      </c>
      <c r="E1" s="53">
        <v>0.15</v>
      </c>
      <c r="F1" s="53">
        <v>0.15</v>
      </c>
      <c r="G1" s="53">
        <v>0.15</v>
      </c>
      <c r="H1" s="53">
        <v>0.15</v>
      </c>
      <c r="I1" s="53">
        <v>0.1</v>
      </c>
    </row>
    <row r="2" spans="1:18" ht="15.75" customHeight="1">
      <c r="A2" s="54" t="s">
        <v>0</v>
      </c>
      <c r="C2" s="54" t="s">
        <v>1</v>
      </c>
      <c r="D2" s="1" t="s">
        <v>2</v>
      </c>
      <c r="E2" s="1" t="s">
        <v>3</v>
      </c>
      <c r="F2" s="1" t="s">
        <v>4</v>
      </c>
      <c r="G2" s="1" t="s">
        <v>176</v>
      </c>
      <c r="H2" s="1" t="s">
        <v>6</v>
      </c>
      <c r="I2" s="1" t="s">
        <v>7</v>
      </c>
      <c r="J2" s="1" t="s">
        <v>177</v>
      </c>
      <c r="K2" s="1" t="s">
        <v>178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ht="15.75" customHeight="1">
      <c r="A3" s="4">
        <v>105403018</v>
      </c>
      <c r="C3" s="54" t="str">
        <f>VLOOKUP(查詢成績!A3,A班總成績!A1:Q64,2,FALSE)</f>
        <v>康瀚中</v>
      </c>
      <c r="D3" s="7">
        <f>VLOOKUP(查詢成績!A3,A班總成績!A1:Q64,3,FALSE)</f>
        <v>89.333333333333329</v>
      </c>
      <c r="E3" s="7">
        <f>VLOOKUP(查詢成績!A3,A班總成績!A1:Q64,4,FALSE)</f>
        <v>94.285714285714292</v>
      </c>
      <c r="F3" s="5">
        <f>VLOOKUP(查詢成績!A3,A班總成績!A1:Q64,5,FALSE)</f>
        <v>100</v>
      </c>
      <c r="G3" s="7">
        <f>VLOOKUP(查詢成績!A3,A班總成績!A1:Q64,6,FALSE)</f>
        <v>94.539682539682531</v>
      </c>
      <c r="H3" s="5">
        <f>VLOOKUP(查詢成績!A3,A班總成績!A1:Q64,7,FALSE)</f>
        <v>87.1</v>
      </c>
      <c r="I3" s="5">
        <f>VLOOKUP(查詢成績!A3,A班總成績!A1:Q64,8,FALSE)</f>
        <v>90</v>
      </c>
      <c r="J3" s="5">
        <f>VLOOKUP(查詢成績!A3,A班總成績!A1:Q64,9,FALSE)</f>
        <v>100</v>
      </c>
      <c r="K3" s="5">
        <f>VLOOKUP(查詢成績!A3,A班總成績!A1:Q64,10,FALSE)</f>
        <v>100</v>
      </c>
      <c r="L3" s="10">
        <f>VLOOKUP(查詢成績!A3,A班總成績!A1:Q64,11,FALSE)</f>
        <v>96.666666666666671</v>
      </c>
      <c r="M3" s="10">
        <f>VLOOKUP(查詢成績!A3,A班總成績!A1:Q64,12,FALSE)</f>
        <v>100</v>
      </c>
      <c r="N3" s="5">
        <f>VLOOKUP(查詢成績!A3,A班總成績!A1:Q64,13,FALSE)</f>
        <v>95</v>
      </c>
      <c r="O3" s="5">
        <f>VLOOKUP(查詢成績!A3,A班總成績!A1:Q64,14,FALSE)</f>
        <v>84</v>
      </c>
      <c r="P3" s="5">
        <f>VLOOKUP(查詢成績!A3,A班總成績!A1:Q64,15,FALSE)</f>
        <v>100</v>
      </c>
      <c r="Q3" s="5">
        <f>VLOOKUP(查詢成績!A3,A班總成績!A1:Q64,16,FALSE)</f>
        <v>8.48</v>
      </c>
      <c r="R3" s="5">
        <f>VLOOKUP(查詢成績!A3,A班總成績!A1:Q64,17,FALSE)</f>
        <v>103.19</v>
      </c>
    </row>
    <row r="4" spans="1:18" ht="15.75" customHeight="1"/>
    <row r="5" spans="1:18" ht="15.75" customHeight="1"/>
    <row r="6" spans="1:18" ht="15.75" customHeight="1"/>
    <row r="7" spans="1:18" ht="15.75" customHeight="1"/>
    <row r="8" spans="1:18" ht="15.75" customHeight="1">
      <c r="D8" s="53"/>
      <c r="E8" s="53"/>
      <c r="F8" s="53"/>
      <c r="G8" s="53"/>
      <c r="H8" s="53"/>
      <c r="I8" s="53"/>
    </row>
    <row r="9" spans="1:18" ht="15.75" customHeight="1">
      <c r="A9" s="54"/>
      <c r="B9" s="54"/>
    </row>
    <row r="10" spans="1:18" ht="15.75" customHeight="1">
      <c r="A10" s="54"/>
      <c r="B10" s="54"/>
    </row>
    <row r="11" spans="1:18" ht="15.75" customHeight="1"/>
    <row r="12" spans="1:18" ht="15.75" customHeight="1"/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A班總成績</vt:lpstr>
      <vt:lpstr>A班CLOZE</vt:lpstr>
      <vt:lpstr>A班Short ans</vt:lpstr>
      <vt:lpstr>A班Assessment</vt:lpstr>
      <vt:lpstr>A班HW</vt:lpstr>
      <vt:lpstr>A班期末上機</vt:lpstr>
      <vt:lpstr>A班上機加分</vt:lpstr>
      <vt:lpstr>A班SQ3R加分</vt:lpstr>
      <vt:lpstr>A班期末成績調整</vt:lpstr>
      <vt:lpstr>查詢成績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chung-kai yu</dc:creator>
  <cp:lastModifiedBy>chungkai</cp:lastModifiedBy>
  <dcterms:created xsi:type="dcterms:W3CDTF">2021-05-26T04:45:51Z</dcterms:created>
  <dcterms:modified xsi:type="dcterms:W3CDTF">2021-11-09T02:59:45Z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3db55814-d701-4e5c-9a96-28351084bf0c</vt:lpwstr>
  </property>
</Properties>
</file>