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9155" windowHeight="6735" activeTab="3"/>
  </bookViews>
  <sheets>
    <sheet name="Balance Sheet" sheetId="1" r:id="rId1"/>
    <sheet name="Income Statement" sheetId="2" r:id="rId2"/>
    <sheet name="Cashflow" sheetId="3" r:id="rId3"/>
    <sheet name="Agg Indebtedness" sheetId="4" r:id="rId4"/>
  </sheets>
  <externalReferences>
    <externalReference r:id="rId5"/>
    <externalReference r:id="rId6"/>
  </externalReferences>
  <calcPr calcId="145621"/>
</workbook>
</file>

<file path=xl/calcChain.xml><?xml version="1.0" encoding="utf-8"?>
<calcChain xmlns="http://schemas.openxmlformats.org/spreadsheetml/2006/main">
  <c r="C64" i="1" l="1"/>
  <c r="C16" i="1"/>
  <c r="D89" i="1"/>
  <c r="D90" i="1"/>
  <c r="D91" i="1"/>
  <c r="D92" i="1"/>
  <c r="C9" i="1"/>
  <c r="D9" i="4" l="1"/>
  <c r="D11" i="4" s="1"/>
  <c r="D14" i="4" s="1"/>
  <c r="C9" i="4"/>
  <c r="C11" i="4" s="1"/>
  <c r="C14" i="4" s="1"/>
  <c r="B47" i="3" l="1"/>
  <c r="B31" i="3"/>
  <c r="B26" i="3"/>
  <c r="B24" i="3"/>
  <c r="B16" i="3"/>
  <c r="B13" i="3"/>
  <c r="B17" i="3" s="1"/>
  <c r="D103" i="2"/>
  <c r="C103" i="2"/>
  <c r="C23" i="2" s="1"/>
  <c r="D97" i="2"/>
  <c r="D16" i="2" s="1"/>
  <c r="C97" i="2"/>
  <c r="C16" i="2" s="1"/>
  <c r="D91" i="2"/>
  <c r="D15" i="2" s="1"/>
  <c r="C91" i="2"/>
  <c r="C15" i="2" s="1"/>
  <c r="D85" i="2"/>
  <c r="D14" i="2" s="1"/>
  <c r="C85" i="2"/>
  <c r="C14" i="2" s="1"/>
  <c r="D78" i="2"/>
  <c r="C78" i="2"/>
  <c r="D70" i="2"/>
  <c r="D9" i="2" s="1"/>
  <c r="C70" i="2"/>
  <c r="C9" i="2" s="1"/>
  <c r="D60" i="2"/>
  <c r="C60" i="2"/>
  <c r="D59" i="2"/>
  <c r="C59" i="2"/>
  <c r="D65" i="2"/>
  <c r="D6" i="2" s="1"/>
  <c r="C65" i="2"/>
  <c r="C6" i="2" s="1"/>
  <c r="D23" i="2"/>
  <c r="C129" i="1"/>
  <c r="C134" i="1" s="1"/>
  <c r="C30" i="1" s="1"/>
  <c r="C125" i="1"/>
  <c r="C120" i="1"/>
  <c r="C109" i="1"/>
  <c r="C102" i="1"/>
  <c r="C23" i="1" s="1"/>
  <c r="C79" i="1"/>
  <c r="C83" i="1" s="1"/>
  <c r="C15" i="1" s="1"/>
  <c r="C75" i="1"/>
  <c r="C14" i="1" s="1"/>
  <c r="C68" i="1"/>
  <c r="C13" i="1" s="1"/>
  <c r="C61" i="1"/>
  <c r="C12" i="1" s="1"/>
  <c r="C54" i="1"/>
  <c r="C11" i="1" s="1"/>
  <c r="C48" i="1"/>
  <c r="C10" i="1" s="1"/>
  <c r="D30" i="1"/>
  <c r="C29" i="1"/>
  <c r="D28" i="1"/>
  <c r="D32" i="1" s="1"/>
  <c r="D34" i="1" s="1"/>
  <c r="C27" i="1"/>
  <c r="D23" i="1"/>
  <c r="D22" i="1"/>
  <c r="D21" i="1"/>
  <c r="D25" i="1" s="1"/>
  <c r="D16" i="1"/>
  <c r="D15" i="1"/>
  <c r="D11" i="1"/>
  <c r="D10" i="1"/>
  <c r="D18" i="1" s="1"/>
  <c r="D9" i="1"/>
  <c r="C10" i="2" l="1"/>
  <c r="D80" i="2"/>
  <c r="D13" i="2" s="1"/>
  <c r="D17" i="2" s="1"/>
  <c r="C25" i="1"/>
  <c r="B93" i="1"/>
  <c r="B34" i="3"/>
  <c r="B37" i="3" s="1"/>
  <c r="B41" i="3" s="1"/>
  <c r="D10" i="2"/>
  <c r="C80" i="2"/>
  <c r="C13" i="2" s="1"/>
  <c r="C17" i="2" s="1"/>
  <c r="C93" i="1"/>
  <c r="D93" i="1"/>
  <c r="D35" i="1"/>
  <c r="C32" i="1"/>
  <c r="C18" i="1"/>
  <c r="C34" i="1" l="1"/>
  <c r="C35" i="1" s="1"/>
  <c r="D20" i="2"/>
  <c r="D25" i="2" s="1"/>
  <c r="D30" i="2" s="1"/>
  <c r="D34" i="2" s="1"/>
  <c r="D40" i="2" s="1"/>
  <c r="C20" i="2"/>
  <c r="C25" i="2" s="1"/>
  <c r="C30" i="2" s="1"/>
  <c r="C34" i="2" s="1"/>
  <c r="C40" i="2" s="1"/>
  <c r="C41" i="2" s="1"/>
  <c r="D39" i="2" s="1"/>
  <c r="D41" i="2" l="1"/>
</calcChain>
</file>

<file path=xl/sharedStrings.xml><?xml version="1.0" encoding="utf-8"?>
<sst xmlns="http://schemas.openxmlformats.org/spreadsheetml/2006/main" count="235" uniqueCount="210">
  <si>
    <t>PARKSTONE CAPITAL LIMITED</t>
  </si>
  <si>
    <t>BALANCE SHEET AS AT MARCH 31, 2014</t>
  </si>
  <si>
    <t>Assets</t>
  </si>
  <si>
    <t>GHC</t>
  </si>
  <si>
    <t>Cash on Hand</t>
  </si>
  <si>
    <t>Note 1</t>
  </si>
  <si>
    <t>Deposits and Balances with Banks/ Discount Houses</t>
  </si>
  <si>
    <t>Note 2</t>
  </si>
  <si>
    <t>Investment/ Bills ( Short Term)</t>
  </si>
  <si>
    <t>Note 3</t>
  </si>
  <si>
    <t>Trading Portfolio</t>
  </si>
  <si>
    <t>Note 4</t>
  </si>
  <si>
    <t>Accounts Receivable</t>
  </si>
  <si>
    <t>Note 5</t>
  </si>
  <si>
    <t>Loans and Advances</t>
  </si>
  <si>
    <t>Note 6</t>
  </si>
  <si>
    <t>Others</t>
  </si>
  <si>
    <t>Note 7</t>
  </si>
  <si>
    <t>Fixed Assets</t>
  </si>
  <si>
    <t>Note 8</t>
  </si>
  <si>
    <t>Total Assets</t>
  </si>
  <si>
    <t>Shareholder's Funds and Liabilities</t>
  </si>
  <si>
    <t>Stated capital</t>
  </si>
  <si>
    <t>Shareholders Advances</t>
  </si>
  <si>
    <t>Reserves</t>
  </si>
  <si>
    <t>Shareholder's Funds</t>
  </si>
  <si>
    <t>Long Term Liabilities</t>
  </si>
  <si>
    <t>Short Term Liabilities</t>
  </si>
  <si>
    <t>Dividend Payable</t>
  </si>
  <si>
    <t>Other Liabilities</t>
  </si>
  <si>
    <t>Total Liabilities</t>
  </si>
  <si>
    <t>Total Shareholder's Funds and Liabilities</t>
  </si>
  <si>
    <t>NOTES</t>
  </si>
  <si>
    <t xml:space="preserve">                    GhC</t>
  </si>
  <si>
    <t>Note 1: Cash on Hand</t>
  </si>
  <si>
    <t>Petty Cash</t>
  </si>
  <si>
    <t>Note 2: Depostis and Balances with Banks</t>
  </si>
  <si>
    <t>Fixed Deposits with Banks</t>
  </si>
  <si>
    <t>Other Deposits with Banks</t>
  </si>
  <si>
    <t>Call and Other Deposits with Discount Houses</t>
  </si>
  <si>
    <t>Other</t>
  </si>
  <si>
    <t>Note 3: Investment ( Short Term)</t>
  </si>
  <si>
    <t>Treasury Bills</t>
  </si>
  <si>
    <t>Bank of Ghana Bills</t>
  </si>
  <si>
    <t>Note 4: Trading Portfolio</t>
  </si>
  <si>
    <t>Shares Quoted on the GSE</t>
  </si>
  <si>
    <t>Less Provison for Dimunition Value</t>
  </si>
  <si>
    <t>Unquoted Shares</t>
  </si>
  <si>
    <t>Less Provision in Dimunition Value(Unquoted)</t>
  </si>
  <si>
    <t>Note 5: Account Receivable</t>
  </si>
  <si>
    <t>Interest Receivable</t>
  </si>
  <si>
    <t>Deposits- GSE</t>
  </si>
  <si>
    <t>Other Debtors- Less Provision</t>
  </si>
  <si>
    <t>Inter Company</t>
  </si>
  <si>
    <t>Note 6: Loans and Advances Given</t>
  </si>
  <si>
    <t>Loans Given:</t>
  </si>
  <si>
    <t xml:space="preserve">                           Associated Persons/Directors</t>
  </si>
  <si>
    <t xml:space="preserve">                            Partners and Employees</t>
  </si>
  <si>
    <t>Others :</t>
  </si>
  <si>
    <t>Other Debtors - Less Provision</t>
  </si>
  <si>
    <t>Note 7: Others</t>
  </si>
  <si>
    <t>Prepayments</t>
  </si>
  <si>
    <t>Long Term  Investments</t>
  </si>
  <si>
    <t>Corporate Tax</t>
  </si>
  <si>
    <t>Government Levy</t>
  </si>
  <si>
    <t>Note 8: Fixed Assets</t>
  </si>
  <si>
    <t>Qtr 1</t>
  </si>
  <si>
    <t>Qtr 1, 2014</t>
  </si>
  <si>
    <t>Cost Accum.Dep. WDV</t>
  </si>
  <si>
    <t>Cost</t>
  </si>
  <si>
    <t>Accm. Dep</t>
  </si>
  <si>
    <t>WDV</t>
  </si>
  <si>
    <t>Gh¢</t>
  </si>
  <si>
    <t xml:space="preserve">Office Equipment </t>
  </si>
  <si>
    <t xml:space="preserve">Furniture &amp; Fittings </t>
  </si>
  <si>
    <t>Fixtures</t>
  </si>
  <si>
    <t>Computer Equipment</t>
  </si>
  <si>
    <t>Note 9: Reserves</t>
  </si>
  <si>
    <t>Income Surplus</t>
  </si>
  <si>
    <t>Revaluation Reserves</t>
  </si>
  <si>
    <t>Note 10: Long Term Liabilities</t>
  </si>
  <si>
    <t>Loans:</t>
  </si>
  <si>
    <t xml:space="preserve">             1. Secured</t>
  </si>
  <si>
    <t xml:space="preserve">              2. Unsecured</t>
  </si>
  <si>
    <t>Leased Creditors</t>
  </si>
  <si>
    <t>Note 11: Short Term Liabilities</t>
  </si>
  <si>
    <t>Trade Creditors</t>
  </si>
  <si>
    <t xml:space="preserve">              1. Client's Investment Funds</t>
  </si>
  <si>
    <t xml:space="preserve">               2. Funds Under Management</t>
  </si>
  <si>
    <t>Borrowing From Market</t>
  </si>
  <si>
    <t xml:space="preserve">             a. Money Market</t>
  </si>
  <si>
    <t xml:space="preserve">              b. Open Market</t>
  </si>
  <si>
    <t xml:space="preserve">               c. Bank Overdraft</t>
  </si>
  <si>
    <t xml:space="preserve">                d. Others</t>
  </si>
  <si>
    <t>Note 12: Dividend Payable</t>
  </si>
  <si>
    <t xml:space="preserve">           Ordinary</t>
  </si>
  <si>
    <t xml:space="preserve">            Preference</t>
  </si>
  <si>
    <t xml:space="preserve">Note 13 : Other Liabilities </t>
  </si>
  <si>
    <t xml:space="preserve">                     a. Creditors and Accruals</t>
  </si>
  <si>
    <t xml:space="preserve">                      b. Taxation</t>
  </si>
  <si>
    <t xml:space="preserve">                       c. Inter Company Account</t>
  </si>
  <si>
    <t xml:space="preserve">                       d. Penalties Payable</t>
  </si>
  <si>
    <t xml:space="preserve">                        e. Deposits</t>
  </si>
  <si>
    <t>INCOME STATEMENT FOR THE QUARTER ENDED ……..., 2014</t>
  </si>
  <si>
    <t>January</t>
  </si>
  <si>
    <t>February</t>
  </si>
  <si>
    <t>Income</t>
  </si>
  <si>
    <t>Income*</t>
  </si>
  <si>
    <t>Less:</t>
  </si>
  <si>
    <t xml:space="preserve">Direct Expenses </t>
  </si>
  <si>
    <t>Net Income</t>
  </si>
  <si>
    <t xml:space="preserve">Administration Expenses </t>
  </si>
  <si>
    <t>Selling and Promotional Expenses</t>
  </si>
  <si>
    <t>Finance Charges</t>
  </si>
  <si>
    <t>Travelling and Entertainment</t>
  </si>
  <si>
    <t>Other Expenses</t>
  </si>
  <si>
    <t>Operating Profit</t>
  </si>
  <si>
    <t>Add:</t>
  </si>
  <si>
    <t>Other Income</t>
  </si>
  <si>
    <t>Net Profit before Taxation and before Extraordinary items</t>
  </si>
  <si>
    <t>Taxation</t>
  </si>
  <si>
    <t>Net Profit After Taxation but Before Extraordinary Items</t>
  </si>
  <si>
    <t>Profit (Loss) on Extraordinary Items</t>
  </si>
  <si>
    <t>Retained Profit/ Loss for the Period</t>
  </si>
  <si>
    <t>Statement of Accumulated  Profit/ (Loss)</t>
  </si>
  <si>
    <t>Profit(Loss) Brought Forward</t>
  </si>
  <si>
    <t>Profit(Loss) for the Period</t>
  </si>
  <si>
    <t>Profit/ (Loss) Carried Forward</t>
  </si>
  <si>
    <t>Note 1: Income</t>
  </si>
  <si>
    <t>(A) Stock Broking</t>
  </si>
  <si>
    <t xml:space="preserve">Sale Of Securities </t>
  </si>
  <si>
    <t xml:space="preserve">Purchase </t>
  </si>
  <si>
    <t xml:space="preserve">(B) Income from Primary Dealership (Clients’ Treasury Bills Activity) </t>
  </si>
  <si>
    <t>(C) Dealing as Principal</t>
  </si>
  <si>
    <t>(D) Income From Other Activities</t>
  </si>
  <si>
    <t>i. Dividends received on own investments</t>
  </si>
  <si>
    <t>ii. Management Fees</t>
  </si>
  <si>
    <t>iii. Investment Advisory Fees</t>
  </si>
  <si>
    <t>iv. Investment Income</t>
  </si>
  <si>
    <t>v. Consultancy &amp; Professional Fees Outside Investment Advisory Fees</t>
  </si>
  <si>
    <t>Vi. Gains/Losses on Disposal of Assets</t>
  </si>
  <si>
    <t xml:space="preserve">Vii. Exchange Gains/Losses </t>
  </si>
  <si>
    <t>Note 2: Direct Expenses</t>
  </si>
  <si>
    <t>SEC Licence Fees</t>
  </si>
  <si>
    <t>Note 3: Administration Expenses</t>
  </si>
  <si>
    <t>Staff Cost</t>
  </si>
  <si>
    <t>Directors Remuneration</t>
  </si>
  <si>
    <t>Depreciation</t>
  </si>
  <si>
    <t>Maintenance</t>
  </si>
  <si>
    <t>Audit Fee</t>
  </si>
  <si>
    <t>Office Expenses</t>
  </si>
  <si>
    <t>Note 4: Selling and Promotional</t>
  </si>
  <si>
    <t>Marketing and Promotions</t>
  </si>
  <si>
    <t>Note 5: Finance Charges</t>
  </si>
  <si>
    <t>Bank Charges</t>
  </si>
  <si>
    <t>Interest Expense</t>
  </si>
  <si>
    <t>Note 6: Travelling and Entertainment</t>
  </si>
  <si>
    <t>Entertainment</t>
  </si>
  <si>
    <t>Travelling and Transport</t>
  </si>
  <si>
    <t>Note 7: Other Income</t>
  </si>
  <si>
    <t>Interest on own Investment</t>
  </si>
  <si>
    <t>Exchange Gain(Loss)</t>
  </si>
  <si>
    <t>Disposal of Assets(Loss)</t>
  </si>
  <si>
    <t>Sundry</t>
  </si>
  <si>
    <t>CASH FLOW STATEMENT FOR THE QUARTER ENDED MARCH 31, 2014</t>
  </si>
  <si>
    <t>Inflow( Should Include)</t>
  </si>
  <si>
    <t>Receipts for and from investors</t>
  </si>
  <si>
    <t xml:space="preserve">Bank Borrowings </t>
  </si>
  <si>
    <t>Interest Received on Fixed Deposits</t>
  </si>
  <si>
    <t>Penalties/Fines Received</t>
  </si>
  <si>
    <t>Other Receipts Including Capital Contributions( Specify)</t>
  </si>
  <si>
    <t xml:space="preserve">    - Capital Contribution</t>
  </si>
  <si>
    <t xml:space="preserve">    - Advisory Fees</t>
  </si>
  <si>
    <t xml:space="preserve">    - Management Fees</t>
  </si>
  <si>
    <t xml:space="preserve">    - Repayment of Staff Loan</t>
  </si>
  <si>
    <t>Total inflow</t>
  </si>
  <si>
    <t>Outflow ( Should Include)</t>
  </si>
  <si>
    <t>Payments/ Refunds to Investors</t>
  </si>
  <si>
    <t>Penalties/ Fines Paid</t>
  </si>
  <si>
    <t>Administration Expenses Paid</t>
  </si>
  <si>
    <t>Establishment Expenses Paid</t>
  </si>
  <si>
    <t>Selling and Distribution Expenses Paid</t>
  </si>
  <si>
    <t>Finance Expenses Paid- Interest on Loan</t>
  </si>
  <si>
    <t>Finance Expenses Paid- Bank Charges</t>
  </si>
  <si>
    <t>Finance Expenses Paid- Interest on Client loans/ Deposits</t>
  </si>
  <si>
    <t>Other Expenses including Fixed Assets</t>
  </si>
  <si>
    <t xml:space="preserve">    -Fixed Assets</t>
  </si>
  <si>
    <t xml:space="preserve">    -Investments</t>
  </si>
  <si>
    <t xml:space="preserve">    - Staff Loan</t>
  </si>
  <si>
    <t>Purchases/ Loan Repayment etc( specify)</t>
  </si>
  <si>
    <t>Total Outflow</t>
  </si>
  <si>
    <t xml:space="preserve">Balance </t>
  </si>
  <si>
    <t>Net Increase/ ( Decrease) in Cash and Cash Equivalents</t>
  </si>
  <si>
    <t>Balance b/f- Cash and Cash Equivalents</t>
  </si>
  <si>
    <t>Balance c/f - Cash and Cash Equivalents</t>
  </si>
  <si>
    <t xml:space="preserve">Note: Cash and Cash Equivalent </t>
  </si>
  <si>
    <t>Cash in Hand</t>
  </si>
  <si>
    <t>Current Account Balances</t>
  </si>
  <si>
    <t>Short Term Deposits</t>
  </si>
  <si>
    <t>Total</t>
  </si>
  <si>
    <t>CALCULATION OF AGGREGATE INDEBTEDNESS</t>
  </si>
  <si>
    <t>Funds Under Management</t>
  </si>
  <si>
    <t>Less: Client Investment Funds</t>
  </si>
  <si>
    <t xml:space="preserve">Add: Other Liabilities </t>
  </si>
  <si>
    <t>Aggregate Indebtedness</t>
  </si>
  <si>
    <t>20% of Aggregate Indebtedness</t>
  </si>
  <si>
    <t>New Liquidity Introduced</t>
  </si>
  <si>
    <t>…………………….               ………………………………              …………………………….</t>
  </si>
  <si>
    <t xml:space="preserve">        Date                          Signature Of Managing                         Signature Of Director/</t>
  </si>
  <si>
    <t xml:space="preserve">                                                   Director/Partner                             Chief Financial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</si>
</sst>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5" fontId="2" fillId="0" borderId="0" xfId="0" applyNumberFormat="1" applyFont="1"/>
    <xf numFmtId="0" fontId="2" fillId="0" borderId="0" xfId="0" applyFont="1" applyAlignment="1">
      <alignment horizontal="center"/>
    </xf>
    <xf numFmtId="43" fontId="0" fillId="0" borderId="0" xfId="1" applyNumberFormat="1" applyFont="1"/>
    <xf numFmtId="43" fontId="0" fillId="0" borderId="0" xfId="1" applyFont="1"/>
    <xf numFmtId="164" fontId="0" fillId="0" borderId="0" xfId="1" applyNumberFormat="1" applyFont="1"/>
    <xf numFmtId="0" fontId="0" fillId="0" borderId="0" xfId="0" applyFont="1" applyAlignment="1">
      <alignment wrapText="1"/>
    </xf>
    <xf numFmtId="43" fontId="0" fillId="0" borderId="0" xfId="1" applyNumberFormat="1" applyFont="1" applyAlignment="1">
      <alignment wrapText="1"/>
    </xf>
    <xf numFmtId="43" fontId="0" fillId="0" borderId="1" xfId="1" applyFont="1" applyBorder="1"/>
    <xf numFmtId="165" fontId="0" fillId="0" borderId="1" xfId="1" applyNumberFormat="1" applyFont="1" applyBorder="1"/>
    <xf numFmtId="164" fontId="2" fillId="0" borderId="0" xfId="1" applyNumberFormat="1" applyFont="1"/>
    <xf numFmtId="0" fontId="0" fillId="0" borderId="0" xfId="0" applyFont="1"/>
    <xf numFmtId="164" fontId="0" fillId="0" borderId="0" xfId="1" applyNumberFormat="1" applyFont="1" applyBorder="1"/>
    <xf numFmtId="164" fontId="2" fillId="0" borderId="1" xfId="1" applyNumberFormat="1" applyFont="1" applyBorder="1"/>
    <xf numFmtId="43" fontId="2" fillId="0" borderId="1" xfId="1" applyNumberFormat="1" applyFont="1" applyBorder="1"/>
    <xf numFmtId="164" fontId="2" fillId="0" borderId="0" xfId="1" applyNumberFormat="1" applyFont="1" applyBorder="1"/>
    <xf numFmtId="164" fontId="0" fillId="0" borderId="1" xfId="1" applyNumberFormat="1" applyFont="1" applyBorder="1"/>
    <xf numFmtId="164" fontId="0" fillId="0" borderId="0" xfId="0" applyNumberFormat="1"/>
    <xf numFmtId="37" fontId="0" fillId="0" borderId="0" xfId="0" applyNumberFormat="1"/>
    <xf numFmtId="0" fontId="4" fillId="0" borderId="0" xfId="0" applyFont="1"/>
    <xf numFmtId="17" fontId="0" fillId="0" borderId="0" xfId="0" applyNumberFormat="1"/>
    <xf numFmtId="0" fontId="5" fillId="0" borderId="0" xfId="0" applyFont="1"/>
    <xf numFmtId="43" fontId="0" fillId="0" borderId="1" xfId="0" applyNumberFormat="1" applyBorder="1"/>
    <xf numFmtId="0" fontId="0" fillId="0" borderId="0" xfId="0" applyFill="1"/>
    <xf numFmtId="0" fontId="0" fillId="0" borderId="1" xfId="0" applyBorder="1"/>
    <xf numFmtId="165" fontId="0" fillId="0" borderId="0" xfId="1" applyNumberFormat="1" applyFont="1"/>
    <xf numFmtId="164" fontId="0" fillId="2" borderId="0" xfId="1" applyNumberFormat="1" applyFont="1" applyFill="1"/>
    <xf numFmtId="0" fontId="6" fillId="0" borderId="0" xfId="0" applyFont="1"/>
    <xf numFmtId="0" fontId="7" fillId="0" borderId="0" xfId="0" applyFont="1" applyAlignment="1">
      <alignment horizontal="center"/>
    </xf>
    <xf numFmtId="43" fontId="6" fillId="0" borderId="0" xfId="1" applyFont="1"/>
    <xf numFmtId="43" fontId="0" fillId="0" borderId="0" xfId="1" applyFont="1" applyBorder="1"/>
    <xf numFmtId="164" fontId="0" fillId="0" borderId="1" xfId="0" applyNumberFormat="1" applyFont="1" applyBorder="1"/>
    <xf numFmtId="164" fontId="0" fillId="0" borderId="0" xfId="0" applyNumberFormat="1" applyFont="1"/>
    <xf numFmtId="164" fontId="0" fillId="0" borderId="1" xfId="0" applyNumberFormat="1" applyBorder="1"/>
    <xf numFmtId="0" fontId="0" fillId="0" borderId="0" xfId="0" applyBorder="1"/>
    <xf numFmtId="0" fontId="2" fillId="0" borderId="0" xfId="0" applyFont="1" applyAlignment="1">
      <alignment wrapText="1"/>
    </xf>
    <xf numFmtId="0" fontId="8" fillId="0" borderId="0" xfId="0" applyFont="1"/>
    <xf numFmtId="0" fontId="6" fillId="0" borderId="0" xfId="0" applyFont="1" applyFill="1"/>
    <xf numFmtId="0" fontId="5" fillId="0" borderId="0" xfId="0" applyFont="1" applyFill="1"/>
    <xf numFmtId="43" fontId="0" fillId="0" borderId="0" xfId="1" applyFont="1" applyFill="1"/>
    <xf numFmtId="43" fontId="0" fillId="0" borderId="0" xfId="0" applyNumberFormat="1"/>
    <xf numFmtId="17" fontId="7" fillId="0" borderId="0" xfId="0" applyNumberFormat="1" applyFont="1"/>
    <xf numFmtId="0" fontId="10" fillId="0" borderId="0" xfId="0" applyFont="1"/>
    <xf numFmtId="43" fontId="6" fillId="0" borderId="0" xfId="1" applyFont="1" applyAlignment="1">
      <alignment horizontal="center"/>
    </xf>
    <xf numFmtId="43" fontId="0" fillId="0" borderId="2" xfId="0" applyNumberFormat="1" applyBorder="1"/>
    <xf numFmtId="43" fontId="6" fillId="0" borderId="2" xfId="1" applyFont="1" applyBorder="1" applyAlignment="1">
      <alignment horizontal="center"/>
    </xf>
    <xf numFmtId="43" fontId="0" fillId="0" borderId="2" xfId="1" applyFont="1" applyBorder="1"/>
    <xf numFmtId="0" fontId="10" fillId="0" borderId="0" xfId="0" applyFont="1" applyAlignment="1">
      <alignment horizontal="left"/>
    </xf>
    <xf numFmtId="43" fontId="6" fillId="0" borderId="3" xfId="1" applyFont="1" applyBorder="1" applyAlignment="1">
      <alignment horizontal="center"/>
    </xf>
    <xf numFmtId="43" fontId="6" fillId="0" borderId="0" xfId="1" applyFont="1" applyBorder="1" applyAlignment="1">
      <alignment horizontal="center"/>
    </xf>
    <xf numFmtId="0" fontId="0" fillId="0" borderId="2" xfId="0" applyBorder="1"/>
    <xf numFmtId="43" fontId="1" fillId="0" borderId="0" xfId="1" applyFont="1"/>
    <xf numFmtId="43" fontId="0" fillId="0" borderId="3" xfId="1" applyFont="1" applyBorder="1"/>
    <xf numFmtId="0" fontId="3" fillId="0" borderId="0" xfId="0" applyFont="1" applyAlignment="1">
      <alignment horizontal="center"/>
    </xf>
    <xf numFmtId="0" fontId="6" fillId="0" borderId="0" xfId="0" applyFont="1" applyFill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sie/Documents/Parkstone%20Capital/Accounting/P&amp;L%20Accounting%20Monthl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sie/Documents/Parkstone%20Capital/Accounting/Payments%20Schedule%20-%20January%20-%20Dec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, Vehi, Training, rent"/>
      <sheetName val="Utilities, phone, net, security"/>
      <sheetName val="T&amp;T, Advert, Printing, Bank cha"/>
      <sheetName val="Sal, Audit, Hotel"/>
      <sheetName val="INs, Licenses, Fees, Reg, Depr"/>
      <sheetName val="Income"/>
      <sheetName val="Expenses"/>
      <sheetName val="Payments Cash"/>
      <sheetName val="Income Stte"/>
      <sheetName val="Bal Sheet"/>
      <sheetName val="Cashflow"/>
      <sheetName val="Liquid Funds Qtr"/>
      <sheetName val="TB"/>
      <sheetName val="Depr"/>
      <sheetName val="Sheet3"/>
      <sheetName val="CF Trad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January</v>
          </cell>
        </row>
        <row r="5">
          <cell r="C5">
            <v>366.66666666666669</v>
          </cell>
          <cell r="D5">
            <v>421.66666666666657</v>
          </cell>
        </row>
        <row r="6">
          <cell r="C6">
            <v>725</v>
          </cell>
          <cell r="D6">
            <v>725</v>
          </cell>
        </row>
        <row r="7">
          <cell r="C7">
            <v>406</v>
          </cell>
          <cell r="D7">
            <v>632</v>
          </cell>
        </row>
      </sheetData>
      <sheetData sheetId="6">
        <row r="5">
          <cell r="D5"/>
        </row>
        <row r="60">
          <cell r="C60">
            <v>200</v>
          </cell>
          <cell r="D60">
            <v>200</v>
          </cell>
        </row>
      </sheetData>
      <sheetData sheetId="7"/>
      <sheetData sheetId="8">
        <row r="32">
          <cell r="F32"/>
        </row>
        <row r="60">
          <cell r="F60">
            <v>5000</v>
          </cell>
        </row>
      </sheetData>
      <sheetData sheetId="9">
        <row r="9">
          <cell r="C9">
            <v>4531.3500000000004</v>
          </cell>
        </row>
      </sheetData>
      <sheetData sheetId="10"/>
      <sheetData sheetId="11"/>
      <sheetData sheetId="12">
        <row r="10">
          <cell r="G10"/>
        </row>
        <row r="17">
          <cell r="G17"/>
        </row>
      </sheetData>
      <sheetData sheetId="13">
        <row r="38">
          <cell r="D38">
            <v>7452</v>
          </cell>
        </row>
      </sheetData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014"/>
      <sheetName val="Sheet2"/>
      <sheetName val="Cash Expenses"/>
      <sheetName val="Cash Inflows"/>
      <sheetName val="Sheet3"/>
    </sheetNames>
    <sheetDataSet>
      <sheetData sheetId="0"/>
      <sheetData sheetId="1"/>
      <sheetData sheetId="2">
        <row r="42">
          <cell r="E42">
            <v>12153.86</v>
          </cell>
        </row>
        <row r="44">
          <cell r="E44">
            <v>1012</v>
          </cell>
        </row>
        <row r="46">
          <cell r="E46">
            <v>176</v>
          </cell>
        </row>
        <row r="51">
          <cell r="E51">
            <v>1090.5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37"/>
  <sheetViews>
    <sheetView topLeftCell="A117" workbookViewId="0">
      <selection activeCell="B22" sqref="B22"/>
    </sheetView>
  </sheetViews>
  <sheetFormatPr defaultRowHeight="15" x14ac:dyDescent="0.25"/>
  <cols>
    <col min="1" max="1" width="27.5703125" customWidth="1"/>
    <col min="2" max="2" width="14" customWidth="1"/>
    <col min="3" max="3" width="19.85546875" customWidth="1"/>
    <col min="4" max="4" width="21.5703125" customWidth="1"/>
    <col min="6" max="6" width="14.85546875" customWidth="1"/>
  </cols>
  <sheetData>
    <row r="4" spans="1:6" ht="18.75" x14ac:dyDescent="0.3">
      <c r="A4" s="55" t="s">
        <v>0</v>
      </c>
      <c r="B4" s="55"/>
      <c r="C4" s="55"/>
      <c r="D4" s="55"/>
    </row>
    <row r="5" spans="1:6" ht="18.75" x14ac:dyDescent="0.3">
      <c r="A5" s="55" t="s">
        <v>1</v>
      </c>
      <c r="B5" s="55"/>
      <c r="C5" s="55"/>
      <c r="D5" s="55"/>
    </row>
    <row r="6" spans="1:6" x14ac:dyDescent="0.25">
      <c r="C6" s="1"/>
    </row>
    <row r="7" spans="1:6" x14ac:dyDescent="0.25">
      <c r="A7" s="2" t="s">
        <v>2</v>
      </c>
      <c r="B7" s="2"/>
      <c r="C7" s="3">
        <v>41729</v>
      </c>
      <c r="D7" s="3">
        <v>41639</v>
      </c>
      <c r="F7" s="3"/>
    </row>
    <row r="8" spans="1:6" x14ac:dyDescent="0.25">
      <c r="C8" s="4" t="s">
        <v>3</v>
      </c>
      <c r="D8" s="4" t="s">
        <v>3</v>
      </c>
    </row>
    <row r="9" spans="1:6" x14ac:dyDescent="0.25">
      <c r="A9" t="s">
        <v>4</v>
      </c>
      <c r="B9" t="s">
        <v>5</v>
      </c>
      <c r="C9" s="5">
        <f>+C41</f>
        <v>2</v>
      </c>
      <c r="D9" s="6">
        <f>+N14</f>
        <v>0</v>
      </c>
      <c r="F9" s="7"/>
    </row>
    <row r="10" spans="1:6" ht="33.75" customHeight="1" x14ac:dyDescent="0.25">
      <c r="A10" s="8" t="s">
        <v>6</v>
      </c>
      <c r="B10" s="8" t="s">
        <v>7</v>
      </c>
      <c r="C10" s="9">
        <f>+C48</f>
        <v>2050</v>
      </c>
      <c r="D10" s="6">
        <f>+N17</f>
        <v>0</v>
      </c>
      <c r="F10" s="7"/>
    </row>
    <row r="11" spans="1:6" x14ac:dyDescent="0.25">
      <c r="A11" t="s">
        <v>8</v>
      </c>
      <c r="B11" t="s">
        <v>9</v>
      </c>
      <c r="C11" s="5">
        <f>+C54</f>
        <v>80000</v>
      </c>
      <c r="D11" s="6">
        <f>+N15</f>
        <v>0</v>
      </c>
      <c r="F11" s="7"/>
    </row>
    <row r="12" spans="1:6" x14ac:dyDescent="0.25">
      <c r="A12" t="s">
        <v>10</v>
      </c>
      <c r="B12" t="s">
        <v>11</v>
      </c>
      <c r="C12" s="5">
        <f>+C61</f>
        <v>33</v>
      </c>
      <c r="D12" s="6">
        <v>0</v>
      </c>
      <c r="F12" s="7"/>
    </row>
    <row r="13" spans="1:6" x14ac:dyDescent="0.25">
      <c r="A13" t="s">
        <v>12</v>
      </c>
      <c r="B13" t="s">
        <v>13</v>
      </c>
      <c r="C13" s="5">
        <f>+C68</f>
        <v>330</v>
      </c>
      <c r="D13" s="6">
        <v>0</v>
      </c>
      <c r="F13" s="7"/>
    </row>
    <row r="14" spans="1:6" x14ac:dyDescent="0.25">
      <c r="A14" t="s">
        <v>14</v>
      </c>
      <c r="B14" t="s">
        <v>15</v>
      </c>
      <c r="C14" s="5">
        <f>+C75</f>
        <v>500</v>
      </c>
      <c r="D14" s="6">
        <v>0</v>
      </c>
      <c r="F14" s="7"/>
    </row>
    <row r="15" spans="1:6" x14ac:dyDescent="0.25">
      <c r="A15" t="s">
        <v>16</v>
      </c>
      <c r="B15" t="s">
        <v>17</v>
      </c>
      <c r="C15" s="5">
        <f>+C83</f>
        <v>51</v>
      </c>
      <c r="D15" s="6">
        <f>+N16</f>
        <v>0</v>
      </c>
      <c r="F15" s="7"/>
    </row>
    <row r="16" spans="1:6" x14ac:dyDescent="0.25">
      <c r="A16" t="s">
        <v>18</v>
      </c>
      <c r="B16" t="s">
        <v>19</v>
      </c>
      <c r="C16" s="5">
        <f>+D93</f>
        <v>11034</v>
      </c>
      <c r="D16" s="6">
        <f>+N11</f>
        <v>0</v>
      </c>
      <c r="F16" s="7"/>
    </row>
    <row r="17" spans="1:6" x14ac:dyDescent="0.25">
      <c r="C17" s="5"/>
      <c r="D17" s="6"/>
      <c r="F17" s="7"/>
    </row>
    <row r="18" spans="1:6" x14ac:dyDescent="0.25">
      <c r="A18" s="2" t="s">
        <v>20</v>
      </c>
      <c r="B18" s="2"/>
      <c r="C18" s="16">
        <f>SUM(C9:C16)</f>
        <v>94000</v>
      </c>
      <c r="D18" s="10">
        <f>SUM(D9:D16)</f>
        <v>0</v>
      </c>
      <c r="F18" s="11"/>
    </row>
    <row r="19" spans="1:6" x14ac:dyDescent="0.25">
      <c r="C19" s="5"/>
      <c r="D19" s="6"/>
      <c r="F19" s="7"/>
    </row>
    <row r="20" spans="1:6" x14ac:dyDescent="0.25">
      <c r="A20" s="2" t="s">
        <v>21</v>
      </c>
      <c r="B20" s="2"/>
      <c r="C20" s="12"/>
      <c r="D20" s="6"/>
      <c r="F20" s="7"/>
    </row>
    <row r="21" spans="1:6" x14ac:dyDescent="0.25">
      <c r="A21" t="s">
        <v>22</v>
      </c>
      <c r="C21" s="7">
        <v>100000</v>
      </c>
      <c r="D21" s="6">
        <f>+N29</f>
        <v>0</v>
      </c>
      <c r="F21" s="7"/>
    </row>
    <row r="22" spans="1:6" x14ac:dyDescent="0.25">
      <c r="A22" s="13" t="s">
        <v>23</v>
      </c>
      <c r="B22" s="13"/>
      <c r="C22" s="7">
        <v>8000</v>
      </c>
      <c r="D22" s="6">
        <f>+N31</f>
        <v>0</v>
      </c>
      <c r="F22" s="7"/>
    </row>
    <row r="23" spans="1:6" x14ac:dyDescent="0.25">
      <c r="A23" t="s">
        <v>24</v>
      </c>
      <c r="C23" s="14">
        <f>+C102</f>
        <v>-66000</v>
      </c>
      <c r="D23" s="6">
        <f>+N30</f>
        <v>0</v>
      </c>
      <c r="F23" s="7"/>
    </row>
    <row r="24" spans="1:6" x14ac:dyDescent="0.25">
      <c r="C24" s="14"/>
      <c r="D24" s="6"/>
      <c r="F24" s="7"/>
    </row>
    <row r="25" spans="1:6" x14ac:dyDescent="0.25">
      <c r="A25" s="2" t="s">
        <v>25</v>
      </c>
      <c r="B25" s="2"/>
      <c r="C25" s="15">
        <f>SUM(C21:C24)</f>
        <v>42000</v>
      </c>
      <c r="D25" s="10">
        <f>SUM(D21:D24)</f>
        <v>0</v>
      </c>
      <c r="F25" s="16"/>
    </row>
    <row r="26" spans="1:6" x14ac:dyDescent="0.25">
      <c r="A26" s="2"/>
      <c r="B26" s="2"/>
      <c r="C26" s="17"/>
      <c r="D26" s="6"/>
      <c r="F26" s="7"/>
    </row>
    <row r="27" spans="1:6" x14ac:dyDescent="0.25">
      <c r="A27" t="s">
        <v>26</v>
      </c>
      <c r="C27" s="7">
        <f>+C109</f>
        <v>0</v>
      </c>
      <c r="D27" s="6">
        <v>0</v>
      </c>
      <c r="F27" s="7"/>
    </row>
    <row r="28" spans="1:6" x14ac:dyDescent="0.25">
      <c r="A28" t="s">
        <v>27</v>
      </c>
      <c r="C28" s="7">
        <v>52000</v>
      </c>
      <c r="D28" s="6">
        <f>+N23</f>
        <v>0</v>
      </c>
      <c r="F28" s="7"/>
    </row>
    <row r="29" spans="1:6" x14ac:dyDescent="0.25">
      <c r="A29" t="s">
        <v>28</v>
      </c>
      <c r="C29" s="7">
        <f>+C125</f>
        <v>0</v>
      </c>
      <c r="D29" s="6">
        <v>0</v>
      </c>
      <c r="F29" s="7"/>
    </row>
    <row r="30" spans="1:6" x14ac:dyDescent="0.25">
      <c r="A30" t="s">
        <v>29</v>
      </c>
      <c r="C30" s="7">
        <f>+C134</f>
        <v>0</v>
      </c>
      <c r="D30" s="6">
        <f>+N21</f>
        <v>0</v>
      </c>
      <c r="F30" s="7"/>
    </row>
    <row r="31" spans="1:6" x14ac:dyDescent="0.25">
      <c r="C31" s="7"/>
      <c r="D31" s="6"/>
      <c r="F31" s="7"/>
    </row>
    <row r="32" spans="1:6" x14ac:dyDescent="0.25">
      <c r="A32" s="2" t="s">
        <v>30</v>
      </c>
      <c r="B32" s="2"/>
      <c r="C32" s="15">
        <f>SUM(C27:C31)</f>
        <v>52000</v>
      </c>
      <c r="D32" s="10">
        <f>SUM(D27:D31)</f>
        <v>0</v>
      </c>
      <c r="F32" s="18"/>
    </row>
    <row r="33" spans="1:6" x14ac:dyDescent="0.25">
      <c r="C33" s="7"/>
      <c r="D33" s="6"/>
      <c r="F33" s="7"/>
    </row>
    <row r="34" spans="1:6" x14ac:dyDescent="0.25">
      <c r="A34" s="2" t="s">
        <v>31</v>
      </c>
      <c r="B34" s="2"/>
      <c r="C34" s="15">
        <f>+C32+C25</f>
        <v>94000</v>
      </c>
      <c r="D34" s="10">
        <f>+D32+D25</f>
        <v>0</v>
      </c>
      <c r="F34" s="16"/>
    </row>
    <row r="35" spans="1:6" x14ac:dyDescent="0.25">
      <c r="C35" s="19">
        <f>+C18-C34</f>
        <v>0</v>
      </c>
      <c r="D35" s="20">
        <f>+D18-D34</f>
        <v>0</v>
      </c>
      <c r="F35" s="5"/>
    </row>
    <row r="36" spans="1:6" x14ac:dyDescent="0.25">
      <c r="F36" s="7"/>
    </row>
    <row r="37" spans="1:6" x14ac:dyDescent="0.25">
      <c r="F37" s="7"/>
    </row>
    <row r="38" spans="1:6" ht="21" x14ac:dyDescent="0.35">
      <c r="A38" s="21" t="s">
        <v>32</v>
      </c>
      <c r="B38" s="21"/>
      <c r="C38" s="22">
        <v>41699</v>
      </c>
      <c r="F38" s="7"/>
    </row>
    <row r="39" spans="1:6" x14ac:dyDescent="0.25">
      <c r="C39" s="2" t="s">
        <v>33</v>
      </c>
      <c r="F39" s="7"/>
    </row>
    <row r="40" spans="1:6" x14ac:dyDescent="0.25">
      <c r="A40" s="23" t="s">
        <v>34</v>
      </c>
      <c r="B40" s="23"/>
      <c r="F40" s="7"/>
    </row>
    <row r="41" spans="1:6" x14ac:dyDescent="0.25">
      <c r="A41" t="s">
        <v>35</v>
      </c>
      <c r="C41" s="24">
        <v>2</v>
      </c>
      <c r="F41" s="18"/>
    </row>
    <row r="42" spans="1:6" x14ac:dyDescent="0.25">
      <c r="F42" s="7"/>
    </row>
    <row r="43" spans="1:6" x14ac:dyDescent="0.25">
      <c r="A43" s="23" t="s">
        <v>36</v>
      </c>
      <c r="B43" s="23"/>
      <c r="F43" s="7"/>
    </row>
    <row r="44" spans="1:6" x14ac:dyDescent="0.25">
      <c r="A44" t="s">
        <v>37</v>
      </c>
      <c r="C44" s="6">
        <v>50</v>
      </c>
      <c r="F44" s="7"/>
    </row>
    <row r="45" spans="1:6" x14ac:dyDescent="0.25">
      <c r="A45" t="s">
        <v>38</v>
      </c>
      <c r="C45" s="6">
        <v>2000</v>
      </c>
      <c r="F45" s="7"/>
    </row>
    <row r="46" spans="1:6" x14ac:dyDescent="0.25">
      <c r="A46" s="25" t="s">
        <v>39</v>
      </c>
      <c r="B46" s="25"/>
      <c r="C46" s="6">
        <v>0</v>
      </c>
      <c r="F46" s="7"/>
    </row>
    <row r="47" spans="1:6" x14ac:dyDescent="0.25">
      <c r="A47" t="s">
        <v>40</v>
      </c>
      <c r="C47" s="6">
        <v>0</v>
      </c>
      <c r="F47" s="7"/>
    </row>
    <row r="48" spans="1:6" x14ac:dyDescent="0.25">
      <c r="C48" s="10">
        <f>SUM(C44:C47)</f>
        <v>2050</v>
      </c>
      <c r="F48" s="18"/>
    </row>
    <row r="49" spans="1:6" x14ac:dyDescent="0.25">
      <c r="C49" s="6"/>
      <c r="F49" s="7"/>
    </row>
    <row r="50" spans="1:6" x14ac:dyDescent="0.25">
      <c r="A50" s="23" t="s">
        <v>41</v>
      </c>
      <c r="B50" s="23"/>
      <c r="C50" s="6"/>
      <c r="F50" s="7"/>
    </row>
    <row r="51" spans="1:6" x14ac:dyDescent="0.25">
      <c r="A51" t="s">
        <v>42</v>
      </c>
      <c r="C51" s="6">
        <v>30000</v>
      </c>
      <c r="F51" s="7"/>
    </row>
    <row r="52" spans="1:6" x14ac:dyDescent="0.25">
      <c r="A52" t="s">
        <v>43</v>
      </c>
      <c r="C52" s="6">
        <v>0</v>
      </c>
      <c r="F52" s="7"/>
    </row>
    <row r="53" spans="1:6" x14ac:dyDescent="0.25">
      <c r="A53" t="s">
        <v>16</v>
      </c>
      <c r="C53" s="6">
        <v>50000</v>
      </c>
      <c r="F53" s="7"/>
    </row>
    <row r="54" spans="1:6" x14ac:dyDescent="0.25">
      <c r="C54" s="10">
        <f>SUM(C51:C53)</f>
        <v>80000</v>
      </c>
      <c r="F54" s="18"/>
    </row>
    <row r="55" spans="1:6" x14ac:dyDescent="0.25">
      <c r="C55" s="6"/>
      <c r="F55" s="7"/>
    </row>
    <row r="56" spans="1:6" x14ac:dyDescent="0.25">
      <c r="A56" s="23" t="s">
        <v>44</v>
      </c>
      <c r="B56" s="23"/>
      <c r="C56" s="6"/>
      <c r="F56" s="7"/>
    </row>
    <row r="57" spans="1:6" x14ac:dyDescent="0.25">
      <c r="A57" t="s">
        <v>45</v>
      </c>
      <c r="C57" s="6">
        <v>20</v>
      </c>
      <c r="D57" s="6"/>
      <c r="F57" s="7"/>
    </row>
    <row r="58" spans="1:6" x14ac:dyDescent="0.25">
      <c r="A58" t="s">
        <v>46</v>
      </c>
      <c r="C58" s="6">
        <v>-1</v>
      </c>
      <c r="D58" s="6"/>
      <c r="F58" s="7"/>
    </row>
    <row r="59" spans="1:6" x14ac:dyDescent="0.25">
      <c r="A59" t="s">
        <v>47</v>
      </c>
      <c r="C59" s="6">
        <v>15</v>
      </c>
      <c r="D59" s="6"/>
      <c r="F59" s="7"/>
    </row>
    <row r="60" spans="1:6" x14ac:dyDescent="0.25">
      <c r="A60" t="s">
        <v>48</v>
      </c>
      <c r="C60" s="6">
        <v>-1</v>
      </c>
      <c r="D60" s="6"/>
      <c r="F60" s="7"/>
    </row>
    <row r="61" spans="1:6" x14ac:dyDescent="0.25">
      <c r="C61" s="10">
        <f>SUM(C57:C60)</f>
        <v>33</v>
      </c>
      <c r="D61" s="6"/>
      <c r="F61" s="18"/>
    </row>
    <row r="62" spans="1:6" x14ac:dyDescent="0.25">
      <c r="F62" s="7"/>
    </row>
    <row r="63" spans="1:6" x14ac:dyDescent="0.25">
      <c r="A63" s="23" t="s">
        <v>49</v>
      </c>
      <c r="B63" s="23"/>
      <c r="F63" s="7"/>
    </row>
    <row r="64" spans="1:6" x14ac:dyDescent="0.25">
      <c r="A64" t="s">
        <v>50</v>
      </c>
      <c r="C64">
        <f>50+280</f>
        <v>330</v>
      </c>
      <c r="F64" s="7"/>
    </row>
    <row r="65" spans="1:6" x14ac:dyDescent="0.25">
      <c r="A65" s="25" t="s">
        <v>51</v>
      </c>
      <c r="B65" s="25"/>
      <c r="C65">
        <v>0</v>
      </c>
      <c r="F65" s="7"/>
    </row>
    <row r="66" spans="1:6" x14ac:dyDescent="0.25">
      <c r="A66" t="s">
        <v>52</v>
      </c>
      <c r="C66">
        <v>0</v>
      </c>
      <c r="F66" s="7"/>
    </row>
    <row r="67" spans="1:6" x14ac:dyDescent="0.25">
      <c r="A67" t="s">
        <v>53</v>
      </c>
      <c r="C67">
        <v>0</v>
      </c>
      <c r="F67" s="7"/>
    </row>
    <row r="68" spans="1:6" x14ac:dyDescent="0.25">
      <c r="C68" s="26">
        <f>SUM(C64:C67)</f>
        <v>330</v>
      </c>
      <c r="F68" s="18"/>
    </row>
    <row r="69" spans="1:6" x14ac:dyDescent="0.25">
      <c r="A69" s="23" t="s">
        <v>54</v>
      </c>
      <c r="B69" s="23"/>
      <c r="F69" s="7"/>
    </row>
    <row r="70" spans="1:6" x14ac:dyDescent="0.25">
      <c r="A70" t="s">
        <v>55</v>
      </c>
      <c r="F70" s="7"/>
    </row>
    <row r="71" spans="1:6" x14ac:dyDescent="0.25">
      <c r="A71" t="s">
        <v>56</v>
      </c>
      <c r="C71">
        <v>0</v>
      </c>
      <c r="F71" s="7"/>
    </row>
    <row r="72" spans="1:6" x14ac:dyDescent="0.25">
      <c r="A72" t="s">
        <v>57</v>
      </c>
      <c r="C72">
        <v>500</v>
      </c>
      <c r="F72" s="27"/>
    </row>
    <row r="73" spans="1:6" x14ac:dyDescent="0.25">
      <c r="A73" t="s">
        <v>58</v>
      </c>
      <c r="F73" s="7"/>
    </row>
    <row r="74" spans="1:6" x14ac:dyDescent="0.25">
      <c r="A74" t="s">
        <v>59</v>
      </c>
      <c r="C74">
        <v>0</v>
      </c>
      <c r="F74" s="7"/>
    </row>
    <row r="75" spans="1:6" x14ac:dyDescent="0.25">
      <c r="C75" s="26">
        <f>SUM(C71:C74)</f>
        <v>500</v>
      </c>
      <c r="F75" s="18"/>
    </row>
    <row r="76" spans="1:6" x14ac:dyDescent="0.25">
      <c r="F76" s="7"/>
    </row>
    <row r="77" spans="1:6" x14ac:dyDescent="0.25">
      <c r="A77" s="23" t="s">
        <v>60</v>
      </c>
      <c r="B77" s="23"/>
      <c r="F77" s="7"/>
    </row>
    <row r="78" spans="1:6" x14ac:dyDescent="0.25">
      <c r="A78" t="s">
        <v>53</v>
      </c>
      <c r="C78" s="7">
        <v>0</v>
      </c>
      <c r="F78" s="7"/>
    </row>
    <row r="79" spans="1:6" x14ac:dyDescent="0.25">
      <c r="A79" t="s">
        <v>61</v>
      </c>
      <c r="C79" s="7">
        <f>+[1]TB!G10</f>
        <v>0</v>
      </c>
      <c r="F79" s="28"/>
    </row>
    <row r="80" spans="1:6" x14ac:dyDescent="0.25">
      <c r="A80" t="s">
        <v>62</v>
      </c>
      <c r="C80" s="7">
        <v>50</v>
      </c>
      <c r="F80" s="7"/>
    </row>
    <row r="81" spans="1:7" x14ac:dyDescent="0.25">
      <c r="A81" t="s">
        <v>63</v>
      </c>
      <c r="C81" s="7">
        <v>1</v>
      </c>
      <c r="F81" s="7"/>
    </row>
    <row r="82" spans="1:7" x14ac:dyDescent="0.25">
      <c r="A82" t="s">
        <v>64</v>
      </c>
      <c r="C82" s="7">
        <v>0</v>
      </c>
      <c r="F82" s="7"/>
    </row>
    <row r="83" spans="1:7" x14ac:dyDescent="0.25">
      <c r="C83" s="18">
        <f>SUM(C78:C82)</f>
        <v>51</v>
      </c>
      <c r="F83" s="18"/>
    </row>
    <row r="84" spans="1:7" x14ac:dyDescent="0.25">
      <c r="F84" s="7"/>
    </row>
    <row r="85" spans="1:7" x14ac:dyDescent="0.25">
      <c r="A85" s="2" t="s">
        <v>65</v>
      </c>
      <c r="B85" s="2"/>
      <c r="D85" s="13"/>
      <c r="E85" s="13"/>
      <c r="F85" s="13"/>
    </row>
    <row r="86" spans="1:7" x14ac:dyDescent="0.25">
      <c r="A86" s="29"/>
      <c r="B86" s="29"/>
      <c r="C86" s="30" t="s">
        <v>66</v>
      </c>
      <c r="D86" s="30" t="s">
        <v>67</v>
      </c>
      <c r="G86" s="13"/>
    </row>
    <row r="87" spans="1:7" x14ac:dyDescent="0.25">
      <c r="A87" s="29" t="s">
        <v>68</v>
      </c>
      <c r="B87" s="4" t="s">
        <v>69</v>
      </c>
      <c r="C87" s="4" t="s">
        <v>70</v>
      </c>
      <c r="D87" s="4" t="s">
        <v>71</v>
      </c>
      <c r="F87" s="4"/>
      <c r="G87" s="13"/>
    </row>
    <row r="88" spans="1:7" x14ac:dyDescent="0.25">
      <c r="A88" s="13"/>
      <c r="B88" s="4" t="s">
        <v>72</v>
      </c>
      <c r="C88" s="4" t="s">
        <v>72</v>
      </c>
      <c r="D88" s="4" t="s">
        <v>72</v>
      </c>
      <c r="E88" s="7"/>
      <c r="F88" s="7"/>
      <c r="G88" s="13"/>
    </row>
    <row r="89" spans="1:7" x14ac:dyDescent="0.25">
      <c r="A89" s="29" t="s">
        <v>73</v>
      </c>
      <c r="B89" s="31">
        <v>7450</v>
      </c>
      <c r="C89" s="31">
        <v>1870</v>
      </c>
      <c r="D89" s="31">
        <f t="shared" ref="D89:D91" si="0">+B89-C89</f>
        <v>5580</v>
      </c>
      <c r="E89" s="7"/>
      <c r="F89" s="7"/>
      <c r="G89" s="13"/>
    </row>
    <row r="90" spans="1:7" x14ac:dyDescent="0.25">
      <c r="A90" s="29" t="s">
        <v>74</v>
      </c>
      <c r="B90" s="31">
        <v>333</v>
      </c>
      <c r="C90" s="31">
        <v>83</v>
      </c>
      <c r="D90" s="31">
        <f t="shared" si="0"/>
        <v>250</v>
      </c>
      <c r="E90" s="7"/>
      <c r="F90" s="7"/>
      <c r="G90" s="13"/>
    </row>
    <row r="91" spans="1:7" x14ac:dyDescent="0.25">
      <c r="A91" s="29" t="s">
        <v>75</v>
      </c>
      <c r="B91" s="31">
        <v>411</v>
      </c>
      <c r="C91" s="31">
        <v>205</v>
      </c>
      <c r="D91" s="31">
        <f t="shared" si="0"/>
        <v>206</v>
      </c>
      <c r="E91" s="7"/>
      <c r="F91" s="7"/>
      <c r="G91" s="13"/>
    </row>
    <row r="92" spans="1:7" x14ac:dyDescent="0.25">
      <c r="A92" t="s">
        <v>76</v>
      </c>
      <c r="B92" s="31">
        <v>10090</v>
      </c>
      <c r="C92" s="31">
        <v>5092</v>
      </c>
      <c r="D92" s="31">
        <f>+B92-C92</f>
        <v>4998</v>
      </c>
      <c r="E92" s="7"/>
      <c r="F92" s="7"/>
      <c r="G92" s="13"/>
    </row>
    <row r="93" spans="1:7" x14ac:dyDescent="0.25">
      <c r="A93" s="13"/>
      <c r="B93" s="10">
        <f>SUM(B89:B92)</f>
        <v>18284</v>
      </c>
      <c r="C93" s="10">
        <f t="shared" ref="C93:D93" si="1">SUM(C89:C92)</f>
        <v>7250</v>
      </c>
      <c r="D93" s="10">
        <f t="shared" si="1"/>
        <v>11034</v>
      </c>
      <c r="E93" s="32"/>
      <c r="F93" s="33"/>
      <c r="G93" s="13"/>
    </row>
    <row r="94" spans="1:7" x14ac:dyDescent="0.25">
      <c r="A94" s="13"/>
      <c r="B94" s="13"/>
      <c r="C94" s="13"/>
      <c r="D94" s="34"/>
      <c r="E94" s="34"/>
      <c r="F94" s="34"/>
      <c r="G94" s="13"/>
    </row>
    <row r="98" spans="1:6" x14ac:dyDescent="0.25">
      <c r="A98" s="23" t="s">
        <v>77</v>
      </c>
      <c r="B98" s="23"/>
      <c r="C98" s="7"/>
    </row>
    <row r="99" spans="1:6" x14ac:dyDescent="0.25">
      <c r="A99" t="s">
        <v>78</v>
      </c>
      <c r="C99" s="7">
        <v>-66000</v>
      </c>
      <c r="F99" s="19"/>
    </row>
    <row r="100" spans="1:6" x14ac:dyDescent="0.25">
      <c r="A100" t="s">
        <v>79</v>
      </c>
      <c r="C100" s="7">
        <v>0</v>
      </c>
      <c r="F100" s="19"/>
    </row>
    <row r="101" spans="1:6" x14ac:dyDescent="0.25">
      <c r="A101" t="s">
        <v>16</v>
      </c>
      <c r="C101" s="7">
        <v>0</v>
      </c>
      <c r="F101" s="19"/>
    </row>
    <row r="102" spans="1:6" x14ac:dyDescent="0.25">
      <c r="C102" s="18">
        <f>SUM(C99:C101)</f>
        <v>-66000</v>
      </c>
      <c r="F102" s="35"/>
    </row>
    <row r="103" spans="1:6" x14ac:dyDescent="0.25">
      <c r="C103" s="7"/>
    </row>
    <row r="104" spans="1:6" x14ac:dyDescent="0.25">
      <c r="A104" s="2" t="s">
        <v>80</v>
      </c>
      <c r="B104" s="2"/>
      <c r="C104" s="7"/>
    </row>
    <row r="105" spans="1:6" x14ac:dyDescent="0.25">
      <c r="A105" t="s">
        <v>81</v>
      </c>
      <c r="C105" s="7"/>
    </row>
    <row r="106" spans="1:6" x14ac:dyDescent="0.25">
      <c r="A106" t="s">
        <v>82</v>
      </c>
      <c r="C106" s="7">
        <v>0</v>
      </c>
      <c r="F106" s="7"/>
    </row>
    <row r="107" spans="1:6" x14ac:dyDescent="0.25">
      <c r="A107" t="s">
        <v>83</v>
      </c>
      <c r="C107" s="7">
        <v>0</v>
      </c>
      <c r="F107" s="7"/>
    </row>
    <row r="108" spans="1:6" x14ac:dyDescent="0.25">
      <c r="A108" t="s">
        <v>84</v>
      </c>
      <c r="C108" s="7">
        <v>0</v>
      </c>
      <c r="F108" s="7"/>
    </row>
    <row r="109" spans="1:6" x14ac:dyDescent="0.25">
      <c r="C109" s="18">
        <f>SUM(C106:C108)</f>
        <v>0</v>
      </c>
      <c r="F109" s="18"/>
    </row>
    <row r="110" spans="1:6" x14ac:dyDescent="0.25">
      <c r="C110" s="36"/>
    </row>
    <row r="111" spans="1:6" x14ac:dyDescent="0.25">
      <c r="A111" s="23" t="s">
        <v>85</v>
      </c>
      <c r="B111" s="23"/>
    </row>
    <row r="112" spans="1:6" x14ac:dyDescent="0.25">
      <c r="A112" t="s">
        <v>86</v>
      </c>
      <c r="C112" s="6"/>
    </row>
    <row r="113" spans="1:6" x14ac:dyDescent="0.25">
      <c r="A113" t="s">
        <v>87</v>
      </c>
      <c r="C113" s="6">
        <v>62000</v>
      </c>
      <c r="F113" s="7"/>
    </row>
    <row r="114" spans="1:6" x14ac:dyDescent="0.25">
      <c r="A114" t="s">
        <v>88</v>
      </c>
      <c r="C114" s="6">
        <v>0</v>
      </c>
      <c r="F114" s="7"/>
    </row>
    <row r="115" spans="1:6" x14ac:dyDescent="0.25">
      <c r="A115" t="s">
        <v>89</v>
      </c>
      <c r="C115" s="6"/>
      <c r="F115" s="7"/>
    </row>
    <row r="116" spans="1:6" x14ac:dyDescent="0.25">
      <c r="A116" t="s">
        <v>90</v>
      </c>
      <c r="C116" s="6">
        <v>0</v>
      </c>
      <c r="F116" s="7"/>
    </row>
    <row r="117" spans="1:6" x14ac:dyDescent="0.25">
      <c r="A117" t="s">
        <v>91</v>
      </c>
      <c r="C117" s="6">
        <v>0</v>
      </c>
      <c r="F117" s="7"/>
    </row>
    <row r="118" spans="1:6" x14ac:dyDescent="0.25">
      <c r="A118" t="s">
        <v>92</v>
      </c>
      <c r="C118" s="6">
        <v>0</v>
      </c>
      <c r="F118" s="7"/>
    </row>
    <row r="119" spans="1:6" x14ac:dyDescent="0.25">
      <c r="A119" t="s">
        <v>93</v>
      </c>
      <c r="C119" s="6">
        <v>0</v>
      </c>
      <c r="F119" s="7"/>
    </row>
    <row r="120" spans="1:6" x14ac:dyDescent="0.25">
      <c r="C120" s="10">
        <f>SUM(C113:C119)</f>
        <v>62000</v>
      </c>
      <c r="F120" s="18"/>
    </row>
    <row r="121" spans="1:6" x14ac:dyDescent="0.25">
      <c r="C121" s="32"/>
      <c r="F121" s="7"/>
    </row>
    <row r="122" spans="1:6" x14ac:dyDescent="0.25">
      <c r="A122" s="23" t="s">
        <v>94</v>
      </c>
      <c r="B122" s="23"/>
      <c r="C122" s="6"/>
      <c r="F122" s="7"/>
    </row>
    <row r="123" spans="1:6" x14ac:dyDescent="0.25">
      <c r="A123" t="s">
        <v>95</v>
      </c>
      <c r="C123" s="6">
        <v>0</v>
      </c>
      <c r="F123" s="7"/>
    </row>
    <row r="124" spans="1:6" x14ac:dyDescent="0.25">
      <c r="A124" t="s">
        <v>96</v>
      </c>
      <c r="C124" s="6">
        <v>0</v>
      </c>
      <c r="F124" s="7"/>
    </row>
    <row r="125" spans="1:6" x14ac:dyDescent="0.25">
      <c r="C125" s="10">
        <f>SUM(C123:C124)</f>
        <v>0</v>
      </c>
      <c r="F125" s="18"/>
    </row>
    <row r="126" spans="1:6" x14ac:dyDescent="0.25">
      <c r="C126" s="32"/>
      <c r="F126" s="7"/>
    </row>
    <row r="127" spans="1:6" x14ac:dyDescent="0.25">
      <c r="C127" s="32"/>
      <c r="F127" s="7"/>
    </row>
    <row r="128" spans="1:6" x14ac:dyDescent="0.25">
      <c r="A128" s="23" t="s">
        <v>97</v>
      </c>
      <c r="B128" s="23"/>
      <c r="C128" s="6"/>
      <c r="F128" s="7"/>
    </row>
    <row r="129" spans="1:6" x14ac:dyDescent="0.25">
      <c r="A129" t="s">
        <v>98</v>
      </c>
      <c r="C129" s="6">
        <f>+[1]TB!G17</f>
        <v>0</v>
      </c>
      <c r="F129" s="7"/>
    </row>
    <row r="130" spans="1:6" x14ac:dyDescent="0.25">
      <c r="A130" t="s">
        <v>99</v>
      </c>
      <c r="C130" s="6">
        <v>0</v>
      </c>
      <c r="F130" s="7"/>
    </row>
    <row r="131" spans="1:6" x14ac:dyDescent="0.25">
      <c r="A131" t="s">
        <v>100</v>
      </c>
      <c r="C131" s="6">
        <v>0</v>
      </c>
      <c r="F131" s="7"/>
    </row>
    <row r="132" spans="1:6" x14ac:dyDescent="0.25">
      <c r="A132" t="s">
        <v>101</v>
      </c>
      <c r="C132" s="6">
        <v>0</v>
      </c>
      <c r="F132" s="7"/>
    </row>
    <row r="133" spans="1:6" x14ac:dyDescent="0.25">
      <c r="A133" t="s">
        <v>102</v>
      </c>
      <c r="C133" s="6">
        <v>0</v>
      </c>
      <c r="F133" s="7"/>
    </row>
    <row r="134" spans="1:6" x14ac:dyDescent="0.25">
      <c r="C134" s="10">
        <f>SUM(C129:C133)</f>
        <v>0</v>
      </c>
      <c r="F134" s="18"/>
    </row>
    <row r="135" spans="1:6" x14ac:dyDescent="0.25">
      <c r="F135" s="7"/>
    </row>
    <row r="136" spans="1:6" x14ac:dyDescent="0.25">
      <c r="F136" s="7"/>
    </row>
    <row r="137" spans="1:6" x14ac:dyDescent="0.25">
      <c r="F137" s="7"/>
    </row>
  </sheetData>
  <mergeCells count="2">
    <mergeCell ref="A4:D4"/>
    <mergeCell ref="A5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5"/>
  <sheetViews>
    <sheetView topLeftCell="A49" workbookViewId="0">
      <selection activeCell="C69" sqref="C69"/>
    </sheetView>
  </sheetViews>
  <sheetFormatPr defaultRowHeight="15" x14ac:dyDescent="0.25"/>
  <cols>
    <col min="1" max="1" width="38.7109375" customWidth="1"/>
    <col min="2" max="2" width="10" customWidth="1"/>
    <col min="3" max="3" width="23" customWidth="1"/>
    <col min="4" max="4" width="20.85546875" customWidth="1"/>
  </cols>
  <sheetData>
    <row r="2" spans="1:4" ht="21" x14ac:dyDescent="0.35">
      <c r="A2" s="21" t="s">
        <v>103</v>
      </c>
      <c r="B2" s="21"/>
    </row>
    <row r="3" spans="1:4" x14ac:dyDescent="0.25">
      <c r="C3" s="2" t="s">
        <v>104</v>
      </c>
      <c r="D3" s="2" t="s">
        <v>105</v>
      </c>
    </row>
    <row r="4" spans="1:4" x14ac:dyDescent="0.25">
      <c r="C4" s="2"/>
      <c r="D4" s="2"/>
    </row>
    <row r="5" spans="1:4" x14ac:dyDescent="0.25">
      <c r="A5" s="2" t="s">
        <v>106</v>
      </c>
      <c r="B5" s="2"/>
    </row>
    <row r="6" spans="1:4" x14ac:dyDescent="0.25">
      <c r="A6" t="s">
        <v>107</v>
      </c>
      <c r="B6" t="s">
        <v>5</v>
      </c>
      <c r="C6" s="6">
        <f>+C65</f>
        <v>8497.6666666666679</v>
      </c>
      <c r="D6" s="6">
        <f>+D65</f>
        <v>9778.6666666666661</v>
      </c>
    </row>
    <row r="7" spans="1:4" x14ac:dyDescent="0.25">
      <c r="C7" s="6"/>
      <c r="D7" s="6"/>
    </row>
    <row r="8" spans="1:4" x14ac:dyDescent="0.25">
      <c r="A8" t="s">
        <v>108</v>
      </c>
      <c r="C8" s="6"/>
      <c r="D8" s="6"/>
    </row>
    <row r="9" spans="1:4" x14ac:dyDescent="0.25">
      <c r="A9" t="s">
        <v>109</v>
      </c>
      <c r="B9" t="s">
        <v>7</v>
      </c>
      <c r="C9" s="6">
        <f>+C70</f>
        <v>80</v>
      </c>
      <c r="D9" s="6">
        <f t="shared" ref="D9" si="0">+D70</f>
        <v>80</v>
      </c>
    </row>
    <row r="10" spans="1:4" x14ac:dyDescent="0.25">
      <c r="A10" s="2" t="s">
        <v>110</v>
      </c>
      <c r="B10" s="2"/>
      <c r="C10" s="10">
        <f>+C6-C9</f>
        <v>8417.6666666666679</v>
      </c>
      <c r="D10" s="10">
        <f t="shared" ref="D10" si="1">+D6-D9</f>
        <v>9698.6666666666661</v>
      </c>
    </row>
    <row r="11" spans="1:4" x14ac:dyDescent="0.25">
      <c r="C11" s="6"/>
      <c r="D11" s="6"/>
    </row>
    <row r="12" spans="1:4" x14ac:dyDescent="0.25">
      <c r="A12" t="s">
        <v>108</v>
      </c>
      <c r="C12" s="6"/>
      <c r="D12" s="6"/>
    </row>
    <row r="13" spans="1:4" x14ac:dyDescent="0.25">
      <c r="A13" t="s">
        <v>111</v>
      </c>
      <c r="B13" t="s">
        <v>9</v>
      </c>
      <c r="C13" s="6">
        <f>+C80</f>
        <v>4800</v>
      </c>
      <c r="D13" s="6">
        <f t="shared" ref="D13" si="2">+D80</f>
        <v>4800</v>
      </c>
    </row>
    <row r="14" spans="1:4" x14ac:dyDescent="0.25">
      <c r="A14" t="s">
        <v>112</v>
      </c>
      <c r="B14" t="s">
        <v>11</v>
      </c>
      <c r="C14" s="6">
        <f>+C85</f>
        <v>500</v>
      </c>
      <c r="D14" s="6">
        <f t="shared" ref="D14" si="3">+D85</f>
        <v>500</v>
      </c>
    </row>
    <row r="15" spans="1:4" x14ac:dyDescent="0.25">
      <c r="A15" t="s">
        <v>113</v>
      </c>
      <c r="B15" t="s">
        <v>13</v>
      </c>
      <c r="C15" s="6">
        <f>+C91</f>
        <v>250</v>
      </c>
      <c r="D15" s="6">
        <f t="shared" ref="D15" si="4">+D91</f>
        <v>250</v>
      </c>
    </row>
    <row r="16" spans="1:4" x14ac:dyDescent="0.25">
      <c r="A16" t="s">
        <v>114</v>
      </c>
      <c r="B16" t="s">
        <v>15</v>
      </c>
      <c r="C16" s="6">
        <f>+C97</f>
        <v>1000</v>
      </c>
      <c r="D16" s="6">
        <f t="shared" ref="D16" si="5">+D97</f>
        <v>320</v>
      </c>
    </row>
    <row r="17" spans="1:4" x14ac:dyDescent="0.25">
      <c r="C17" s="10">
        <f>SUM(C13:C16)</f>
        <v>6550</v>
      </c>
      <c r="D17" s="10">
        <f t="shared" ref="D17" si="6">SUM(D13:D16)</f>
        <v>5870</v>
      </c>
    </row>
    <row r="18" spans="1:4" x14ac:dyDescent="0.25">
      <c r="A18" t="s">
        <v>108</v>
      </c>
      <c r="C18" s="6"/>
      <c r="D18" s="6"/>
    </row>
    <row r="19" spans="1:4" x14ac:dyDescent="0.25">
      <c r="A19" t="s">
        <v>115</v>
      </c>
      <c r="C19" s="6">
        <v>0</v>
      </c>
      <c r="D19" s="6">
        <v>0</v>
      </c>
    </row>
    <row r="20" spans="1:4" x14ac:dyDescent="0.25">
      <c r="A20" s="2" t="s">
        <v>116</v>
      </c>
      <c r="B20" s="2"/>
      <c r="C20" s="10">
        <f>+C10-C17</f>
        <v>1867.6666666666679</v>
      </c>
      <c r="D20" s="10">
        <f t="shared" ref="D20" si="7">+D10-D17</f>
        <v>3828.6666666666661</v>
      </c>
    </row>
    <row r="21" spans="1:4" x14ac:dyDescent="0.25">
      <c r="C21" s="6"/>
      <c r="D21" s="6"/>
    </row>
    <row r="22" spans="1:4" x14ac:dyDescent="0.25">
      <c r="A22" t="s">
        <v>117</v>
      </c>
      <c r="C22" s="6"/>
      <c r="D22" s="6"/>
    </row>
    <row r="23" spans="1:4" x14ac:dyDescent="0.25">
      <c r="A23" t="s">
        <v>118</v>
      </c>
      <c r="B23" t="s">
        <v>17</v>
      </c>
      <c r="C23" s="6">
        <f>+C103</f>
        <v>60</v>
      </c>
      <c r="D23" s="6">
        <f t="shared" ref="D23" si="8">+D103</f>
        <v>0</v>
      </c>
    </row>
    <row r="24" spans="1:4" x14ac:dyDescent="0.25">
      <c r="C24" s="6"/>
      <c r="D24" s="6"/>
    </row>
    <row r="25" spans="1:4" ht="26.25" customHeight="1" x14ac:dyDescent="0.25">
      <c r="A25" s="37" t="s">
        <v>119</v>
      </c>
      <c r="B25" s="37"/>
      <c r="C25" s="10">
        <f>+C20+C23</f>
        <v>1927.6666666666679</v>
      </c>
      <c r="D25" s="10">
        <f t="shared" ref="D25" si="9">+D20+D23</f>
        <v>3828.6666666666661</v>
      </c>
    </row>
    <row r="26" spans="1:4" x14ac:dyDescent="0.25">
      <c r="C26" s="6"/>
      <c r="D26" s="6"/>
    </row>
    <row r="27" spans="1:4" x14ac:dyDescent="0.25">
      <c r="A27" t="s">
        <v>108</v>
      </c>
      <c r="C27" s="6"/>
      <c r="D27" s="6"/>
    </row>
    <row r="28" spans="1:4" x14ac:dyDescent="0.25">
      <c r="A28" t="s">
        <v>120</v>
      </c>
      <c r="C28">
        <v>0</v>
      </c>
      <c r="D28">
        <v>0</v>
      </c>
    </row>
    <row r="30" spans="1:4" ht="26.25" customHeight="1" x14ac:dyDescent="0.25">
      <c r="A30" s="37" t="s">
        <v>121</v>
      </c>
      <c r="B30" s="37"/>
      <c r="C30" s="24">
        <f>+C25-C28</f>
        <v>1927.6666666666679</v>
      </c>
      <c r="D30" s="24">
        <f t="shared" ref="D30" si="10">+D25-D28</f>
        <v>3828.6666666666661</v>
      </c>
    </row>
    <row r="32" spans="1:4" x14ac:dyDescent="0.25">
      <c r="A32" t="s">
        <v>122</v>
      </c>
      <c r="C32">
        <v>0</v>
      </c>
      <c r="D32">
        <v>0</v>
      </c>
    </row>
    <row r="34" spans="1:4" x14ac:dyDescent="0.25">
      <c r="A34" s="2" t="s">
        <v>123</v>
      </c>
      <c r="B34" s="2"/>
      <c r="C34" s="24">
        <f>+C30+C32</f>
        <v>1927.6666666666679</v>
      </c>
      <c r="D34" s="24">
        <f t="shared" ref="D34" si="11">+D30+D32</f>
        <v>3828.6666666666661</v>
      </c>
    </row>
    <row r="37" spans="1:4" x14ac:dyDescent="0.25">
      <c r="A37" s="2" t="s">
        <v>124</v>
      </c>
      <c r="B37" s="2"/>
    </row>
    <row r="39" spans="1:4" x14ac:dyDescent="0.25">
      <c r="A39" t="s">
        <v>125</v>
      </c>
      <c r="C39" s="6">
        <v>-86127</v>
      </c>
      <c r="D39" s="6">
        <f>+C41</f>
        <v>-84199.333333333328</v>
      </c>
    </row>
    <row r="40" spans="1:4" x14ac:dyDescent="0.25">
      <c r="A40" t="s">
        <v>126</v>
      </c>
      <c r="C40" s="6">
        <f>+C34</f>
        <v>1927.6666666666679</v>
      </c>
      <c r="D40" s="6">
        <f t="shared" ref="D40" si="12">+D34</f>
        <v>3828.6666666666661</v>
      </c>
    </row>
    <row r="41" spans="1:4" x14ac:dyDescent="0.25">
      <c r="A41" s="2" t="s">
        <v>127</v>
      </c>
      <c r="B41" s="2"/>
      <c r="C41" s="10">
        <f>+C39+C40</f>
        <v>-84199.333333333328</v>
      </c>
      <c r="D41" s="10">
        <f t="shared" ref="D41" si="13">+D39+D40</f>
        <v>-80370.666666666657</v>
      </c>
    </row>
    <row r="47" spans="1:4" ht="26.25" x14ac:dyDescent="0.4">
      <c r="A47" s="38" t="s">
        <v>32</v>
      </c>
      <c r="B47" s="38"/>
    </row>
    <row r="48" spans="1:4" x14ac:dyDescent="0.25">
      <c r="C48" s="2" t="s">
        <v>104</v>
      </c>
      <c r="D48" s="2" t="s">
        <v>105</v>
      </c>
    </row>
    <row r="49" spans="1:4" x14ac:dyDescent="0.25">
      <c r="A49" s="23" t="s">
        <v>128</v>
      </c>
      <c r="B49" s="23"/>
    </row>
    <row r="50" spans="1:4" x14ac:dyDescent="0.25">
      <c r="A50" s="23"/>
      <c r="B50" s="23"/>
    </row>
    <row r="51" spans="1:4" x14ac:dyDescent="0.25">
      <c r="A51" s="56" t="s">
        <v>129</v>
      </c>
      <c r="B51" s="56"/>
      <c r="C51" s="6"/>
      <c r="D51" s="6"/>
    </row>
    <row r="52" spans="1:4" x14ac:dyDescent="0.25">
      <c r="A52" s="39" t="s">
        <v>130</v>
      </c>
      <c r="B52" s="13"/>
      <c r="C52" s="6">
        <v>0</v>
      </c>
      <c r="D52" s="6">
        <v>0</v>
      </c>
    </row>
    <row r="53" spans="1:4" x14ac:dyDescent="0.25">
      <c r="A53" s="39" t="s">
        <v>131</v>
      </c>
      <c r="B53" s="13"/>
      <c r="C53" s="6">
        <v>0</v>
      </c>
      <c r="D53" s="6">
        <v>0</v>
      </c>
    </row>
    <row r="54" spans="1:4" x14ac:dyDescent="0.25">
      <c r="A54" s="39" t="s">
        <v>132</v>
      </c>
      <c r="B54" s="39"/>
      <c r="C54" s="6">
        <v>0</v>
      </c>
      <c r="D54" s="6">
        <v>0</v>
      </c>
    </row>
    <row r="55" spans="1:4" x14ac:dyDescent="0.25">
      <c r="A55" s="56" t="s">
        <v>133</v>
      </c>
      <c r="B55" s="56"/>
      <c r="C55" s="6">
        <v>0</v>
      </c>
      <c r="D55" s="6">
        <v>0</v>
      </c>
    </row>
    <row r="56" spans="1:4" x14ac:dyDescent="0.25">
      <c r="A56" s="56" t="s">
        <v>134</v>
      </c>
      <c r="B56" s="56"/>
      <c r="C56" s="6"/>
      <c r="D56" s="6"/>
    </row>
    <row r="57" spans="1:4" x14ac:dyDescent="0.25">
      <c r="A57" t="s">
        <v>135</v>
      </c>
      <c r="C57" s="6">
        <v>0</v>
      </c>
      <c r="D57" s="6">
        <v>0</v>
      </c>
    </row>
    <row r="58" spans="1:4" x14ac:dyDescent="0.25">
      <c r="A58" t="s">
        <v>136</v>
      </c>
      <c r="C58" s="6">
        <v>3000</v>
      </c>
      <c r="D58" s="6">
        <v>4000</v>
      </c>
    </row>
    <row r="59" spans="1:4" x14ac:dyDescent="0.25">
      <c r="A59" t="s">
        <v>137</v>
      </c>
      <c r="C59" s="6">
        <f>+[1]Income!C7</f>
        <v>406</v>
      </c>
      <c r="D59" s="6">
        <f>+[1]Income!D7</f>
        <v>632</v>
      </c>
    </row>
    <row r="60" spans="1:4" x14ac:dyDescent="0.25">
      <c r="A60" s="25" t="s">
        <v>138</v>
      </c>
      <c r="B60" s="25"/>
      <c r="C60" s="6">
        <f>+[1]Income!C5+[1]Income!C6</f>
        <v>1091.6666666666667</v>
      </c>
      <c r="D60" s="6">
        <f>+[1]Income!D5+[1]Income!D6</f>
        <v>1146.6666666666665</v>
      </c>
    </row>
    <row r="61" spans="1:4" x14ac:dyDescent="0.25">
      <c r="A61" t="s">
        <v>139</v>
      </c>
      <c r="C61" s="6">
        <v>4000</v>
      </c>
      <c r="D61" s="6">
        <v>4000</v>
      </c>
    </row>
    <row r="62" spans="1:4" x14ac:dyDescent="0.25">
      <c r="A62" s="39" t="s">
        <v>140</v>
      </c>
      <c r="C62" s="6">
        <v>20</v>
      </c>
      <c r="D62" s="6">
        <v>20</v>
      </c>
    </row>
    <row r="63" spans="1:4" x14ac:dyDescent="0.25">
      <c r="A63" s="39" t="s">
        <v>141</v>
      </c>
      <c r="C63" s="6">
        <v>50</v>
      </c>
      <c r="D63" s="6">
        <v>50</v>
      </c>
    </row>
    <row r="64" spans="1:4" x14ac:dyDescent="0.25">
      <c r="C64" s="6"/>
      <c r="D64" s="6"/>
    </row>
    <row r="65" spans="1:4" x14ac:dyDescent="0.25">
      <c r="C65" s="10">
        <f>SUM(C57:C61)</f>
        <v>8497.6666666666679</v>
      </c>
      <c r="D65" s="10">
        <f>SUM(D57:D61)</f>
        <v>9778.6666666666661</v>
      </c>
    </row>
    <row r="66" spans="1:4" x14ac:dyDescent="0.25">
      <c r="C66" s="6"/>
      <c r="D66" s="6"/>
    </row>
    <row r="67" spans="1:4" x14ac:dyDescent="0.25">
      <c r="A67" s="23" t="s">
        <v>142</v>
      </c>
      <c r="B67" s="23"/>
      <c r="C67" s="6"/>
      <c r="D67" s="6"/>
    </row>
    <row r="68" spans="1:4" x14ac:dyDescent="0.25">
      <c r="A68" s="25" t="s">
        <v>143</v>
      </c>
      <c r="C68" s="6">
        <v>80</v>
      </c>
      <c r="D68" s="6">
        <v>80</v>
      </c>
    </row>
    <row r="69" spans="1:4" x14ac:dyDescent="0.25">
      <c r="A69" s="25"/>
      <c r="C69" s="6"/>
      <c r="D69" s="6"/>
    </row>
    <row r="70" spans="1:4" x14ac:dyDescent="0.25">
      <c r="A70" s="25"/>
      <c r="C70" s="10">
        <f>SUM(C68:C69)</f>
        <v>80</v>
      </c>
      <c r="D70" s="10">
        <f t="shared" ref="D70" si="14">SUM(D68:D69)</f>
        <v>80</v>
      </c>
    </row>
    <row r="71" spans="1:4" x14ac:dyDescent="0.25">
      <c r="A71" s="25"/>
      <c r="C71" s="6"/>
      <c r="D71" s="6"/>
    </row>
    <row r="72" spans="1:4" x14ac:dyDescent="0.25">
      <c r="A72" s="40" t="s">
        <v>144</v>
      </c>
      <c r="B72" s="23"/>
      <c r="C72" s="6"/>
      <c r="D72" s="6"/>
    </row>
    <row r="73" spans="1:4" x14ac:dyDescent="0.25">
      <c r="A73" s="25" t="s">
        <v>145</v>
      </c>
      <c r="C73" s="6">
        <v>4000</v>
      </c>
      <c r="D73" s="6">
        <v>4000</v>
      </c>
    </row>
    <row r="74" spans="1:4" x14ac:dyDescent="0.25">
      <c r="A74" s="25" t="s">
        <v>146</v>
      </c>
      <c r="C74" s="6">
        <v>20</v>
      </c>
      <c r="D74" s="6">
        <v>20</v>
      </c>
    </row>
    <row r="75" spans="1:4" x14ac:dyDescent="0.25">
      <c r="A75" s="25" t="s">
        <v>147</v>
      </c>
      <c r="C75" s="6">
        <v>200</v>
      </c>
      <c r="D75" s="6">
        <v>200</v>
      </c>
    </row>
    <row r="76" spans="1:4" x14ac:dyDescent="0.25">
      <c r="A76" s="25" t="s">
        <v>148</v>
      </c>
      <c r="C76" s="6">
        <v>300</v>
      </c>
      <c r="D76" s="6">
        <v>300</v>
      </c>
    </row>
    <row r="77" spans="1:4" x14ac:dyDescent="0.25">
      <c r="A77" s="25" t="s">
        <v>149</v>
      </c>
      <c r="C77" s="6">
        <v>40</v>
      </c>
      <c r="D77" s="6">
        <v>40</v>
      </c>
    </row>
    <row r="78" spans="1:4" x14ac:dyDescent="0.25">
      <c r="A78" s="25" t="s">
        <v>150</v>
      </c>
      <c r="C78" s="6">
        <f>+[1]Expenses!C60</f>
        <v>200</v>
      </c>
      <c r="D78" s="6">
        <f>+[1]Expenses!D60</f>
        <v>200</v>
      </c>
    </row>
    <row r="79" spans="1:4" x14ac:dyDescent="0.25">
      <c r="A79" s="25" t="s">
        <v>16</v>
      </c>
      <c r="C79" s="6">
        <v>40</v>
      </c>
      <c r="D79" s="6">
        <v>40</v>
      </c>
    </row>
    <row r="80" spans="1:4" x14ac:dyDescent="0.25">
      <c r="A80" s="25"/>
      <c r="C80" s="10">
        <f>SUM(C73:C79)</f>
        <v>4800</v>
      </c>
      <c r="D80" s="10">
        <f t="shared" ref="D80" si="15">SUM(D73:D79)</f>
        <v>4800</v>
      </c>
    </row>
    <row r="81" spans="1:4" x14ac:dyDescent="0.25">
      <c r="A81" s="25"/>
      <c r="C81" s="6"/>
      <c r="D81" s="6"/>
    </row>
    <row r="82" spans="1:4" x14ac:dyDescent="0.25">
      <c r="A82" s="40" t="s">
        <v>151</v>
      </c>
      <c r="B82" s="23"/>
      <c r="C82" s="6"/>
      <c r="D82" s="6"/>
    </row>
    <row r="83" spans="1:4" x14ac:dyDescent="0.25">
      <c r="A83" s="25" t="s">
        <v>152</v>
      </c>
      <c r="C83" s="6">
        <v>500</v>
      </c>
      <c r="D83" s="6">
        <v>500</v>
      </c>
    </row>
    <row r="84" spans="1:4" x14ac:dyDescent="0.25">
      <c r="A84" s="25" t="s">
        <v>16</v>
      </c>
      <c r="C84" s="6"/>
      <c r="D84" s="6"/>
    </row>
    <row r="85" spans="1:4" x14ac:dyDescent="0.25">
      <c r="A85" s="25"/>
      <c r="C85" s="10">
        <f>SUM(C83:C84)</f>
        <v>500</v>
      </c>
      <c r="D85" s="10">
        <f t="shared" ref="D85" si="16">SUM(D83:D84)</f>
        <v>500</v>
      </c>
    </row>
    <row r="86" spans="1:4" x14ac:dyDescent="0.25">
      <c r="A86" s="25"/>
      <c r="C86" s="6"/>
      <c r="D86" s="6"/>
    </row>
    <row r="87" spans="1:4" x14ac:dyDescent="0.25">
      <c r="A87" s="40" t="s">
        <v>153</v>
      </c>
      <c r="B87" s="23"/>
      <c r="C87" s="6"/>
      <c r="D87" s="6"/>
    </row>
    <row r="88" spans="1:4" x14ac:dyDescent="0.25">
      <c r="A88" s="25" t="s">
        <v>154</v>
      </c>
      <c r="C88" s="6">
        <v>200</v>
      </c>
      <c r="D88" s="6">
        <v>200</v>
      </c>
    </row>
    <row r="89" spans="1:4" x14ac:dyDescent="0.25">
      <c r="A89" s="25" t="s">
        <v>155</v>
      </c>
      <c r="C89" s="6">
        <v>50</v>
      </c>
      <c r="D89" s="6">
        <v>50</v>
      </c>
    </row>
    <row r="90" spans="1:4" x14ac:dyDescent="0.25">
      <c r="A90" s="25" t="s">
        <v>16</v>
      </c>
      <c r="C90" s="6">
        <v>0</v>
      </c>
      <c r="D90" s="6">
        <v>0</v>
      </c>
    </row>
    <row r="91" spans="1:4" x14ac:dyDescent="0.25">
      <c r="A91" s="25"/>
      <c r="C91" s="10">
        <f>SUM(C88:C90)</f>
        <v>250</v>
      </c>
      <c r="D91" s="10">
        <f t="shared" ref="D91" si="17">SUM(D88:D90)</f>
        <v>250</v>
      </c>
    </row>
    <row r="92" spans="1:4" x14ac:dyDescent="0.25">
      <c r="A92" s="25"/>
      <c r="C92" s="6"/>
      <c r="D92" s="6"/>
    </row>
    <row r="93" spans="1:4" x14ac:dyDescent="0.25">
      <c r="A93" s="40" t="s">
        <v>156</v>
      </c>
      <c r="B93" s="23"/>
      <c r="C93" s="6"/>
      <c r="D93" s="6"/>
    </row>
    <row r="94" spans="1:4" x14ac:dyDescent="0.25">
      <c r="A94" s="25" t="s">
        <v>157</v>
      </c>
      <c r="C94" s="6">
        <v>400</v>
      </c>
      <c r="D94" s="6">
        <v>20</v>
      </c>
    </row>
    <row r="95" spans="1:4" x14ac:dyDescent="0.25">
      <c r="A95" s="25" t="s">
        <v>158</v>
      </c>
      <c r="C95" s="6">
        <v>600</v>
      </c>
      <c r="D95" s="6">
        <v>300</v>
      </c>
    </row>
    <row r="96" spans="1:4" x14ac:dyDescent="0.25">
      <c r="A96" t="s">
        <v>16</v>
      </c>
      <c r="C96" s="6"/>
      <c r="D96" s="6"/>
    </row>
    <row r="97" spans="1:4" x14ac:dyDescent="0.25">
      <c r="C97" s="10">
        <f>SUM(C94:C96)</f>
        <v>1000</v>
      </c>
      <c r="D97" s="10">
        <f t="shared" ref="D97" si="18">SUM(D94:D96)</f>
        <v>320</v>
      </c>
    </row>
    <row r="98" spans="1:4" x14ac:dyDescent="0.25">
      <c r="A98" s="23" t="s">
        <v>159</v>
      </c>
      <c r="B98" s="23"/>
      <c r="C98" s="6"/>
      <c r="D98" s="6"/>
    </row>
    <row r="99" spans="1:4" x14ac:dyDescent="0.25">
      <c r="A99" t="s">
        <v>160</v>
      </c>
      <c r="C99" s="6">
        <v>0</v>
      </c>
      <c r="D99" s="6">
        <v>0</v>
      </c>
    </row>
    <row r="100" spans="1:4" x14ac:dyDescent="0.25">
      <c r="A100" t="s">
        <v>161</v>
      </c>
      <c r="C100" s="6">
        <v>30</v>
      </c>
      <c r="D100" s="6">
        <v>0</v>
      </c>
    </row>
    <row r="101" spans="1:4" x14ac:dyDescent="0.25">
      <c r="A101" t="s">
        <v>162</v>
      </c>
      <c r="C101" s="6">
        <v>30</v>
      </c>
      <c r="D101" s="6">
        <v>0</v>
      </c>
    </row>
    <row r="102" spans="1:4" x14ac:dyDescent="0.25">
      <c r="A102" t="s">
        <v>163</v>
      </c>
      <c r="C102" s="6"/>
      <c r="D102" s="6"/>
    </row>
    <row r="103" spans="1:4" x14ac:dyDescent="0.25">
      <c r="C103" s="10">
        <f>SUM(C99:C102)</f>
        <v>60</v>
      </c>
      <c r="D103" s="10">
        <f t="shared" ref="D103" si="19">SUM(D99:D102)</f>
        <v>0</v>
      </c>
    </row>
    <row r="104" spans="1:4" x14ac:dyDescent="0.25">
      <c r="C104" s="6"/>
      <c r="D104" s="6"/>
    </row>
    <row r="105" spans="1:4" x14ac:dyDescent="0.25">
      <c r="C105" s="6"/>
      <c r="D105" s="6"/>
    </row>
  </sheetData>
  <mergeCells count="3">
    <mergeCell ref="A51:B51"/>
    <mergeCell ref="A55:B55"/>
    <mergeCell ref="A56:B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7"/>
  <sheetViews>
    <sheetView topLeftCell="A34" zoomScaleNormal="100" workbookViewId="0">
      <selection activeCell="B57" sqref="B57"/>
    </sheetView>
  </sheetViews>
  <sheetFormatPr defaultRowHeight="15" x14ac:dyDescent="0.25"/>
  <cols>
    <col min="1" max="1" width="47.5703125" customWidth="1"/>
    <col min="2" max="2" width="21.28515625" customWidth="1"/>
  </cols>
  <sheetData>
    <row r="2" spans="1:4" x14ac:dyDescent="0.25">
      <c r="A2" s="57" t="s">
        <v>0</v>
      </c>
      <c r="B2" s="57"/>
      <c r="C2" s="57"/>
      <c r="D2" s="57"/>
    </row>
    <row r="3" spans="1:4" ht="21" x14ac:dyDescent="0.35">
      <c r="A3" s="21" t="s">
        <v>164</v>
      </c>
    </row>
    <row r="5" spans="1:4" x14ac:dyDescent="0.25">
      <c r="B5" s="22">
        <v>41699</v>
      </c>
      <c r="C5" s="22"/>
    </row>
    <row r="6" spans="1:4" x14ac:dyDescent="0.25">
      <c r="A6" s="2" t="s">
        <v>165</v>
      </c>
      <c r="B6" s="6"/>
    </row>
    <row r="7" spans="1:4" x14ac:dyDescent="0.25">
      <c r="A7" t="s">
        <v>166</v>
      </c>
      <c r="B7" s="41">
        <v>100000</v>
      </c>
    </row>
    <row r="8" spans="1:4" x14ac:dyDescent="0.25">
      <c r="A8" t="s">
        <v>167</v>
      </c>
      <c r="B8" s="41">
        <v>4000</v>
      </c>
    </row>
    <row r="9" spans="1:4" x14ac:dyDescent="0.25">
      <c r="A9" t="s">
        <v>168</v>
      </c>
      <c r="B9" s="6">
        <v>300</v>
      </c>
    </row>
    <row r="10" spans="1:4" x14ac:dyDescent="0.25">
      <c r="A10" t="s">
        <v>169</v>
      </c>
      <c r="B10" s="6">
        <v>0</v>
      </c>
    </row>
    <row r="11" spans="1:4" x14ac:dyDescent="0.25">
      <c r="A11" t="s">
        <v>170</v>
      </c>
      <c r="B11" s="6">
        <v>0</v>
      </c>
    </row>
    <row r="12" spans="1:4" x14ac:dyDescent="0.25">
      <c r="A12" t="s">
        <v>171</v>
      </c>
      <c r="B12" s="6">
        <v>5000</v>
      </c>
    </row>
    <row r="13" spans="1:4" x14ac:dyDescent="0.25">
      <c r="A13" t="s">
        <v>172</v>
      </c>
      <c r="B13" s="6">
        <f>+'[1]Income Stte'!F60</f>
        <v>5000</v>
      </c>
    </row>
    <row r="14" spans="1:4" x14ac:dyDescent="0.25">
      <c r="A14" t="s">
        <v>173</v>
      </c>
      <c r="B14" s="6">
        <v>2000</v>
      </c>
    </row>
    <row r="15" spans="1:4" x14ac:dyDescent="0.25">
      <c r="B15" s="6"/>
    </row>
    <row r="16" spans="1:4" x14ac:dyDescent="0.25">
      <c r="A16" t="s">
        <v>174</v>
      </c>
      <c r="B16" s="6">
        <f>272.63+272.52</f>
        <v>545.15</v>
      </c>
    </row>
    <row r="17" spans="1:2" x14ac:dyDescent="0.25">
      <c r="A17" s="2" t="s">
        <v>175</v>
      </c>
      <c r="B17" s="10">
        <f>SUM(B7:B16)</f>
        <v>116845.15</v>
      </c>
    </row>
    <row r="18" spans="1:2" x14ac:dyDescent="0.25">
      <c r="B18" s="6"/>
    </row>
    <row r="19" spans="1:2" x14ac:dyDescent="0.25">
      <c r="A19" s="2" t="s">
        <v>176</v>
      </c>
      <c r="B19" s="6"/>
    </row>
    <row r="20" spans="1:2" x14ac:dyDescent="0.25">
      <c r="A20" t="s">
        <v>177</v>
      </c>
      <c r="B20" s="6">
        <v>12000</v>
      </c>
    </row>
    <row r="21" spans="1:2" x14ac:dyDescent="0.25">
      <c r="A21" t="s">
        <v>178</v>
      </c>
      <c r="B21" s="6">
        <v>200</v>
      </c>
    </row>
    <row r="22" spans="1:2" x14ac:dyDescent="0.25">
      <c r="A22" t="s">
        <v>179</v>
      </c>
      <c r="B22" s="6">
        <v>12300</v>
      </c>
    </row>
    <row r="23" spans="1:2" x14ac:dyDescent="0.25">
      <c r="A23" t="s">
        <v>180</v>
      </c>
      <c r="B23" s="6">
        <v>0</v>
      </c>
    </row>
    <row r="24" spans="1:2" x14ac:dyDescent="0.25">
      <c r="A24" t="s">
        <v>181</v>
      </c>
      <c r="B24" s="6">
        <f>+'[2]Cash Expenses'!$E$44</f>
        <v>1012</v>
      </c>
    </row>
    <row r="25" spans="1:2" x14ac:dyDescent="0.25">
      <c r="A25" t="s">
        <v>182</v>
      </c>
      <c r="B25" s="6">
        <v>500</v>
      </c>
    </row>
    <row r="26" spans="1:2" x14ac:dyDescent="0.25">
      <c r="A26" t="s">
        <v>183</v>
      </c>
      <c r="B26" s="6">
        <f>+'[2]Cash Expenses'!$E$46</f>
        <v>176</v>
      </c>
    </row>
    <row r="27" spans="1:2" x14ac:dyDescent="0.25">
      <c r="A27" t="s">
        <v>184</v>
      </c>
      <c r="B27" s="6">
        <v>4000</v>
      </c>
    </row>
    <row r="28" spans="1:2" x14ac:dyDescent="0.25">
      <c r="A28" t="s">
        <v>185</v>
      </c>
      <c r="B28" s="6"/>
    </row>
    <row r="29" spans="1:2" x14ac:dyDescent="0.25">
      <c r="A29" t="s">
        <v>186</v>
      </c>
      <c r="B29" s="6">
        <v>8000</v>
      </c>
    </row>
    <row r="30" spans="1:2" x14ac:dyDescent="0.25">
      <c r="A30" t="s">
        <v>187</v>
      </c>
      <c r="B30" s="41">
        <v>84000</v>
      </c>
    </row>
    <row r="31" spans="1:2" x14ac:dyDescent="0.25">
      <c r="A31" t="s">
        <v>188</v>
      </c>
      <c r="B31" s="6">
        <f>+'[2]Cash Expenses'!$E$51</f>
        <v>1090.5</v>
      </c>
    </row>
    <row r="32" spans="1:2" x14ac:dyDescent="0.25">
      <c r="A32" t="s">
        <v>189</v>
      </c>
      <c r="B32" s="6"/>
    </row>
    <row r="33" spans="1:2" x14ac:dyDescent="0.25">
      <c r="B33" s="6"/>
    </row>
    <row r="34" spans="1:2" x14ac:dyDescent="0.25">
      <c r="A34" s="2" t="s">
        <v>190</v>
      </c>
      <c r="B34" s="10">
        <f>SUM(B20:B33)</f>
        <v>123278.5</v>
      </c>
    </row>
    <row r="35" spans="1:2" x14ac:dyDescent="0.25">
      <c r="B35" s="6"/>
    </row>
    <row r="36" spans="1:2" x14ac:dyDescent="0.25">
      <c r="A36" s="2" t="s">
        <v>191</v>
      </c>
      <c r="B36" s="6"/>
    </row>
    <row r="37" spans="1:2" x14ac:dyDescent="0.25">
      <c r="A37" s="2" t="s">
        <v>192</v>
      </c>
      <c r="B37" s="6">
        <f>+B17-B34</f>
        <v>-6433.3500000000058</v>
      </c>
    </row>
    <row r="38" spans="1:2" x14ac:dyDescent="0.25">
      <c r="B38" s="6"/>
    </row>
    <row r="39" spans="1:2" x14ac:dyDescent="0.25">
      <c r="A39" t="s">
        <v>193</v>
      </c>
      <c r="B39" s="6">
        <v>8000</v>
      </c>
    </row>
    <row r="40" spans="1:2" x14ac:dyDescent="0.25">
      <c r="B40" s="6"/>
    </row>
    <row r="41" spans="1:2" x14ac:dyDescent="0.25">
      <c r="A41" s="2" t="s">
        <v>194</v>
      </c>
      <c r="B41" s="6">
        <f>+B37+B39</f>
        <v>1566.6499999999942</v>
      </c>
    </row>
    <row r="42" spans="1:2" x14ac:dyDescent="0.25">
      <c r="B42" s="6"/>
    </row>
    <row r="43" spans="1:2" x14ac:dyDescent="0.25">
      <c r="A43" s="2" t="s">
        <v>195</v>
      </c>
      <c r="B43" s="6"/>
    </row>
    <row r="44" spans="1:2" x14ac:dyDescent="0.25">
      <c r="A44" t="s">
        <v>196</v>
      </c>
      <c r="B44" s="6">
        <v>140.65</v>
      </c>
    </row>
    <row r="45" spans="1:2" x14ac:dyDescent="0.25">
      <c r="A45" t="s">
        <v>197</v>
      </c>
      <c r="B45" s="6">
        <v>1426</v>
      </c>
    </row>
    <row r="46" spans="1:2" x14ac:dyDescent="0.25">
      <c r="A46" t="s">
        <v>198</v>
      </c>
    </row>
    <row r="47" spans="1:2" x14ac:dyDescent="0.25">
      <c r="A47" s="2" t="s">
        <v>199</v>
      </c>
      <c r="B47" s="42">
        <f>SUM(B44:B46)</f>
        <v>1566.65</v>
      </c>
    </row>
  </sheetData>
  <mergeCells count="1"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tabSelected="1" workbookViewId="0">
      <selection activeCell="D12" sqref="D12"/>
    </sheetView>
  </sheetViews>
  <sheetFormatPr defaultRowHeight="15" x14ac:dyDescent="0.25"/>
  <cols>
    <col min="2" max="2" width="32" customWidth="1"/>
    <col min="3" max="3" width="22.140625" customWidth="1"/>
    <col min="4" max="4" width="15.5703125" customWidth="1"/>
  </cols>
  <sheetData>
    <row r="2" spans="1:4" ht="18.75" x14ac:dyDescent="0.3">
      <c r="A2" s="58" t="s">
        <v>0</v>
      </c>
      <c r="B2" s="58"/>
      <c r="C2" s="58"/>
      <c r="D2" s="58"/>
    </row>
    <row r="3" spans="1:4" x14ac:dyDescent="0.25">
      <c r="A3" s="57" t="s">
        <v>200</v>
      </c>
      <c r="B3" s="57"/>
      <c r="C3" s="57"/>
      <c r="D3" s="57"/>
    </row>
    <row r="4" spans="1:4" x14ac:dyDescent="0.25">
      <c r="A4" s="4"/>
      <c r="B4" s="4"/>
      <c r="C4" s="4"/>
      <c r="D4" s="4"/>
    </row>
    <row r="5" spans="1:4" x14ac:dyDescent="0.25">
      <c r="C5" s="43">
        <v>41759</v>
      </c>
      <c r="D5" s="43">
        <v>41729</v>
      </c>
    </row>
    <row r="6" spans="1:4" x14ac:dyDescent="0.25">
      <c r="B6" s="2"/>
    </row>
    <row r="7" spans="1:4" ht="15.75" x14ac:dyDescent="0.25">
      <c r="B7" s="44" t="s">
        <v>201</v>
      </c>
      <c r="C7" s="42">
        <v>50000</v>
      </c>
      <c r="D7" s="45">
        <v>50000</v>
      </c>
    </row>
    <row r="8" spans="1:4" ht="16.5" thickBot="1" x14ac:dyDescent="0.3">
      <c r="B8" s="44" t="s">
        <v>202</v>
      </c>
      <c r="C8" s="46">
        <v>48000</v>
      </c>
      <c r="D8" s="47">
        <v>48000</v>
      </c>
    </row>
    <row r="9" spans="1:4" x14ac:dyDescent="0.25">
      <c r="B9" s="13"/>
      <c r="C9" s="45">
        <f>+C7-C8</f>
        <v>2000</v>
      </c>
      <c r="D9" s="45">
        <f>+D7-D8</f>
        <v>2000</v>
      </c>
    </row>
    <row r="10" spans="1:4" ht="16.5" thickBot="1" x14ac:dyDescent="0.3">
      <c r="B10" s="44" t="s">
        <v>203</v>
      </c>
      <c r="C10" s="48">
        <v>0</v>
      </c>
      <c r="D10" s="45">
        <v>0</v>
      </c>
    </row>
    <row r="11" spans="1:4" ht="16.5" thickBot="1" x14ac:dyDescent="0.3">
      <c r="B11" s="49" t="s">
        <v>204</v>
      </c>
      <c r="C11" s="50">
        <f>+C9+C10</f>
        <v>2000</v>
      </c>
      <c r="D11" s="50">
        <f>+D9+D10</f>
        <v>2000</v>
      </c>
    </row>
    <row r="12" spans="1:4" ht="15.75" x14ac:dyDescent="0.25">
      <c r="B12" s="49"/>
      <c r="D12" s="51"/>
    </row>
    <row r="13" spans="1:4" ht="15.75" thickBot="1" x14ac:dyDescent="0.3">
      <c r="B13" s="13"/>
      <c r="C13" s="52"/>
      <c r="D13" s="53"/>
    </row>
    <row r="14" spans="1:4" ht="16.5" thickBot="1" x14ac:dyDescent="0.3">
      <c r="B14" s="44" t="s">
        <v>205</v>
      </c>
      <c r="C14" s="50">
        <f>0.2*C11</f>
        <v>400</v>
      </c>
      <c r="D14" s="50">
        <f>0.2*D11</f>
        <v>400</v>
      </c>
    </row>
    <row r="15" spans="1:4" ht="15.75" x14ac:dyDescent="0.25">
      <c r="B15" s="44"/>
      <c r="D15" s="51"/>
    </row>
    <row r="16" spans="1:4" ht="15.75" thickBot="1" x14ac:dyDescent="0.3">
      <c r="B16" s="13"/>
      <c r="C16" s="52"/>
      <c r="D16" s="53"/>
    </row>
    <row r="17" spans="1:5" ht="16.5" thickBot="1" x14ac:dyDescent="0.3">
      <c r="B17" s="44" t="s">
        <v>206</v>
      </c>
      <c r="C17" s="54">
        <v>0</v>
      </c>
      <c r="D17" s="50">
        <v>0</v>
      </c>
    </row>
    <row r="18" spans="1:5" x14ac:dyDescent="0.25">
      <c r="B18" s="2"/>
    </row>
    <row r="21" spans="1:5" ht="15.75" x14ac:dyDescent="0.25">
      <c r="A21" s="59" t="s">
        <v>207</v>
      </c>
      <c r="B21" s="59"/>
      <c r="C21" s="59"/>
      <c r="D21" s="59"/>
      <c r="E21" s="59"/>
    </row>
    <row r="22" spans="1:5" ht="15.75" x14ac:dyDescent="0.25">
      <c r="A22" s="60" t="s">
        <v>208</v>
      </c>
      <c r="B22" s="60"/>
      <c r="C22" s="60"/>
      <c r="D22" s="60"/>
      <c r="E22" s="60"/>
    </row>
    <row r="23" spans="1:5" ht="15.75" x14ac:dyDescent="0.25">
      <c r="A23" s="61" t="s">
        <v>209</v>
      </c>
      <c r="B23" s="61"/>
      <c r="C23" s="61"/>
      <c r="D23" s="61"/>
      <c r="E23" s="61"/>
    </row>
    <row r="24" spans="1:5" x14ac:dyDescent="0.25">
      <c r="B24" s="13"/>
      <c r="C24" s="13"/>
      <c r="D24" s="13"/>
    </row>
  </sheetData>
  <mergeCells count="5">
    <mergeCell ref="A2:D2"/>
    <mergeCell ref="A3:D3"/>
    <mergeCell ref="A21:E21"/>
    <mergeCell ref="A22:E22"/>
    <mergeCell ref="A23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Income Statement</vt:lpstr>
      <vt:lpstr>Cashflow</vt:lpstr>
      <vt:lpstr>Agg Indebtedness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Elsie Enninful-Adu</dc:creator>
  <cp:lastModifiedBy>Elsie Enninful-Adu</cp:lastModifiedBy>
  <dcterms:created xsi:type="dcterms:W3CDTF">2014-05-12T20:38:34Z</dcterms:created>
  <dcterms:modified xsi:type="dcterms:W3CDTF">2014-05-13T22:00:56Z</dcterms:modified>
</cp:coreProperties>
</file>