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Parkstone\1parkstone_tech_specs\new reports\"/>
    </mc:Choice>
  </mc:AlternateContent>
  <bookViews>
    <workbookView xWindow="480" yWindow="2688" windowWidth="11520" windowHeight="2940" tabRatio="865"/>
  </bookViews>
  <sheets>
    <sheet name="Aggregate Investment Report" sheetId="1" r:id="rId1"/>
    <sheet name="Active Investment List" sheetId="4" r:id="rId2"/>
    <sheet name="Roll Over" sheetId="5" r:id="rId3"/>
    <sheet name="Disinvestment" sheetId="6" r:id="rId4"/>
  </sheets>
  <calcPr calcId="152511"/>
</workbook>
</file>

<file path=xl/calcChain.xml><?xml version="1.0" encoding="utf-8"?>
<calcChain xmlns="http://schemas.openxmlformats.org/spreadsheetml/2006/main">
  <c r="I27" i="5" l="1"/>
  <c r="J27" i="5"/>
  <c r="H27" i="5"/>
  <c r="G27" i="5"/>
  <c r="D27" i="5"/>
  <c r="H34" i="6"/>
  <c r="G34" i="6"/>
  <c r="D34" i="6"/>
  <c r="J34" i="6"/>
  <c r="L34" i="6"/>
  <c r="K34" i="6"/>
  <c r="E32" i="6" l="1"/>
  <c r="J32" i="6" s="1"/>
  <c r="K32" i="6" s="1"/>
  <c r="E31" i="6"/>
  <c r="J31" i="6" s="1"/>
  <c r="K31" i="6" s="1"/>
  <c r="E30" i="6"/>
  <c r="J30" i="6" s="1"/>
  <c r="K30" i="6" s="1"/>
  <c r="J27" i="6"/>
  <c r="K27" i="6" s="1"/>
  <c r="L28" i="6" s="1"/>
  <c r="G27" i="6"/>
  <c r="H27" i="6" s="1"/>
  <c r="J23" i="6"/>
  <c r="K23" i="6" s="1"/>
  <c r="G23" i="6"/>
  <c r="H23" i="6" s="1"/>
  <c r="J22" i="6"/>
  <c r="K22" i="6" s="1"/>
  <c r="G22" i="6"/>
  <c r="H22" i="6" s="1"/>
  <c r="J21" i="6"/>
  <c r="K21" i="6" s="1"/>
  <c r="G21" i="6"/>
  <c r="H21" i="6" s="1"/>
  <c r="J20" i="6"/>
  <c r="K20" i="6" s="1"/>
  <c r="G20" i="6"/>
  <c r="H20" i="6" s="1"/>
  <c r="J19" i="6"/>
  <c r="K19" i="6" s="1"/>
  <c r="G19" i="6"/>
  <c r="H19" i="6" s="1"/>
  <c r="J18" i="6"/>
  <c r="K18" i="6" s="1"/>
  <c r="G18" i="6"/>
  <c r="H18" i="6" s="1"/>
  <c r="J17" i="6"/>
  <c r="K17" i="6" s="1"/>
  <c r="L24" i="6" s="1"/>
  <c r="G17" i="6"/>
  <c r="H17" i="6" s="1"/>
  <c r="J13" i="6"/>
  <c r="K13" i="6" s="1"/>
  <c r="G13" i="6"/>
  <c r="H13" i="6" s="1"/>
  <c r="J12" i="6"/>
  <c r="K12" i="6" s="1"/>
  <c r="L14" i="6" s="1"/>
  <c r="G12" i="6"/>
  <c r="H12" i="6" s="1"/>
  <c r="I9" i="6"/>
  <c r="E9" i="6"/>
  <c r="G9" i="6" s="1"/>
  <c r="H9" i="6" s="1"/>
  <c r="I8" i="6"/>
  <c r="E8" i="6"/>
  <c r="G8" i="6" s="1"/>
  <c r="H8" i="6" s="1"/>
  <c r="I7" i="6"/>
  <c r="E7" i="6"/>
  <c r="G7" i="6" s="1"/>
  <c r="H7" i="6" s="1"/>
  <c r="G31" i="6" l="1"/>
  <c r="H31" i="6" s="1"/>
  <c r="L32" i="6"/>
  <c r="J7" i="6"/>
  <c r="K7" i="6" s="1"/>
  <c r="J9" i="6"/>
  <c r="K9" i="6" s="1"/>
  <c r="J8" i="6"/>
  <c r="K8" i="6" s="1"/>
  <c r="G30" i="6"/>
  <c r="H30" i="6" s="1"/>
  <c r="G32" i="6"/>
  <c r="H32" i="6" s="1"/>
  <c r="G26" i="5"/>
  <c r="I26" i="5" s="1"/>
  <c r="G24" i="5"/>
  <c r="H24" i="5" s="1"/>
  <c r="G23" i="5"/>
  <c r="H23" i="5" s="1"/>
  <c r="G22" i="5"/>
  <c r="H22" i="5" s="1"/>
  <c r="G21" i="5"/>
  <c r="H21" i="5" s="1"/>
  <c r="G18" i="5"/>
  <c r="H18" i="5" s="1"/>
  <c r="J18" i="5" s="1"/>
  <c r="G15" i="5"/>
  <c r="H15" i="5" s="1"/>
  <c r="G14" i="5"/>
  <c r="H14" i="5" s="1"/>
  <c r="G13" i="5"/>
  <c r="H13" i="5" s="1"/>
  <c r="G12" i="5"/>
  <c r="H12" i="5" s="1"/>
  <c r="G8" i="5"/>
  <c r="H8" i="5" s="1"/>
  <c r="G7" i="5"/>
  <c r="H7" i="5" s="1"/>
  <c r="L10" i="6" l="1"/>
  <c r="J24" i="5"/>
  <c r="J15" i="5"/>
  <c r="H26" i="5"/>
  <c r="J26" i="5" s="1"/>
  <c r="J24" i="1" l="1"/>
  <c r="H24" i="1"/>
  <c r="D11" i="4" l="1"/>
  <c r="G11" i="4"/>
  <c r="J55" i="1"/>
  <c r="K55" i="1" s="1"/>
  <c r="G55" i="1"/>
  <c r="H55" i="1" s="1"/>
  <c r="H11" i="4" l="1"/>
  <c r="G10" i="4" l="1"/>
  <c r="D10" i="4"/>
  <c r="J49" i="1"/>
  <c r="K49" i="1" s="1"/>
  <c r="G49" i="1"/>
  <c r="H49" i="1" s="1"/>
  <c r="H10" i="4" l="1"/>
  <c r="J26" i="1" l="1"/>
  <c r="K26" i="1" s="1"/>
  <c r="G26" i="1"/>
  <c r="H26" i="1" s="1"/>
  <c r="G7" i="4" l="1"/>
  <c r="G8" i="4"/>
  <c r="G9" i="4"/>
  <c r="G6" i="4"/>
  <c r="G5" i="4"/>
  <c r="J42" i="1" l="1"/>
  <c r="K42" i="1" s="1"/>
  <c r="G42" i="1"/>
  <c r="H42" i="1" s="1"/>
  <c r="J41" i="1" l="1"/>
  <c r="K41" i="1" s="1"/>
  <c r="G41" i="1"/>
  <c r="H41" i="1" s="1"/>
  <c r="J40" i="1" l="1"/>
  <c r="K40" i="1" s="1"/>
  <c r="G40" i="1"/>
  <c r="H40" i="1" s="1"/>
  <c r="D66" i="1" l="1"/>
  <c r="D69" i="1" l="1"/>
  <c r="J25" i="1" l="1"/>
  <c r="K25" i="1" s="1"/>
  <c r="G25" i="1"/>
  <c r="H25" i="1" s="1"/>
  <c r="J39" i="1" l="1"/>
  <c r="K39" i="1" s="1"/>
  <c r="G39" i="1"/>
  <c r="H39" i="1" s="1"/>
  <c r="K24" i="1" l="1"/>
  <c r="J14" i="1" l="1"/>
  <c r="J7" i="1" l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K14" i="1"/>
  <c r="J15" i="1"/>
  <c r="K15" i="1" s="1"/>
  <c r="J17" i="1"/>
  <c r="K17" i="1" s="1"/>
  <c r="J18" i="1"/>
  <c r="K18" i="1" s="1"/>
  <c r="J19" i="1"/>
  <c r="K19" i="1" s="1"/>
  <c r="J32" i="1"/>
  <c r="J33" i="1"/>
  <c r="K33" i="1" s="1"/>
  <c r="J36" i="1"/>
  <c r="J37" i="1"/>
  <c r="K37" i="1" s="1"/>
  <c r="J38" i="1"/>
  <c r="K38" i="1" s="1"/>
  <c r="D5" i="4"/>
  <c r="D6" i="4"/>
  <c r="D7" i="4"/>
  <c r="D8" i="4"/>
  <c r="D9" i="4"/>
  <c r="G15" i="1"/>
  <c r="H15" i="1" s="1"/>
  <c r="G14" i="1"/>
  <c r="H14" i="1" s="1"/>
  <c r="G33" i="1"/>
  <c r="H33" i="1" s="1"/>
  <c r="G8" i="1"/>
  <c r="H8" i="1" s="1"/>
  <c r="G13" i="1"/>
  <c r="H13" i="1" s="1"/>
  <c r="G19" i="1"/>
  <c r="H19" i="1" s="1"/>
  <c r="G38" i="1"/>
  <c r="H38" i="1" s="1"/>
  <c r="G37" i="1"/>
  <c r="H37" i="1" s="1"/>
  <c r="G12" i="1"/>
  <c r="H12" i="1" s="1"/>
  <c r="G18" i="1"/>
  <c r="H18" i="1" s="1"/>
  <c r="G11" i="1"/>
  <c r="H11" i="1" s="1"/>
  <c r="G10" i="1"/>
  <c r="H10" i="1" s="1"/>
  <c r="G9" i="1"/>
  <c r="H9" i="1" s="1"/>
  <c r="G24" i="1"/>
  <c r="G36" i="1"/>
  <c r="H36" i="1" s="1"/>
  <c r="G32" i="1"/>
  <c r="H32" i="1" s="1"/>
  <c r="G17" i="1"/>
  <c r="H17" i="1" s="1"/>
  <c r="G7" i="1"/>
  <c r="H7" i="1" s="1"/>
  <c r="K7" i="1" l="1"/>
  <c r="H9" i="4"/>
  <c r="K36" i="1"/>
  <c r="H8" i="4"/>
  <c r="K32" i="1"/>
  <c r="H5" i="4"/>
  <c r="H7" i="4"/>
  <c r="H6" i="4"/>
  <c r="D14" i="4"/>
  <c r="J68" i="1" l="1"/>
  <c r="H14" i="4" l="1"/>
</calcChain>
</file>

<file path=xl/sharedStrings.xml><?xml version="1.0" encoding="utf-8"?>
<sst xmlns="http://schemas.openxmlformats.org/spreadsheetml/2006/main" count="117" uniqueCount="55">
  <si>
    <t xml:space="preserve">INVESTMENT </t>
  </si>
  <si>
    <t>INVESTOR</t>
  </si>
  <si>
    <t>AMOUNT</t>
  </si>
  <si>
    <t>RATE</t>
  </si>
  <si>
    <t xml:space="preserve">MATURITY </t>
  </si>
  <si>
    <t>INTEREST DUE</t>
  </si>
  <si>
    <t>PRINCIPAL AND</t>
  </si>
  <si>
    <t>DATE</t>
  </si>
  <si>
    <t>INVESTED</t>
  </si>
  <si>
    <t>ON MATURITY</t>
  </si>
  <si>
    <t>CURRENT DATE</t>
  </si>
  <si>
    <t xml:space="preserve">INTEREST DUE ON </t>
  </si>
  <si>
    <t xml:space="preserve">PRINCIPAL AND </t>
  </si>
  <si>
    <t>April Client Funds</t>
  </si>
  <si>
    <t>May Client Funds</t>
  </si>
  <si>
    <t>TOTAL FUNDS- CAPITAL</t>
  </si>
  <si>
    <t>Charles Hansen Adu</t>
  </si>
  <si>
    <t xml:space="preserve"> </t>
  </si>
  <si>
    <t>xxxxxxxxxxxxx</t>
  </si>
  <si>
    <t>mmmmmmmmmmmm</t>
  </si>
  <si>
    <t>hhhhhhhhhhhhhhh</t>
  </si>
  <si>
    <t>poppppppppppppppppppp</t>
  </si>
  <si>
    <t>jjjjjjjjjjjjjjjjjjjjjjjjjjjjjj</t>
  </si>
  <si>
    <t>uuuuuuuuuuuuuuuuuuuuuuu</t>
  </si>
  <si>
    <t>llllllllllllllllllllllllll</t>
  </si>
  <si>
    <t>jjjjjjjjjjjjj</t>
  </si>
  <si>
    <t>jhhhhhhhhhhhh</t>
  </si>
  <si>
    <t>lllllllllllllllll</t>
  </si>
  <si>
    <t>ooooooooooooo</t>
  </si>
  <si>
    <t>pppppppppppppp</t>
  </si>
  <si>
    <t>vvvvvvvvvvvvvvvvvvvvv</t>
  </si>
  <si>
    <t>iiiiiiiiiiiiiiiiiiiiiii</t>
  </si>
  <si>
    <t xml:space="preserve">                                      PARKSTONE CAPITAL ROLL OVER LIST</t>
  </si>
  <si>
    <t>PAYMENT</t>
  </si>
  <si>
    <t>AMOUNT TO BE</t>
  </si>
  <si>
    <t>ROLLED OVER</t>
  </si>
  <si>
    <t>LLLLLLLLLLLL</t>
  </si>
  <si>
    <t>POPPPPPPPPPPPPPP</t>
  </si>
  <si>
    <t>JJJJJJJJJJJJJJJJJJJ</t>
  </si>
  <si>
    <t>HHHHHHHHHHHHHHHHHHHH</t>
  </si>
  <si>
    <t>KKKKKKKKKKKKKK</t>
  </si>
  <si>
    <t>DISINVESTED CLIENTS</t>
  </si>
  <si>
    <t>BLUE CODE- PAID UP  FUNDS</t>
  </si>
  <si>
    <t>DISINVESTMENT DATE</t>
  </si>
  <si>
    <t>AMOUNT DUE</t>
  </si>
  <si>
    <t>PAYMENT DATE</t>
  </si>
  <si>
    <t>kkkkkkkkkkkkk</t>
  </si>
  <si>
    <t>llllllllllllllllgg</t>
  </si>
  <si>
    <t>gggggggggggggggggg</t>
  </si>
  <si>
    <t>mmmmmmmmmmmmm</t>
  </si>
  <si>
    <t>nnnnnnnnnnnn</t>
  </si>
  <si>
    <t>Total</t>
  </si>
  <si>
    <t>principal</t>
  </si>
  <si>
    <t>top ups</t>
  </si>
  <si>
    <t>see investments/client_statement.ctp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</si>
</sst>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/>
    <xf numFmtId="164" fontId="0" fillId="0" borderId="0" xfId="1" applyFont="1"/>
    <xf numFmtId="0" fontId="1" fillId="0" borderId="10" xfId="0" applyFont="1" applyBorder="1" applyAlignment="1">
      <alignment horizontal="center"/>
    </xf>
    <xf numFmtId="0" fontId="0" fillId="0" borderId="0" xfId="0" applyBorder="1"/>
    <xf numFmtId="15" fontId="0" fillId="0" borderId="0" xfId="0" applyNumberFormat="1" applyBorder="1"/>
    <xf numFmtId="164" fontId="0" fillId="0" borderId="0" xfId="1" applyFont="1" applyBorder="1"/>
    <xf numFmtId="9" fontId="0" fillId="0" borderId="0" xfId="2" applyFont="1"/>
    <xf numFmtId="164" fontId="1" fillId="0" borderId="2" xfId="1" applyFont="1" applyBorder="1" applyAlignment="1">
      <alignment horizontal="center"/>
    </xf>
    <xf numFmtId="164" fontId="1" fillId="0" borderId="6" xfId="1" applyFont="1" applyBorder="1" applyAlignment="1">
      <alignment horizontal="center"/>
    </xf>
    <xf numFmtId="164" fontId="1" fillId="0" borderId="4" xfId="1" applyFont="1" applyBorder="1" applyAlignment="1">
      <alignment horizontal="center"/>
    </xf>
    <xf numFmtId="0" fontId="0" fillId="0" borderId="10" xfId="0" applyBorder="1"/>
    <xf numFmtId="15" fontId="0" fillId="0" borderId="10" xfId="0" applyNumberFormat="1" applyBorder="1"/>
    <xf numFmtId="164" fontId="0" fillId="0" borderId="2" xfId="1" applyFont="1" applyBorder="1" applyAlignment="1">
      <alignment horizontal="center"/>
    </xf>
    <xf numFmtId="164" fontId="0" fillId="0" borderId="10" xfId="1" applyFont="1" applyBorder="1"/>
    <xf numFmtId="164" fontId="0" fillId="0" borderId="6" xfId="1" applyFont="1" applyBorder="1"/>
    <xf numFmtId="164" fontId="0" fillId="0" borderId="9" xfId="1" applyFont="1" applyBorder="1"/>
    <xf numFmtId="10" fontId="0" fillId="0" borderId="10" xfId="2" applyNumberFormat="1" applyFont="1" applyBorder="1"/>
    <xf numFmtId="10" fontId="0" fillId="0" borderId="6" xfId="2" applyNumberFormat="1" applyFont="1" applyBorder="1"/>
    <xf numFmtId="164" fontId="0" fillId="0" borderId="10" xfId="0" applyNumberFormat="1" applyBorder="1"/>
    <xf numFmtId="164" fontId="3" fillId="0" borderId="0" xfId="1" applyFont="1"/>
    <xf numFmtId="2" fontId="0" fillId="0" borderId="10" xfId="0" applyNumberFormat="1" applyBorder="1"/>
    <xf numFmtId="164" fontId="1" fillId="0" borderId="2" xfId="1" applyFont="1" applyFill="1" applyBorder="1" applyAlignment="1">
      <alignment horizontal="center"/>
    </xf>
    <xf numFmtId="164" fontId="1" fillId="0" borderId="6" xfId="1" applyFont="1" applyFill="1" applyBorder="1" applyAlignment="1">
      <alignment horizontal="center"/>
    </xf>
    <xf numFmtId="0" fontId="3" fillId="0" borderId="0" xfId="0" applyFont="1"/>
    <xf numFmtId="164" fontId="0" fillId="0" borderId="4" xfId="1" applyFont="1" applyBorder="1" applyAlignment="1">
      <alignment horizontal="center"/>
    </xf>
    <xf numFmtId="164" fontId="0" fillId="0" borderId="11" xfId="1" applyFont="1" applyBorder="1"/>
    <xf numFmtId="164" fontId="0" fillId="0" borderId="8" xfId="1" applyFont="1" applyBorder="1"/>
    <xf numFmtId="164" fontId="0" fillId="0" borderId="0" xfId="0" applyNumberFormat="1" applyBorder="1"/>
    <xf numFmtId="0" fontId="0" fillId="0" borderId="2" xfId="0" applyBorder="1"/>
    <xf numFmtId="164" fontId="0" fillId="0" borderId="2" xfId="1" applyFont="1" applyBorder="1"/>
    <xf numFmtId="164" fontId="1" fillId="0" borderId="3" xfId="1" applyFont="1" applyFill="1" applyBorder="1" applyAlignment="1">
      <alignment horizontal="center"/>
    </xf>
    <xf numFmtId="164" fontId="1" fillId="0" borderId="7" xfId="1" applyFont="1" applyFill="1" applyBorder="1" applyAlignment="1">
      <alignment horizontal="center"/>
    </xf>
    <xf numFmtId="10" fontId="0" fillId="0" borderId="0" xfId="2" applyNumberFormat="1" applyFont="1" applyBorder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0" fillId="0" borderId="10" xfId="0" applyFont="1" applyBorder="1"/>
    <xf numFmtId="15" fontId="0" fillId="0" borderId="10" xfId="0" applyNumberFormat="1" applyFont="1" applyBorder="1"/>
    <xf numFmtId="9" fontId="0" fillId="0" borderId="10" xfId="0" applyNumberFormat="1" applyFont="1" applyBorder="1"/>
    <xf numFmtId="15" fontId="0" fillId="0" borderId="0" xfId="0" applyNumberFormat="1" applyFont="1" applyBorder="1"/>
    <xf numFmtId="2" fontId="0" fillId="0" borderId="10" xfId="0" applyNumberFormat="1" applyFont="1" applyBorder="1"/>
    <xf numFmtId="164" fontId="0" fillId="0" borderId="11" xfId="0" applyNumberFormat="1" applyFont="1" applyBorder="1"/>
    <xf numFmtId="164" fontId="0" fillId="0" borderId="10" xfId="0" applyNumberFormat="1" applyFont="1" applyBorder="1"/>
    <xf numFmtId="0" fontId="0" fillId="0" borderId="0" xfId="0" applyFont="1" applyBorder="1"/>
    <xf numFmtId="0" fontId="0" fillId="0" borderId="6" xfId="0" applyFont="1" applyBorder="1"/>
    <xf numFmtId="15" fontId="0" fillId="0" borderId="6" xfId="0" applyNumberFormat="1" applyFont="1" applyBorder="1"/>
    <xf numFmtId="9" fontId="0" fillId="0" borderId="6" xfId="0" applyNumberFormat="1" applyFont="1" applyBorder="1"/>
    <xf numFmtId="164" fontId="0" fillId="0" borderId="7" xfId="1" applyFont="1" applyBorder="1"/>
    <xf numFmtId="2" fontId="0" fillId="0" borderId="6" xfId="0" applyNumberFormat="1" applyFont="1" applyBorder="1"/>
    <xf numFmtId="164" fontId="0" fillId="0" borderId="8" xfId="0" applyNumberFormat="1" applyFont="1" applyBorder="1"/>
    <xf numFmtId="15" fontId="0" fillId="0" borderId="2" xfId="0" applyNumberFormat="1" applyFont="1" applyBorder="1"/>
    <xf numFmtId="9" fontId="0" fillId="0" borderId="2" xfId="0" applyNumberFormat="1" applyFont="1" applyBorder="1"/>
    <xf numFmtId="2" fontId="0" fillId="0" borderId="2" xfId="0" applyNumberFormat="1" applyFont="1" applyBorder="1"/>
    <xf numFmtId="164" fontId="0" fillId="0" borderId="2" xfId="0" applyNumberFormat="1" applyFont="1" applyBorder="1"/>
    <xf numFmtId="9" fontId="0" fillId="0" borderId="10" xfId="0" applyNumberFormat="1" applyFont="1" applyFill="1" applyBorder="1"/>
    <xf numFmtId="164" fontId="0" fillId="0" borderId="10" xfId="1" applyFont="1" applyFill="1" applyBorder="1"/>
    <xf numFmtId="9" fontId="0" fillId="0" borderId="6" xfId="0" applyNumberFormat="1" applyFont="1" applyFill="1" applyBorder="1"/>
    <xf numFmtId="164" fontId="0" fillId="0" borderId="6" xfId="1" applyFont="1" applyFill="1" applyBorder="1"/>
    <xf numFmtId="164" fontId="0" fillId="0" borderId="6" xfId="0" applyNumberFormat="1" applyFont="1" applyBorder="1"/>
    <xf numFmtId="0" fontId="0" fillId="0" borderId="9" xfId="0" applyFont="1" applyBorder="1"/>
    <xf numFmtId="15" fontId="0" fillId="0" borderId="9" xfId="0" applyNumberFormat="1" applyFont="1" applyBorder="1"/>
    <xf numFmtId="164" fontId="0" fillId="0" borderId="9" xfId="0" applyNumberFormat="1" applyFont="1" applyBorder="1"/>
    <xf numFmtId="0" fontId="0" fillId="0" borderId="5" xfId="0" applyFont="1" applyBorder="1"/>
    <xf numFmtId="15" fontId="0" fillId="0" borderId="5" xfId="0" applyNumberFormat="1" applyFont="1" applyBorder="1"/>
    <xf numFmtId="164" fontId="0" fillId="0" borderId="4" xfId="0" applyNumberFormat="1" applyFont="1" applyBorder="1"/>
    <xf numFmtId="0" fontId="0" fillId="0" borderId="1" xfId="0" applyFont="1" applyBorder="1"/>
    <xf numFmtId="2" fontId="0" fillId="0" borderId="9" xfId="0" applyNumberFormat="1" applyFont="1" applyBorder="1"/>
    <xf numFmtId="164" fontId="0" fillId="0" borderId="3" xfId="1" applyFont="1" applyBorder="1"/>
    <xf numFmtId="10" fontId="0" fillId="0" borderId="2" xfId="2" applyNumberFormat="1" applyFont="1" applyBorder="1"/>
    <xf numFmtId="164" fontId="0" fillId="0" borderId="4" xfId="1" applyFont="1" applyBorder="1"/>
    <xf numFmtId="2" fontId="0" fillId="0" borderId="0" xfId="0" applyNumberFormat="1" applyFont="1" applyBorder="1"/>
    <xf numFmtId="164" fontId="0" fillId="0" borderId="0" xfId="0" applyNumberFormat="1" applyFont="1" applyBorder="1"/>
    <xf numFmtId="164" fontId="0" fillId="0" borderId="10" xfId="1" applyFont="1" applyBorder="1" applyAlignment="1">
      <alignment horizontal="center"/>
    </xf>
    <xf numFmtId="0" fontId="1" fillId="0" borderId="0" xfId="0" applyFont="1"/>
    <xf numFmtId="15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164" fontId="0" fillId="0" borderId="1" xfId="1" applyFont="1" applyBorder="1" applyAlignment="1">
      <alignment horizontal="center"/>
    </xf>
    <xf numFmtId="2" fontId="0" fillId="0" borderId="0" xfId="0" applyNumberFormat="1" applyBorder="1"/>
    <xf numFmtId="10" fontId="2" fillId="0" borderId="6" xfId="2" applyNumberFormat="1" applyFont="1" applyBorder="1"/>
    <xf numFmtId="165" fontId="0" fillId="0" borderId="10" xfId="2" applyNumberFormat="1" applyFont="1" applyBorder="1"/>
    <xf numFmtId="0" fontId="1" fillId="0" borderId="5" xfId="0" applyFont="1" applyBorder="1" applyAlignment="1">
      <alignment horizontal="center"/>
    </xf>
    <xf numFmtId="164" fontId="1" fillId="0" borderId="8" xfId="1" applyFont="1" applyBorder="1" applyAlignment="1">
      <alignment horizontal="center"/>
    </xf>
    <xf numFmtId="164" fontId="1" fillId="0" borderId="1" xfId="1" applyFont="1" applyFill="1" applyBorder="1" applyAlignment="1">
      <alignment horizontal="center"/>
    </xf>
    <xf numFmtId="164" fontId="1" fillId="0" borderId="5" xfId="1" applyFont="1" applyFill="1" applyBorder="1" applyAlignment="1">
      <alignment horizontal="center"/>
    </xf>
    <xf numFmtId="165" fontId="0" fillId="0" borderId="10" xfId="0" applyNumberFormat="1" applyBorder="1"/>
    <xf numFmtId="165" fontId="0" fillId="0" borderId="10" xfId="0" applyNumberFormat="1" applyBorder="1" applyAlignment="1">
      <alignment horizontal="right"/>
    </xf>
    <xf numFmtId="164" fontId="4" fillId="0" borderId="0" xfId="1" applyFont="1"/>
    <xf numFmtId="164" fontId="3" fillId="0" borderId="0" xfId="1" applyFont="1" applyBorder="1"/>
    <xf numFmtId="15" fontId="0" fillId="0" borderId="0" xfId="0" applyNumberFormat="1" applyFont="1"/>
    <xf numFmtId="15" fontId="0" fillId="0" borderId="3" xfId="0" applyNumberFormat="1" applyFont="1" applyBorder="1"/>
    <xf numFmtId="15" fontId="0" fillId="0" borderId="7" xfId="0" applyNumberFormat="1" applyFont="1" applyBorder="1"/>
    <xf numFmtId="164" fontId="1" fillId="0" borderId="12" xfId="0" applyNumberFormat="1" applyFont="1" applyBorder="1"/>
    <xf numFmtId="164" fontId="1" fillId="0" borderId="12" xfId="1" applyFont="1" applyBorder="1"/>
    <xf numFmtId="2" fontId="3" fillId="0" borderId="0" xfId="0" applyNumberFormat="1" applyFont="1"/>
    <xf numFmtId="2" fontId="3" fillId="0" borderId="0" xfId="1" applyNumberFormat="1" applyFont="1"/>
    <xf numFmtId="164" fontId="0" fillId="0" borderId="0" xfId="0" applyNumberFormat="1" applyFont="1"/>
    <xf numFmtId="164" fontId="0" fillId="0" borderId="0" xfId="1" applyFont="1" applyFill="1"/>
    <xf numFmtId="164" fontId="0" fillId="0" borderId="0" xfId="1" applyNumberFormat="1" applyFont="1" applyFill="1"/>
    <xf numFmtId="0" fontId="0" fillId="0" borderId="0" xfId="0" applyFill="1"/>
    <xf numFmtId="0" fontId="0" fillId="0" borderId="6" xfId="0" applyBorder="1"/>
    <xf numFmtId="9" fontId="0" fillId="0" borderId="2" xfId="2" applyFont="1" applyBorder="1"/>
    <xf numFmtId="0" fontId="0" fillId="0" borderId="11" xfId="0" applyBorder="1"/>
    <xf numFmtId="9" fontId="0" fillId="0" borderId="10" xfId="2" applyFont="1" applyBorder="1"/>
    <xf numFmtId="9" fontId="0" fillId="0" borderId="6" xfId="2" applyFont="1" applyBorder="1"/>
    <xf numFmtId="0" fontId="0" fillId="0" borderId="4" xfId="0" applyBorder="1"/>
    <xf numFmtId="0" fontId="0" fillId="0" borderId="9" xfId="0" applyBorder="1"/>
    <xf numFmtId="15" fontId="0" fillId="0" borderId="11" xfId="0" applyNumberFormat="1" applyFont="1" applyBorder="1"/>
    <xf numFmtId="0" fontId="0" fillId="0" borderId="8" xfId="0" applyBorder="1"/>
    <xf numFmtId="0" fontId="0" fillId="0" borderId="5" xfId="0" applyBorder="1"/>
    <xf numFmtId="0" fontId="0" fillId="0" borderId="3" xfId="0" applyBorder="1"/>
    <xf numFmtId="164" fontId="2" fillId="0" borderId="10" xfId="1" applyFont="1" applyBorder="1"/>
    <xf numFmtId="0" fontId="1" fillId="0" borderId="2" xfId="0" applyFont="1" applyBorder="1"/>
    <xf numFmtId="0" fontId="1" fillId="0" borderId="6" xfId="0" applyFont="1" applyBorder="1"/>
    <xf numFmtId="164" fontId="0" fillId="0" borderId="6" xfId="0" applyNumberFormat="1" applyBorder="1"/>
    <xf numFmtId="164" fontId="0" fillId="0" borderId="8" xfId="0" applyNumberFormat="1" applyBorder="1"/>
    <xf numFmtId="164" fontId="1" fillId="0" borderId="3" xfId="1" applyFont="1" applyBorder="1" applyAlignment="1">
      <alignment horizontal="center"/>
    </xf>
    <xf numFmtId="164" fontId="1" fillId="0" borderId="7" xfId="1" applyFont="1" applyBorder="1" applyAlignment="1">
      <alignment horizontal="center"/>
    </xf>
    <xf numFmtId="164" fontId="1" fillId="0" borderId="1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64" fontId="1" fillId="0" borderId="10" xfId="1" applyFont="1" applyFill="1" applyBorder="1" applyAlignment="1">
      <alignment horizontal="center"/>
    </xf>
    <xf numFmtId="164" fontId="1" fillId="0" borderId="0" xfId="1" applyFont="1" applyFill="1" applyBorder="1" applyAlignment="1">
      <alignment horizontal="center"/>
    </xf>
    <xf numFmtId="0" fontId="1" fillId="0" borderId="10" xfId="0" applyFont="1" applyBorder="1"/>
    <xf numFmtId="15" fontId="1" fillId="0" borderId="10" xfId="0" applyNumberFormat="1" applyFont="1" applyBorder="1"/>
    <xf numFmtId="164" fontId="1" fillId="0" borderId="10" xfId="1" applyFont="1" applyBorder="1"/>
    <xf numFmtId="10" fontId="1" fillId="0" borderId="10" xfId="2" applyNumberFormat="1" applyFont="1" applyBorder="1"/>
    <xf numFmtId="164" fontId="1" fillId="0" borderId="2" xfId="1" applyFont="1" applyBorder="1"/>
    <xf numFmtId="164" fontId="2" fillId="0" borderId="2" xfId="1" applyFont="1" applyBorder="1"/>
    <xf numFmtId="164" fontId="0" fillId="0" borderId="2" xfId="0" applyNumberFormat="1" applyBorder="1"/>
    <xf numFmtId="0" fontId="0" fillId="0" borderId="7" xfId="0" applyFont="1" applyBorder="1"/>
    <xf numFmtId="164" fontId="1" fillId="0" borderId="0" xfId="0" applyNumberFormat="1" applyFont="1"/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1"/>
  <sheetViews>
    <sheetView tabSelected="1" zoomScale="80" zoomScaleNormal="80" workbookViewId="0">
      <pane xSplit="2" ySplit="5" topLeftCell="F6" activePane="bottomRight" state="frozen"/>
      <selection pane="topRight" activeCell="C1" sqref="C1"/>
      <selection pane="bottomLeft" activeCell="A6" sqref="A6"/>
      <selection pane="bottomRight" activeCell="L10" sqref="B7:L15"/>
    </sheetView>
  </sheetViews>
  <sheetFormatPr defaultColWidth="9.15625" defaultRowHeight="14.4" x14ac:dyDescent="0.55000000000000004"/>
  <cols>
    <col min="1" max="1" width="9.15625" style="38" customWidth="1"/>
    <col min="2" max="2" width="32.68359375" style="38" customWidth="1"/>
    <col min="3" max="3" width="15.26171875" style="38" customWidth="1"/>
    <col min="4" max="4" width="21.41796875" style="6" customWidth="1"/>
    <col min="5" max="5" width="12.15625" style="38" customWidth="1"/>
    <col min="6" max="6" width="17.26171875" style="38" customWidth="1"/>
    <col min="7" max="7" width="18.15625" style="6" customWidth="1"/>
    <col min="8" max="8" width="21.83984375" style="6" customWidth="1"/>
    <col min="9" max="9" width="24.578125" style="38" customWidth="1"/>
    <col min="10" max="10" width="21.83984375" style="38" customWidth="1"/>
    <col min="11" max="11" width="21.26171875" style="38" customWidth="1"/>
    <col min="12" max="14" width="9.15625" style="38"/>
    <col min="15" max="15" width="10.26171875" style="38" bestFit="1" customWidth="1"/>
    <col min="16" max="16" width="10.68359375" style="38" bestFit="1" customWidth="1"/>
    <col min="17" max="16384" width="9.15625" style="38"/>
  </cols>
  <sheetData>
    <row r="2" spans="2:12" s="28" customFormat="1" ht="18.3" x14ac:dyDescent="0.7">
      <c r="C2" s="98"/>
      <c r="D2" s="99"/>
      <c r="G2" s="24"/>
      <c r="H2" s="24"/>
    </row>
    <row r="3" spans="2:12" ht="14.7" thickBot="1" x14ac:dyDescent="0.6">
      <c r="C3" s="93"/>
    </row>
    <row r="4" spans="2:12" x14ac:dyDescent="0.55000000000000004">
      <c r="B4" s="2" t="s">
        <v>1</v>
      </c>
      <c r="C4" s="2" t="s">
        <v>0</v>
      </c>
      <c r="D4" s="12" t="s">
        <v>2</v>
      </c>
      <c r="E4" s="2" t="s">
        <v>3</v>
      </c>
      <c r="F4" s="1" t="s">
        <v>4</v>
      </c>
      <c r="G4" s="12" t="s">
        <v>5</v>
      </c>
      <c r="H4" s="14" t="s">
        <v>6</v>
      </c>
      <c r="I4" s="35" t="s">
        <v>10</v>
      </c>
      <c r="J4" s="87" t="s">
        <v>11</v>
      </c>
      <c r="K4" s="26" t="s">
        <v>12</v>
      </c>
    </row>
    <row r="5" spans="2:12" ht="14.7" thickBot="1" x14ac:dyDescent="0.6">
      <c r="B5" s="3"/>
      <c r="C5" s="3" t="s">
        <v>7</v>
      </c>
      <c r="D5" s="13" t="s">
        <v>8</v>
      </c>
      <c r="E5" s="7"/>
      <c r="F5" s="85" t="s">
        <v>7</v>
      </c>
      <c r="G5" s="13" t="s">
        <v>9</v>
      </c>
      <c r="H5" s="86" t="s">
        <v>5</v>
      </c>
      <c r="I5" s="36"/>
      <c r="J5" s="88" t="s">
        <v>10</v>
      </c>
      <c r="K5" s="27" t="s">
        <v>5</v>
      </c>
    </row>
    <row r="6" spans="2:12" x14ac:dyDescent="0.55000000000000004">
      <c r="B6" s="39"/>
      <c r="C6" s="39"/>
      <c r="D6" s="81"/>
      <c r="E6" s="39"/>
      <c r="F6" s="80"/>
      <c r="G6" s="77"/>
      <c r="H6" s="29"/>
      <c r="I6" s="40"/>
      <c r="J6" s="70"/>
      <c r="K6" s="40"/>
    </row>
    <row r="7" spans="2:12" x14ac:dyDescent="0.55000000000000004">
      <c r="B7" s="41" t="s">
        <v>18</v>
      </c>
      <c r="C7" s="42">
        <v>41876</v>
      </c>
      <c r="D7" s="20">
        <v>5430.41</v>
      </c>
      <c r="E7" s="43">
        <v>0.25</v>
      </c>
      <c r="F7" s="65">
        <v>42241</v>
      </c>
      <c r="G7" s="18">
        <f t="shared" ref="G7:G15" si="0">D7*E7* (F7-C7)/365</f>
        <v>1357.6025</v>
      </c>
      <c r="H7" s="30">
        <f t="shared" ref="H7:H15" si="1">G7+D7</f>
        <v>6788.0124999999998</v>
      </c>
      <c r="I7" s="16">
        <v>42216</v>
      </c>
      <c r="J7" s="71">
        <f t="shared" ref="J7:J15" si="2">D7*E7*(I7-C7)/365</f>
        <v>1264.6160273972603</v>
      </c>
      <c r="K7" s="47">
        <f t="shared" ref="K7:K15" si="3">J7+D7</f>
        <v>6695.0260273972599</v>
      </c>
      <c r="L7" s="38" t="s">
        <v>52</v>
      </c>
    </row>
    <row r="8" spans="2:12" x14ac:dyDescent="0.55000000000000004">
      <c r="B8" s="41"/>
      <c r="C8" s="42">
        <v>41891</v>
      </c>
      <c r="D8" s="20">
        <v>600</v>
      </c>
      <c r="E8" s="43">
        <v>0.25</v>
      </c>
      <c r="F8" s="65">
        <v>42241</v>
      </c>
      <c r="G8" s="18">
        <f t="shared" ref="G8" si="4">D8*E8* (F8-C8)/365</f>
        <v>143.83561643835617</v>
      </c>
      <c r="H8" s="30">
        <f t="shared" ref="H8" si="5">G8+D8</f>
        <v>743.83561643835617</v>
      </c>
      <c r="I8" s="16">
        <v>42216</v>
      </c>
      <c r="J8" s="71">
        <f t="shared" si="2"/>
        <v>133.56164383561645</v>
      </c>
      <c r="K8" s="47">
        <f t="shared" si="3"/>
        <v>733.56164383561645</v>
      </c>
      <c r="L8" s="38" t="s">
        <v>53</v>
      </c>
    </row>
    <row r="9" spans="2:12" x14ac:dyDescent="0.55000000000000004">
      <c r="B9" s="41"/>
      <c r="C9" s="42">
        <v>41920</v>
      </c>
      <c r="D9" s="20">
        <v>600</v>
      </c>
      <c r="E9" s="43">
        <v>0.25</v>
      </c>
      <c r="F9" s="65">
        <v>42241</v>
      </c>
      <c r="G9" s="18">
        <f t="shared" si="0"/>
        <v>131.91780821917808</v>
      </c>
      <c r="H9" s="30">
        <f t="shared" si="1"/>
        <v>731.91780821917814</v>
      </c>
      <c r="I9" s="16">
        <v>42216</v>
      </c>
      <c r="J9" s="71">
        <f t="shared" si="2"/>
        <v>121.64383561643835</v>
      </c>
      <c r="K9" s="47">
        <f t="shared" si="3"/>
        <v>721.64383561643831</v>
      </c>
      <c r="L9" s="38" t="s">
        <v>54</v>
      </c>
    </row>
    <row r="10" spans="2:12" x14ac:dyDescent="0.55000000000000004">
      <c r="B10" s="41"/>
      <c r="C10" s="42">
        <v>41941</v>
      </c>
      <c r="D10" s="20">
        <v>600</v>
      </c>
      <c r="E10" s="43">
        <v>0.25</v>
      </c>
      <c r="F10" s="65">
        <v>42241</v>
      </c>
      <c r="G10" s="18">
        <f t="shared" si="0"/>
        <v>123.28767123287672</v>
      </c>
      <c r="H10" s="30">
        <f t="shared" si="1"/>
        <v>723.28767123287673</v>
      </c>
      <c r="I10" s="16">
        <v>42216</v>
      </c>
      <c r="J10" s="71">
        <f t="shared" si="2"/>
        <v>113.01369863013699</v>
      </c>
      <c r="K10" s="47">
        <f t="shared" si="3"/>
        <v>713.01369863013701</v>
      </c>
    </row>
    <row r="11" spans="2:12" x14ac:dyDescent="0.55000000000000004">
      <c r="B11" s="41"/>
      <c r="C11" s="42">
        <v>41961</v>
      </c>
      <c r="D11" s="20">
        <v>600</v>
      </c>
      <c r="E11" s="43">
        <v>0.25</v>
      </c>
      <c r="F11" s="65">
        <v>42241</v>
      </c>
      <c r="G11" s="18">
        <f t="shared" si="0"/>
        <v>115.06849315068493</v>
      </c>
      <c r="H11" s="30">
        <f t="shared" si="1"/>
        <v>715.06849315068496</v>
      </c>
      <c r="I11" s="16">
        <v>42216</v>
      </c>
      <c r="J11" s="71">
        <f t="shared" si="2"/>
        <v>104.79452054794521</v>
      </c>
      <c r="K11" s="47">
        <f t="shared" si="3"/>
        <v>704.79452054794524</v>
      </c>
    </row>
    <row r="12" spans="2:12" x14ac:dyDescent="0.55000000000000004">
      <c r="B12" s="41"/>
      <c r="C12" s="42">
        <v>41977</v>
      </c>
      <c r="D12" s="20">
        <v>600</v>
      </c>
      <c r="E12" s="43">
        <v>0.25</v>
      </c>
      <c r="F12" s="65">
        <v>42241</v>
      </c>
      <c r="G12" s="18">
        <f t="shared" si="0"/>
        <v>108.49315068493151</v>
      </c>
      <c r="H12" s="30">
        <f t="shared" si="1"/>
        <v>708.49315068493149</v>
      </c>
      <c r="I12" s="16">
        <v>42216</v>
      </c>
      <c r="J12" s="71">
        <f t="shared" si="2"/>
        <v>98.219178082191775</v>
      </c>
      <c r="K12" s="47">
        <f t="shared" si="3"/>
        <v>698.21917808219177</v>
      </c>
    </row>
    <row r="13" spans="2:12" x14ac:dyDescent="0.55000000000000004">
      <c r="B13" s="41"/>
      <c r="C13" s="42">
        <v>41991</v>
      </c>
      <c r="D13" s="20">
        <v>600</v>
      </c>
      <c r="E13" s="43">
        <v>0.25</v>
      </c>
      <c r="F13" s="65">
        <v>42241</v>
      </c>
      <c r="G13" s="18">
        <f t="shared" si="0"/>
        <v>102.73972602739725</v>
      </c>
      <c r="H13" s="30">
        <f t="shared" si="1"/>
        <v>702.7397260273973</v>
      </c>
      <c r="I13" s="16">
        <v>42216</v>
      </c>
      <c r="J13" s="71">
        <f t="shared" si="2"/>
        <v>92.465753424657535</v>
      </c>
      <c r="K13" s="47">
        <f t="shared" si="3"/>
        <v>692.46575342465758</v>
      </c>
    </row>
    <row r="14" spans="2:12" x14ac:dyDescent="0.55000000000000004">
      <c r="B14" s="41"/>
      <c r="C14" s="42">
        <v>42032</v>
      </c>
      <c r="D14" s="20">
        <v>600</v>
      </c>
      <c r="E14" s="43">
        <v>0.25</v>
      </c>
      <c r="F14" s="65">
        <v>42241</v>
      </c>
      <c r="G14" s="18">
        <f t="shared" si="0"/>
        <v>85.890410958904113</v>
      </c>
      <c r="H14" s="30">
        <f t="shared" si="1"/>
        <v>685.89041095890411</v>
      </c>
      <c r="I14" s="16">
        <v>42216</v>
      </c>
      <c r="J14" s="71">
        <f>D14*E14*(I14-C14)/365</f>
        <v>75.61643835616438</v>
      </c>
      <c r="K14" s="47">
        <f t="shared" si="3"/>
        <v>675.61643835616439</v>
      </c>
    </row>
    <row r="15" spans="2:12" ht="14.7" thickBot="1" x14ac:dyDescent="0.6">
      <c r="B15" s="41"/>
      <c r="C15" s="42">
        <v>42032</v>
      </c>
      <c r="D15" s="20">
        <v>600</v>
      </c>
      <c r="E15" s="43">
        <v>0.25</v>
      </c>
      <c r="F15" s="65">
        <v>42241</v>
      </c>
      <c r="G15" s="18">
        <f t="shared" si="0"/>
        <v>85.890410958904113</v>
      </c>
      <c r="H15" s="30">
        <f t="shared" si="1"/>
        <v>685.89041095890411</v>
      </c>
      <c r="I15" s="16">
        <v>42216</v>
      </c>
      <c r="J15" s="71">
        <f t="shared" si="2"/>
        <v>75.61643835616438</v>
      </c>
      <c r="K15" s="47">
        <f t="shared" si="3"/>
        <v>675.61643835616439</v>
      </c>
    </row>
    <row r="16" spans="2:12" x14ac:dyDescent="0.55000000000000004">
      <c r="B16" s="70"/>
      <c r="C16" s="55"/>
      <c r="D16" s="34"/>
      <c r="E16" s="56"/>
      <c r="F16" s="55"/>
      <c r="G16" s="34"/>
      <c r="H16" s="74"/>
      <c r="I16" s="79"/>
      <c r="J16" s="57"/>
      <c r="K16" s="58"/>
    </row>
    <row r="17" spans="2:11" x14ac:dyDescent="0.55000000000000004">
      <c r="B17" s="64" t="s">
        <v>19</v>
      </c>
      <c r="C17" s="42">
        <v>41919</v>
      </c>
      <c r="D17" s="18">
        <v>232.15</v>
      </c>
      <c r="E17" s="59">
        <v>0.25</v>
      </c>
      <c r="F17" s="42">
        <v>42284</v>
      </c>
      <c r="G17" s="60">
        <f>E17*D17*(F17-C17)/365</f>
        <v>58.037500000000001</v>
      </c>
      <c r="H17" s="30">
        <f>D17+G17</f>
        <v>290.1875</v>
      </c>
      <c r="I17" s="16">
        <v>42216</v>
      </c>
      <c r="J17" s="45">
        <f>D17*E17*(I17-C17)/365</f>
        <v>47.225034246575348</v>
      </c>
      <c r="K17" s="47">
        <f>J17+D17</f>
        <v>279.37503424657535</v>
      </c>
    </row>
    <row r="18" spans="2:11" x14ac:dyDescent="0.55000000000000004">
      <c r="B18" s="64"/>
      <c r="C18" s="42">
        <v>41964</v>
      </c>
      <c r="D18" s="18">
        <v>100</v>
      </c>
      <c r="E18" s="59">
        <v>0.25</v>
      </c>
      <c r="F18" s="42">
        <v>42284</v>
      </c>
      <c r="G18" s="60">
        <f>E18*D18*(F18-C18)/365</f>
        <v>21.917808219178081</v>
      </c>
      <c r="H18" s="30">
        <f>D18+G18</f>
        <v>121.91780821917808</v>
      </c>
      <c r="I18" s="16">
        <v>42216</v>
      </c>
      <c r="J18" s="45">
        <f>D18*E18*(I18-C18)/365</f>
        <v>17.260273972602739</v>
      </c>
      <c r="K18" s="47">
        <f>J18+D18</f>
        <v>117.26027397260273</v>
      </c>
    </row>
    <row r="19" spans="2:11" x14ac:dyDescent="0.55000000000000004">
      <c r="B19" s="64"/>
      <c r="C19" s="42">
        <v>41989</v>
      </c>
      <c r="D19" s="18">
        <v>100</v>
      </c>
      <c r="E19" s="59">
        <v>0.25</v>
      </c>
      <c r="F19" s="42">
        <v>42284</v>
      </c>
      <c r="G19" s="60">
        <f>E19*D19*(F19-C19)/365</f>
        <v>20.205479452054796</v>
      </c>
      <c r="H19" s="30">
        <f>D19+G19</f>
        <v>120.20547945205479</v>
      </c>
      <c r="I19" s="16">
        <v>42216</v>
      </c>
      <c r="J19" s="45">
        <f>D19*E19*(I19-C19)/365</f>
        <v>15.547945205479452</v>
      </c>
      <c r="K19" s="47">
        <f>J19+D19</f>
        <v>115.54794520547945</v>
      </c>
    </row>
    <row r="20" spans="2:11" x14ac:dyDescent="0.55000000000000004">
      <c r="B20" s="64"/>
      <c r="C20" s="42"/>
      <c r="D20" s="18"/>
      <c r="E20" s="59"/>
      <c r="F20" s="42"/>
      <c r="G20" s="60"/>
      <c r="H20" s="30"/>
      <c r="I20" s="65"/>
      <c r="J20" s="45"/>
      <c r="K20" s="47"/>
    </row>
    <row r="21" spans="2:11" x14ac:dyDescent="0.55000000000000004">
      <c r="B21" s="64"/>
      <c r="C21" s="42"/>
      <c r="D21" s="18"/>
      <c r="E21" s="59"/>
      <c r="F21" s="42"/>
      <c r="G21" s="60"/>
      <c r="H21" s="30"/>
      <c r="I21" s="65"/>
      <c r="J21" s="45"/>
      <c r="K21" s="47"/>
    </row>
    <row r="22" spans="2:11" ht="14.7" thickBot="1" x14ac:dyDescent="0.6">
      <c r="B22" s="67"/>
      <c r="C22" s="42"/>
      <c r="D22" s="19"/>
      <c r="E22" s="61"/>
      <c r="F22" s="50"/>
      <c r="G22" s="62"/>
      <c r="H22" s="31"/>
      <c r="I22" s="68"/>
      <c r="J22" s="53"/>
      <c r="K22" s="63"/>
    </row>
    <row r="23" spans="2:11" x14ac:dyDescent="0.55000000000000004">
      <c r="B23" s="64" t="s">
        <v>20</v>
      </c>
      <c r="C23" s="40"/>
      <c r="D23" s="74"/>
      <c r="E23" s="40"/>
      <c r="F23" s="40"/>
      <c r="G23" s="34"/>
      <c r="H23" s="74"/>
      <c r="I23" s="40"/>
      <c r="J23" s="57"/>
      <c r="K23" s="58"/>
    </row>
    <row r="24" spans="2:11" x14ac:dyDescent="0.55000000000000004">
      <c r="B24" s="64"/>
      <c r="C24" s="42">
        <v>42083</v>
      </c>
      <c r="D24" s="30">
        <v>140.16999999999999</v>
      </c>
      <c r="E24" s="43">
        <v>0.25</v>
      </c>
      <c r="F24" s="42">
        <v>42274</v>
      </c>
      <c r="G24" s="18">
        <f t="shared" ref="G24:G25" si="6">D24*E24*(F24-C24)/365</f>
        <v>18.33730821917808</v>
      </c>
      <c r="H24" s="30">
        <f>G24+D24</f>
        <v>158.50730821917807</v>
      </c>
      <c r="I24" s="16">
        <v>42216</v>
      </c>
      <c r="J24" s="71">
        <f>D24*E24*(I24-C24)/365</f>
        <v>12.768910958904108</v>
      </c>
      <c r="K24" s="47">
        <f>J24+D24</f>
        <v>152.9389109589041</v>
      </c>
    </row>
    <row r="25" spans="2:11" x14ac:dyDescent="0.55000000000000004">
      <c r="B25" s="64"/>
      <c r="C25" s="42">
        <v>42096</v>
      </c>
      <c r="D25" s="30">
        <v>150</v>
      </c>
      <c r="E25" s="43">
        <v>0.25</v>
      </c>
      <c r="F25" s="42">
        <v>42274</v>
      </c>
      <c r="G25" s="18">
        <f t="shared" si="6"/>
        <v>18.287671232876711</v>
      </c>
      <c r="H25" s="30">
        <f>G25+D25</f>
        <v>168.2876712328767</v>
      </c>
      <c r="I25" s="16">
        <v>42216</v>
      </c>
      <c r="J25" s="71">
        <f>D25*E25*(I25-C25)/365</f>
        <v>12.328767123287671</v>
      </c>
      <c r="K25" s="47">
        <f>J25+D25</f>
        <v>162.32876712328766</v>
      </c>
    </row>
    <row r="26" spans="2:11" x14ac:dyDescent="0.55000000000000004">
      <c r="B26" s="64"/>
      <c r="C26" s="42">
        <v>42194</v>
      </c>
      <c r="D26" s="30">
        <v>100</v>
      </c>
      <c r="E26" s="43">
        <v>0.25</v>
      </c>
      <c r="F26" s="42">
        <v>42274</v>
      </c>
      <c r="G26" s="18">
        <f t="shared" ref="G26" si="7">D26*E26*(F26-C26)/365</f>
        <v>5.4794520547945202</v>
      </c>
      <c r="H26" s="30">
        <f>G26+D26</f>
        <v>105.47945205479452</v>
      </c>
      <c r="I26" s="16">
        <v>42216</v>
      </c>
      <c r="J26" s="71">
        <f>D26*E26*(I26-C26)/365</f>
        <v>1.5068493150684932</v>
      </c>
      <c r="K26" s="47">
        <f>J26+D26</f>
        <v>101.50684931506849</v>
      </c>
    </row>
    <row r="27" spans="2:11" x14ac:dyDescent="0.55000000000000004">
      <c r="B27" s="64"/>
      <c r="C27" s="42"/>
      <c r="D27" s="30"/>
      <c r="E27" s="43"/>
      <c r="F27" s="42"/>
      <c r="G27" s="18"/>
      <c r="H27" s="30"/>
      <c r="I27" s="16"/>
      <c r="J27" s="71"/>
      <c r="K27" s="47"/>
    </row>
    <row r="28" spans="2:11" x14ac:dyDescent="0.55000000000000004">
      <c r="B28" s="64"/>
      <c r="C28" s="42"/>
      <c r="D28" s="30"/>
      <c r="E28" s="43"/>
      <c r="F28" s="42"/>
      <c r="G28" s="18"/>
      <c r="H28" s="30"/>
      <c r="I28" s="16"/>
      <c r="J28" s="71"/>
      <c r="K28" s="47"/>
    </row>
    <row r="29" spans="2:11" x14ac:dyDescent="0.55000000000000004">
      <c r="B29" s="64"/>
      <c r="C29" s="42"/>
      <c r="D29" s="30"/>
      <c r="E29" s="43"/>
      <c r="F29" s="42"/>
      <c r="G29" s="18"/>
      <c r="H29" s="30"/>
      <c r="I29" s="16"/>
      <c r="J29" s="71"/>
      <c r="K29" s="47"/>
    </row>
    <row r="30" spans="2:11" ht="14.7" thickBot="1" x14ac:dyDescent="0.6">
      <c r="B30" s="67"/>
      <c r="C30" s="50"/>
      <c r="D30" s="31"/>
      <c r="E30" s="51"/>
      <c r="F30" s="50"/>
      <c r="G30" s="62"/>
      <c r="H30" s="31"/>
      <c r="I30" s="50"/>
      <c r="J30" s="53"/>
      <c r="K30" s="63"/>
    </row>
    <row r="31" spans="2:11" x14ac:dyDescent="0.55000000000000004">
      <c r="B31" s="64"/>
      <c r="C31" s="40"/>
      <c r="D31" s="74"/>
      <c r="E31" s="40"/>
      <c r="F31" s="40"/>
      <c r="G31" s="34"/>
      <c r="H31" s="30"/>
      <c r="I31" s="41"/>
      <c r="J31" s="71"/>
      <c r="K31" s="58"/>
    </row>
    <row r="32" spans="2:11" x14ac:dyDescent="0.55000000000000004">
      <c r="B32" s="64" t="s">
        <v>21</v>
      </c>
      <c r="C32" s="42">
        <v>41942</v>
      </c>
      <c r="D32" s="30">
        <v>584.07000000000005</v>
      </c>
      <c r="E32" s="43">
        <v>0.24</v>
      </c>
      <c r="F32" s="42">
        <v>42307</v>
      </c>
      <c r="G32" s="18">
        <f>D32*E32*(F32-C32)/365</f>
        <v>140.17680000000001</v>
      </c>
      <c r="H32" s="30">
        <f>G32+D32</f>
        <v>724.24680000000012</v>
      </c>
      <c r="I32" s="16">
        <v>42216</v>
      </c>
      <c r="J32" s="71">
        <f>D32*E32*(I32-C32)/365</f>
        <v>105.22861150684932</v>
      </c>
      <c r="K32" s="47">
        <f>J32+D32</f>
        <v>689.2986115068494</v>
      </c>
    </row>
    <row r="33" spans="2:11" x14ac:dyDescent="0.55000000000000004">
      <c r="B33" s="64"/>
      <c r="C33" s="42">
        <v>42017</v>
      </c>
      <c r="D33" s="30">
        <v>500</v>
      </c>
      <c r="E33" s="43">
        <v>0.24</v>
      </c>
      <c r="F33" s="42">
        <v>42307</v>
      </c>
      <c r="G33" s="18">
        <f>D33*E33*(F33-C33)/365</f>
        <v>95.342465753424662</v>
      </c>
      <c r="H33" s="30">
        <f>G33+D33</f>
        <v>595.34246575342468</v>
      </c>
      <c r="I33" s="16">
        <v>42216</v>
      </c>
      <c r="J33" s="71">
        <f>D33*E33*(I33-C33)/365</f>
        <v>65.424657534246577</v>
      </c>
      <c r="K33" s="47">
        <f>J33+D33</f>
        <v>565.42465753424653</v>
      </c>
    </row>
    <row r="34" spans="2:11" ht="14.7" thickBot="1" x14ac:dyDescent="0.6">
      <c r="B34" s="66"/>
      <c r="C34" s="42"/>
      <c r="D34" s="30"/>
      <c r="E34" s="43"/>
      <c r="F34" s="42"/>
      <c r="G34" s="18"/>
      <c r="H34" s="30"/>
      <c r="I34" s="16"/>
      <c r="J34" s="71"/>
      <c r="K34" s="47"/>
    </row>
    <row r="35" spans="2:11" x14ac:dyDescent="0.55000000000000004">
      <c r="B35" s="70"/>
      <c r="C35" s="40"/>
      <c r="D35" s="74"/>
      <c r="E35" s="40"/>
      <c r="F35" s="40"/>
      <c r="G35" s="34"/>
      <c r="H35" s="34"/>
      <c r="I35" s="40"/>
      <c r="J35" s="57"/>
      <c r="K35" s="69"/>
    </row>
    <row r="36" spans="2:11" x14ac:dyDescent="0.55000000000000004">
      <c r="B36" s="64" t="s">
        <v>22</v>
      </c>
      <c r="C36" s="42">
        <v>41942</v>
      </c>
      <c r="D36" s="30">
        <v>200</v>
      </c>
      <c r="E36" s="43">
        <v>0.24</v>
      </c>
      <c r="F36" s="42">
        <v>42307</v>
      </c>
      <c r="G36" s="18">
        <f t="shared" ref="G36:G41" si="8">D36*E36*(F36-C36)/365</f>
        <v>48</v>
      </c>
      <c r="H36" s="18">
        <f t="shared" ref="H36:H41" si="9">G36+D36</f>
        <v>248</v>
      </c>
      <c r="I36" s="16">
        <v>42216</v>
      </c>
      <c r="J36" s="45">
        <f t="shared" ref="J36:J41" si="10">D36*E36*(I36-C36)/365</f>
        <v>36.032876712328765</v>
      </c>
      <c r="K36" s="46">
        <f t="shared" ref="K36:K41" si="11">J36+D36</f>
        <v>236.03287671232877</v>
      </c>
    </row>
    <row r="37" spans="2:11" x14ac:dyDescent="0.55000000000000004">
      <c r="B37" s="64"/>
      <c r="C37" s="42">
        <v>41977</v>
      </c>
      <c r="D37" s="30">
        <v>200</v>
      </c>
      <c r="E37" s="43">
        <v>0.24</v>
      </c>
      <c r="F37" s="42">
        <v>42307</v>
      </c>
      <c r="G37" s="18">
        <f t="shared" si="8"/>
        <v>43.397260273972606</v>
      </c>
      <c r="H37" s="18">
        <f t="shared" si="9"/>
        <v>243.39726027397262</v>
      </c>
      <c r="I37" s="16">
        <v>42216</v>
      </c>
      <c r="J37" s="45">
        <f t="shared" si="10"/>
        <v>31.43013698630137</v>
      </c>
      <c r="K37" s="46">
        <f t="shared" si="11"/>
        <v>231.43013698630136</v>
      </c>
    </row>
    <row r="38" spans="2:11" x14ac:dyDescent="0.55000000000000004">
      <c r="B38" s="64"/>
      <c r="C38" s="42">
        <v>41977</v>
      </c>
      <c r="D38" s="30">
        <v>200</v>
      </c>
      <c r="E38" s="43">
        <v>0.24</v>
      </c>
      <c r="F38" s="42">
        <v>42307</v>
      </c>
      <c r="G38" s="18">
        <f t="shared" si="8"/>
        <v>43.397260273972606</v>
      </c>
      <c r="H38" s="18">
        <f t="shared" si="9"/>
        <v>243.39726027397262</v>
      </c>
      <c r="I38" s="16">
        <v>42216</v>
      </c>
      <c r="J38" s="45">
        <f t="shared" si="10"/>
        <v>31.43013698630137</v>
      </c>
      <c r="K38" s="46">
        <f t="shared" si="11"/>
        <v>231.43013698630136</v>
      </c>
    </row>
    <row r="39" spans="2:11" x14ac:dyDescent="0.55000000000000004">
      <c r="B39" s="64"/>
      <c r="C39" s="42">
        <v>42094</v>
      </c>
      <c r="D39" s="30">
        <v>200</v>
      </c>
      <c r="E39" s="43">
        <v>0.24</v>
      </c>
      <c r="F39" s="42">
        <v>42307</v>
      </c>
      <c r="G39" s="18">
        <f t="shared" si="8"/>
        <v>28.010958904109589</v>
      </c>
      <c r="H39" s="18">
        <f t="shared" si="9"/>
        <v>228.0109589041096</v>
      </c>
      <c r="I39" s="16">
        <v>42216</v>
      </c>
      <c r="J39" s="45">
        <f t="shared" si="10"/>
        <v>16.043835616438358</v>
      </c>
      <c r="K39" s="46">
        <f t="shared" si="11"/>
        <v>216.04383561643834</v>
      </c>
    </row>
    <row r="40" spans="2:11" x14ac:dyDescent="0.55000000000000004">
      <c r="B40" s="64"/>
      <c r="C40" s="42">
        <v>42140</v>
      </c>
      <c r="D40" s="30">
        <v>200</v>
      </c>
      <c r="E40" s="43">
        <v>0.24</v>
      </c>
      <c r="F40" s="42">
        <v>42307</v>
      </c>
      <c r="G40" s="18">
        <f t="shared" si="8"/>
        <v>21.961643835616439</v>
      </c>
      <c r="H40" s="18">
        <f t="shared" si="9"/>
        <v>221.96164383561643</v>
      </c>
      <c r="I40" s="16">
        <v>42216</v>
      </c>
      <c r="J40" s="45">
        <f t="shared" si="10"/>
        <v>9.9945205479452053</v>
      </c>
      <c r="K40" s="46">
        <f t="shared" si="11"/>
        <v>209.9945205479452</v>
      </c>
    </row>
    <row r="41" spans="2:11" x14ac:dyDescent="0.55000000000000004">
      <c r="B41" s="64"/>
      <c r="C41" s="42">
        <v>42163</v>
      </c>
      <c r="D41" s="30">
        <v>200</v>
      </c>
      <c r="E41" s="43">
        <v>0.24</v>
      </c>
      <c r="F41" s="42">
        <v>42307</v>
      </c>
      <c r="G41" s="18">
        <f t="shared" si="8"/>
        <v>18.936986301369863</v>
      </c>
      <c r="H41" s="18">
        <f t="shared" si="9"/>
        <v>218.93698630136987</v>
      </c>
      <c r="I41" s="16">
        <v>42216</v>
      </c>
      <c r="J41" s="45">
        <f t="shared" si="10"/>
        <v>6.9698630136986299</v>
      </c>
      <c r="K41" s="46">
        <f t="shared" si="11"/>
        <v>206.96986301369864</v>
      </c>
    </row>
    <row r="42" spans="2:11" x14ac:dyDescent="0.55000000000000004">
      <c r="B42" s="64"/>
      <c r="C42" s="42">
        <v>42187</v>
      </c>
      <c r="D42" s="30">
        <v>200</v>
      </c>
      <c r="E42" s="43">
        <v>0.24</v>
      </c>
      <c r="F42" s="42">
        <v>42307</v>
      </c>
      <c r="G42" s="18">
        <f t="shared" ref="G42" si="12">D42*E42*(F42-C42)/365</f>
        <v>15.780821917808218</v>
      </c>
      <c r="H42" s="18">
        <f t="shared" ref="H42" si="13">G42+D42</f>
        <v>215.78082191780823</v>
      </c>
      <c r="I42" s="16">
        <v>42216</v>
      </c>
      <c r="J42" s="45">
        <f t="shared" ref="J42" si="14">D42*E42*(I42-C42)/365</f>
        <v>3.8136986301369862</v>
      </c>
      <c r="K42" s="46">
        <f t="shared" ref="K42" si="15">J42+D42</f>
        <v>203.813698630137</v>
      </c>
    </row>
    <row r="43" spans="2:11" x14ac:dyDescent="0.55000000000000004">
      <c r="B43" s="64"/>
      <c r="C43" s="42"/>
      <c r="D43" s="30"/>
      <c r="E43" s="43"/>
      <c r="F43" s="42"/>
      <c r="G43" s="18"/>
      <c r="H43" s="18"/>
      <c r="I43" s="16"/>
      <c r="J43" s="45"/>
      <c r="K43" s="46"/>
    </row>
    <row r="44" spans="2:11" x14ac:dyDescent="0.55000000000000004">
      <c r="B44" s="64"/>
      <c r="C44" s="42"/>
      <c r="D44" s="30"/>
      <c r="E44" s="43"/>
      <c r="F44" s="42"/>
      <c r="G44" s="18"/>
      <c r="H44" s="18"/>
      <c r="I44" s="16"/>
      <c r="J44" s="45"/>
      <c r="K44" s="46"/>
    </row>
    <row r="45" spans="2:11" x14ac:dyDescent="0.55000000000000004">
      <c r="B45" s="64"/>
      <c r="C45" s="42"/>
      <c r="D45" s="30"/>
      <c r="E45" s="43"/>
      <c r="F45" s="42"/>
      <c r="G45" s="18"/>
      <c r="H45" s="18"/>
      <c r="I45" s="16"/>
      <c r="J45" s="45"/>
      <c r="K45" s="46"/>
    </row>
    <row r="46" spans="2:11" x14ac:dyDescent="0.55000000000000004">
      <c r="B46" s="64"/>
      <c r="C46" s="42"/>
      <c r="D46" s="30"/>
      <c r="E46" s="43"/>
      <c r="F46" s="42"/>
      <c r="G46" s="18"/>
      <c r="H46" s="18"/>
      <c r="I46" s="42"/>
      <c r="J46" s="45"/>
      <c r="K46" s="46"/>
    </row>
    <row r="47" spans="2:11" ht="14.7" thickBot="1" x14ac:dyDescent="0.6">
      <c r="B47" s="64"/>
      <c r="C47" s="41"/>
      <c r="D47" s="30"/>
      <c r="E47" s="41"/>
      <c r="F47" s="41"/>
      <c r="G47" s="18"/>
      <c r="H47" s="18"/>
      <c r="I47" s="41"/>
      <c r="J47" s="45"/>
      <c r="K47" s="46"/>
    </row>
    <row r="48" spans="2:11" x14ac:dyDescent="0.55000000000000004">
      <c r="B48" s="70"/>
      <c r="C48" s="55"/>
      <c r="D48" s="72"/>
      <c r="E48" s="73"/>
      <c r="F48" s="94"/>
      <c r="G48" s="34"/>
      <c r="H48" s="72"/>
      <c r="I48" s="55"/>
      <c r="J48" s="57"/>
      <c r="K48" s="69"/>
    </row>
    <row r="49" spans="2:11" x14ac:dyDescent="0.55000000000000004">
      <c r="B49" s="64" t="s">
        <v>24</v>
      </c>
      <c r="C49" s="42">
        <v>42208</v>
      </c>
      <c r="D49" s="10">
        <v>20000</v>
      </c>
      <c r="E49" s="21">
        <v>0.26</v>
      </c>
      <c r="F49" s="42">
        <v>42390</v>
      </c>
      <c r="G49" s="18">
        <f>(F49-C49)/365 *D49*E49</f>
        <v>2592.8767123287671</v>
      </c>
      <c r="H49" s="20">
        <f>G49+D49</f>
        <v>22592.876712328769</v>
      </c>
      <c r="I49" s="16">
        <v>42216</v>
      </c>
      <c r="J49" s="45">
        <f>(I49-C49)/365 *D49*E49</f>
        <v>113.97260273972603</v>
      </c>
      <c r="K49" s="46">
        <f>J49+D49</f>
        <v>20113.972602739726</v>
      </c>
    </row>
    <row r="50" spans="2:11" x14ac:dyDescent="0.55000000000000004">
      <c r="B50" s="64"/>
      <c r="C50" s="42"/>
      <c r="D50" s="10"/>
      <c r="E50" s="21"/>
      <c r="F50" s="42"/>
      <c r="G50" s="18"/>
      <c r="H50" s="20"/>
      <c r="I50" s="16"/>
      <c r="J50" s="45"/>
      <c r="K50" s="46"/>
    </row>
    <row r="51" spans="2:11" x14ac:dyDescent="0.55000000000000004">
      <c r="B51" s="64"/>
      <c r="C51" s="42"/>
      <c r="D51" s="10"/>
      <c r="E51" s="21"/>
      <c r="F51" s="44"/>
      <c r="G51" s="18"/>
      <c r="H51" s="10"/>
      <c r="I51" s="42"/>
      <c r="J51" s="45"/>
      <c r="K51" s="46"/>
    </row>
    <row r="52" spans="2:11" x14ac:dyDescent="0.55000000000000004">
      <c r="B52" s="64"/>
      <c r="C52" s="42"/>
      <c r="D52" s="10"/>
      <c r="E52" s="21"/>
      <c r="F52" s="44"/>
      <c r="G52" s="18"/>
      <c r="H52" s="10"/>
      <c r="I52" s="42"/>
      <c r="J52" s="45"/>
      <c r="K52" s="46"/>
    </row>
    <row r="53" spans="2:11" ht="14.7" thickBot="1" x14ac:dyDescent="0.6">
      <c r="B53" s="67"/>
      <c r="C53" s="50"/>
      <c r="D53" s="52"/>
      <c r="E53" s="22"/>
      <c r="F53" s="95"/>
      <c r="G53" s="19"/>
      <c r="H53" s="52"/>
      <c r="I53" s="50"/>
      <c r="J53" s="53"/>
      <c r="K53" s="54"/>
    </row>
    <row r="54" spans="2:11" x14ac:dyDescent="0.55000000000000004">
      <c r="B54" s="70"/>
      <c r="C54" s="42"/>
      <c r="D54" s="10"/>
      <c r="E54" s="21"/>
      <c r="F54" s="44"/>
      <c r="G54" s="18"/>
      <c r="H54" s="10"/>
      <c r="I54" s="42"/>
      <c r="J54" s="45"/>
      <c r="K54" s="46"/>
    </row>
    <row r="55" spans="2:11" x14ac:dyDescent="0.55000000000000004">
      <c r="B55" s="64" t="s">
        <v>23</v>
      </c>
      <c r="C55" s="42">
        <v>42208</v>
      </c>
      <c r="D55" s="10">
        <v>5000</v>
      </c>
      <c r="E55" s="21">
        <v>0.25</v>
      </c>
      <c r="F55" s="42">
        <v>42299</v>
      </c>
      <c r="G55" s="18">
        <f>(F55-C55)/365 *D55*E55</f>
        <v>311.64383561643837</v>
      </c>
      <c r="H55" s="20">
        <f>G55+D55</f>
        <v>5311.6438356164381</v>
      </c>
      <c r="I55" s="16">
        <v>42216</v>
      </c>
      <c r="J55" s="45">
        <f>(I55-C55)/365 *D55*E55</f>
        <v>27.397260273972602</v>
      </c>
      <c r="K55" s="46">
        <f>J55+D55</f>
        <v>5027.3972602739723</v>
      </c>
    </row>
    <row r="56" spans="2:11" x14ac:dyDescent="0.55000000000000004">
      <c r="B56" s="64"/>
      <c r="C56" s="42"/>
      <c r="D56" s="10"/>
      <c r="E56" s="21"/>
      <c r="F56" s="42"/>
      <c r="G56" s="18"/>
      <c r="H56" s="20"/>
      <c r="I56" s="16"/>
      <c r="J56" s="45"/>
      <c r="K56" s="46"/>
    </row>
    <row r="57" spans="2:11" x14ac:dyDescent="0.55000000000000004">
      <c r="B57" s="64"/>
      <c r="C57" s="42"/>
      <c r="D57" s="10"/>
      <c r="E57" s="21"/>
      <c r="F57" s="44"/>
      <c r="G57" s="18"/>
      <c r="H57" s="10"/>
      <c r="I57" s="42"/>
      <c r="J57" s="45"/>
      <c r="K57" s="46"/>
    </row>
    <row r="58" spans="2:11" x14ac:dyDescent="0.55000000000000004">
      <c r="B58" s="64"/>
      <c r="C58" s="42"/>
      <c r="D58" s="10"/>
      <c r="E58" s="21"/>
      <c r="F58" s="44"/>
      <c r="G58" s="18"/>
      <c r="H58" s="10"/>
      <c r="I58" s="42"/>
      <c r="J58" s="45"/>
      <c r="K58" s="46"/>
    </row>
    <row r="59" spans="2:11" ht="14.7" thickBot="1" x14ac:dyDescent="0.6">
      <c r="B59" s="67"/>
      <c r="C59" s="50"/>
      <c r="D59" s="52"/>
      <c r="E59" s="22"/>
      <c r="F59" s="95"/>
      <c r="G59" s="19"/>
      <c r="H59" s="52"/>
      <c r="I59" s="50"/>
      <c r="J59" s="53"/>
      <c r="K59" s="54"/>
    </row>
    <row r="60" spans="2:11" x14ac:dyDescent="0.55000000000000004">
      <c r="B60" s="48"/>
      <c r="C60" s="44"/>
      <c r="D60" s="10"/>
      <c r="E60" s="37"/>
      <c r="F60" s="44"/>
      <c r="G60" s="10"/>
      <c r="H60" s="10"/>
      <c r="I60" s="44"/>
      <c r="J60" s="75"/>
      <c r="K60" s="76"/>
    </row>
    <row r="61" spans="2:11" x14ac:dyDescent="0.55000000000000004">
      <c r="B61" s="48"/>
      <c r="C61" s="44"/>
      <c r="D61" s="10"/>
      <c r="E61" s="37"/>
      <c r="F61" s="44"/>
      <c r="G61" s="10"/>
      <c r="H61" s="10"/>
      <c r="I61" s="44"/>
      <c r="J61" s="75"/>
      <c r="K61" s="76"/>
    </row>
    <row r="62" spans="2:11" x14ac:dyDescent="0.55000000000000004">
      <c r="B62" s="48"/>
      <c r="C62" s="44"/>
      <c r="D62" s="10"/>
      <c r="E62" s="37"/>
      <c r="F62" s="44"/>
      <c r="G62" s="10"/>
      <c r="H62" s="10"/>
      <c r="I62" s="44"/>
      <c r="J62" s="75"/>
      <c r="K62" s="76"/>
    </row>
    <row r="63" spans="2:11" x14ac:dyDescent="0.55000000000000004">
      <c r="B63" s="48"/>
      <c r="C63" s="44"/>
      <c r="D63" s="10"/>
      <c r="E63" s="37"/>
      <c r="F63" s="44"/>
      <c r="G63" s="10"/>
      <c r="H63" s="10"/>
      <c r="I63" s="44"/>
      <c r="J63" s="75"/>
      <c r="K63" s="76"/>
    </row>
    <row r="64" spans="2:11" x14ac:dyDescent="0.55000000000000004">
      <c r="B64" s="48"/>
      <c r="C64" s="44"/>
      <c r="D64" s="10"/>
      <c r="E64" s="37"/>
      <c r="F64" s="44"/>
      <c r="G64" s="10"/>
      <c r="H64" s="10"/>
      <c r="I64" s="44"/>
      <c r="J64" s="75"/>
      <c r="K64" s="76"/>
    </row>
    <row r="65" spans="2:11" x14ac:dyDescent="0.55000000000000004">
      <c r="B65" s="48" t="s">
        <v>16</v>
      </c>
      <c r="C65" s="44"/>
      <c r="D65" s="10">
        <v>0.62</v>
      </c>
      <c r="E65" s="37"/>
      <c r="F65" s="44"/>
      <c r="G65" s="10"/>
      <c r="H65" s="10"/>
      <c r="I65" s="44"/>
      <c r="J65" s="75"/>
      <c r="K65" s="76"/>
    </row>
    <row r="66" spans="2:11" ht="18.3" x14ac:dyDescent="0.7">
      <c r="B66" s="48"/>
      <c r="C66" s="44"/>
      <c r="D66" s="24">
        <f>SUM(D6:D65)</f>
        <v>38537.420000000006</v>
      </c>
      <c r="E66" s="37"/>
      <c r="F66" s="44"/>
      <c r="G66" s="10"/>
      <c r="H66" s="10"/>
      <c r="I66" s="44"/>
      <c r="J66" s="75"/>
      <c r="K66" s="76"/>
    </row>
    <row r="67" spans="2:11" x14ac:dyDescent="0.55000000000000004">
      <c r="B67" s="48"/>
      <c r="C67" s="44"/>
      <c r="D67" s="10"/>
      <c r="E67" s="37"/>
      <c r="F67" s="10"/>
      <c r="G67" t="s">
        <v>13</v>
      </c>
      <c r="H67" s="6">
        <v>134359.56</v>
      </c>
      <c r="I67" s="44"/>
      <c r="J67" s="75"/>
      <c r="K67" s="76"/>
    </row>
    <row r="68" spans="2:11" ht="18.3" x14ac:dyDescent="0.7">
      <c r="B68" s="48"/>
      <c r="C68" s="44"/>
      <c r="D68" s="10"/>
      <c r="E68" s="37"/>
      <c r="F68" s="10"/>
      <c r="G68" s="6" t="s">
        <v>14</v>
      </c>
      <c r="H68" s="5">
        <v>153861.17000000001</v>
      </c>
      <c r="I68" s="44"/>
      <c r="J68" s="92">
        <f>SUM(J7:J65)</f>
        <v>2633.9235156164386</v>
      </c>
      <c r="K68" s="76"/>
    </row>
    <row r="69" spans="2:11" ht="20.399999999999999" x14ac:dyDescent="0.75">
      <c r="B69" s="78" t="s">
        <v>15</v>
      </c>
      <c r="D69" s="91">
        <f>D66</f>
        <v>38537.420000000006</v>
      </c>
      <c r="E69" s="11"/>
      <c r="I69" s="44"/>
    </row>
    <row r="70" spans="2:11" x14ac:dyDescent="0.55000000000000004">
      <c r="E70" s="11"/>
      <c r="I70" s="48"/>
      <c r="J70" s="100"/>
    </row>
    <row r="71" spans="2:11" x14ac:dyDescent="0.55000000000000004">
      <c r="E71" s="11" t="s">
        <v>17</v>
      </c>
    </row>
    <row r="72" spans="2:11" x14ac:dyDescent="0.55000000000000004">
      <c r="E72" s="11"/>
    </row>
    <row r="73" spans="2:11" x14ac:dyDescent="0.55000000000000004">
      <c r="E73" s="11"/>
    </row>
    <row r="74" spans="2:11" x14ac:dyDescent="0.55000000000000004">
      <c r="E74" s="11"/>
    </row>
    <row r="75" spans="2:11" x14ac:dyDescent="0.55000000000000004">
      <c r="E75" s="11"/>
    </row>
    <row r="76" spans="2:11" x14ac:dyDescent="0.55000000000000004">
      <c r="E76" s="11"/>
    </row>
    <row r="77" spans="2:11" x14ac:dyDescent="0.55000000000000004">
      <c r="E77" s="11"/>
    </row>
    <row r="78" spans="2:11" x14ac:dyDescent="0.55000000000000004">
      <c r="E78" s="11"/>
    </row>
    <row r="79" spans="2:11" x14ac:dyDescent="0.55000000000000004">
      <c r="E79" s="11"/>
    </row>
    <row r="80" spans="2:11" x14ac:dyDescent="0.55000000000000004">
      <c r="E80" s="11"/>
    </row>
    <row r="81" spans="5:5" x14ac:dyDescent="0.55000000000000004">
      <c r="E81" s="11"/>
    </row>
    <row r="82" spans="5:5" x14ac:dyDescent="0.55000000000000004">
      <c r="E82" s="11"/>
    </row>
    <row r="83" spans="5:5" x14ac:dyDescent="0.55000000000000004">
      <c r="E83" s="11"/>
    </row>
    <row r="84" spans="5:5" x14ac:dyDescent="0.55000000000000004">
      <c r="E84" s="11"/>
    </row>
    <row r="85" spans="5:5" x14ac:dyDescent="0.55000000000000004">
      <c r="E85" s="11"/>
    </row>
    <row r="86" spans="5:5" x14ac:dyDescent="0.55000000000000004">
      <c r="E86" s="11"/>
    </row>
    <row r="87" spans="5:5" x14ac:dyDescent="0.55000000000000004">
      <c r="E87" s="11"/>
    </row>
    <row r="88" spans="5:5" x14ac:dyDescent="0.55000000000000004">
      <c r="E88" s="11"/>
    </row>
    <row r="89" spans="5:5" x14ac:dyDescent="0.55000000000000004">
      <c r="E89" s="11"/>
    </row>
    <row r="90" spans="5:5" x14ac:dyDescent="0.55000000000000004">
      <c r="E90" s="11"/>
    </row>
    <row r="91" spans="5:5" x14ac:dyDescent="0.55000000000000004">
      <c r="E91" s="11"/>
    </row>
    <row r="92" spans="5:5" x14ac:dyDescent="0.55000000000000004">
      <c r="E92" s="11"/>
    </row>
    <row r="93" spans="5:5" x14ac:dyDescent="0.55000000000000004">
      <c r="E93" s="11"/>
    </row>
    <row r="94" spans="5:5" x14ac:dyDescent="0.55000000000000004">
      <c r="E94" s="11"/>
    </row>
    <row r="95" spans="5:5" x14ac:dyDescent="0.55000000000000004">
      <c r="E95" s="11"/>
    </row>
    <row r="96" spans="5:5" x14ac:dyDescent="0.55000000000000004">
      <c r="E96" s="11"/>
    </row>
    <row r="97" spans="5:5" x14ac:dyDescent="0.55000000000000004">
      <c r="E97" s="11"/>
    </row>
    <row r="98" spans="5:5" x14ac:dyDescent="0.55000000000000004">
      <c r="E98" s="11"/>
    </row>
    <row r="99" spans="5:5" x14ac:dyDescent="0.55000000000000004">
      <c r="E99" s="11"/>
    </row>
    <row r="100" spans="5:5" x14ac:dyDescent="0.55000000000000004">
      <c r="E100" s="11"/>
    </row>
    <row r="101" spans="5:5" x14ac:dyDescent="0.55000000000000004">
      <c r="E101" s="11"/>
    </row>
    <row r="102" spans="5:5" x14ac:dyDescent="0.55000000000000004">
      <c r="E102" s="11"/>
    </row>
    <row r="103" spans="5:5" x14ac:dyDescent="0.55000000000000004">
      <c r="E103" s="11"/>
    </row>
    <row r="104" spans="5:5" x14ac:dyDescent="0.55000000000000004">
      <c r="E104" s="11"/>
    </row>
    <row r="105" spans="5:5" x14ac:dyDescent="0.55000000000000004">
      <c r="E105" s="11"/>
    </row>
    <row r="106" spans="5:5" x14ac:dyDescent="0.55000000000000004">
      <c r="E106" s="11"/>
    </row>
    <row r="107" spans="5:5" x14ac:dyDescent="0.55000000000000004">
      <c r="E107" s="11"/>
    </row>
    <row r="108" spans="5:5" x14ac:dyDescent="0.55000000000000004">
      <c r="E108" s="11"/>
    </row>
    <row r="109" spans="5:5" x14ac:dyDescent="0.55000000000000004">
      <c r="E109" s="11"/>
    </row>
    <row r="110" spans="5:5" x14ac:dyDescent="0.55000000000000004">
      <c r="E110" s="11"/>
    </row>
    <row r="111" spans="5:5" x14ac:dyDescent="0.55000000000000004">
      <c r="E111" s="11"/>
    </row>
    <row r="112" spans="5:5" x14ac:dyDescent="0.55000000000000004">
      <c r="E112" s="11"/>
    </row>
    <row r="113" spans="5:5" x14ac:dyDescent="0.55000000000000004">
      <c r="E113" s="11"/>
    </row>
    <row r="114" spans="5:5" x14ac:dyDescent="0.55000000000000004">
      <c r="E114" s="11"/>
    </row>
    <row r="115" spans="5:5" x14ac:dyDescent="0.55000000000000004">
      <c r="E115" s="11"/>
    </row>
    <row r="116" spans="5:5" x14ac:dyDescent="0.55000000000000004">
      <c r="E116" s="11"/>
    </row>
    <row r="117" spans="5:5" x14ac:dyDescent="0.55000000000000004">
      <c r="E117" s="11"/>
    </row>
    <row r="118" spans="5:5" x14ac:dyDescent="0.55000000000000004">
      <c r="E118" s="11"/>
    </row>
    <row r="119" spans="5:5" x14ac:dyDescent="0.55000000000000004">
      <c r="E119" s="11"/>
    </row>
    <row r="120" spans="5:5" x14ac:dyDescent="0.55000000000000004">
      <c r="E120" s="11"/>
    </row>
    <row r="121" spans="5:5" x14ac:dyDescent="0.55000000000000004">
      <c r="E121" s="11"/>
    </row>
    <row r="122" spans="5:5" x14ac:dyDescent="0.55000000000000004">
      <c r="E122" s="11"/>
    </row>
    <row r="123" spans="5:5" x14ac:dyDescent="0.55000000000000004">
      <c r="E123" s="11"/>
    </row>
    <row r="124" spans="5:5" x14ac:dyDescent="0.55000000000000004">
      <c r="E124" s="11"/>
    </row>
    <row r="125" spans="5:5" x14ac:dyDescent="0.55000000000000004">
      <c r="E125" s="11"/>
    </row>
    <row r="126" spans="5:5" x14ac:dyDescent="0.55000000000000004">
      <c r="E126" s="11"/>
    </row>
    <row r="127" spans="5:5" x14ac:dyDescent="0.55000000000000004">
      <c r="E127" s="11"/>
    </row>
    <row r="128" spans="5:5" x14ac:dyDescent="0.55000000000000004">
      <c r="E128" s="11"/>
    </row>
    <row r="129" spans="5:5" x14ac:dyDescent="0.55000000000000004">
      <c r="E129" s="11"/>
    </row>
    <row r="130" spans="5:5" x14ac:dyDescent="0.55000000000000004">
      <c r="E130" s="11"/>
    </row>
    <row r="131" spans="5:5" x14ac:dyDescent="0.55000000000000004">
      <c r="E131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20" sqref="E20"/>
    </sheetView>
  </sheetViews>
  <sheetFormatPr defaultRowHeight="14.4" x14ac:dyDescent="0.55000000000000004"/>
  <cols>
    <col min="1" max="1" width="4.83984375" customWidth="1"/>
    <col min="2" max="2" width="43.68359375" customWidth="1"/>
    <col min="3" max="3" width="16" customWidth="1"/>
    <col min="4" max="4" width="18" customWidth="1"/>
    <col min="5" max="5" width="9.68359375" customWidth="1"/>
    <col min="6" max="6" width="10.83984375" bestFit="1" customWidth="1"/>
    <col min="7" max="7" width="13.15625" customWidth="1"/>
    <col min="8" max="8" width="18" customWidth="1"/>
    <col min="10" max="10" width="16.68359375" bestFit="1" customWidth="1"/>
  </cols>
  <sheetData>
    <row r="1" spans="2:10" ht="14.7" thickBot="1" x14ac:dyDescent="0.6"/>
    <row r="2" spans="2:10" x14ac:dyDescent="0.55000000000000004">
      <c r="B2" s="2" t="s">
        <v>1</v>
      </c>
      <c r="C2" s="2" t="s">
        <v>0</v>
      </c>
      <c r="D2" s="12" t="s">
        <v>2</v>
      </c>
      <c r="E2" s="2" t="s">
        <v>3</v>
      </c>
      <c r="F2" s="2" t="s">
        <v>4</v>
      </c>
      <c r="G2" s="26" t="s">
        <v>10</v>
      </c>
      <c r="H2" s="26" t="s">
        <v>11</v>
      </c>
    </row>
    <row r="3" spans="2:10" ht="14.7" thickBot="1" x14ac:dyDescent="0.6">
      <c r="B3" s="3"/>
      <c r="C3" s="3" t="s">
        <v>7</v>
      </c>
      <c r="D3" s="13" t="s">
        <v>8</v>
      </c>
      <c r="E3" s="3"/>
      <c r="F3" s="3" t="s">
        <v>7</v>
      </c>
      <c r="G3" s="27"/>
      <c r="H3" s="27" t="s">
        <v>10</v>
      </c>
    </row>
    <row r="4" spans="2:10" x14ac:dyDescent="0.55000000000000004">
      <c r="B4" s="4"/>
      <c r="C4" s="4"/>
      <c r="D4" s="17"/>
      <c r="E4" s="4"/>
      <c r="F4" s="4"/>
      <c r="G4" s="33"/>
      <c r="H4" s="33"/>
    </row>
    <row r="5" spans="2:10" x14ac:dyDescent="0.55000000000000004">
      <c r="B5" s="15" t="s">
        <v>25</v>
      </c>
      <c r="C5" s="16">
        <v>41876</v>
      </c>
      <c r="D5" s="18">
        <f>SUM('Aggregate Investment Report'!D7:D15)</f>
        <v>10230.41</v>
      </c>
      <c r="E5" s="89">
        <v>0.25</v>
      </c>
      <c r="F5" s="16">
        <v>43337</v>
      </c>
      <c r="G5" s="16">
        <f>DATE(2015,7,31)</f>
        <v>42216</v>
      </c>
      <c r="H5" s="25">
        <f>SUM('Aggregate Investment Report'!J7:J15)</f>
        <v>2079.5475342465752</v>
      </c>
      <c r="J5" s="101"/>
    </row>
    <row r="6" spans="2:10" x14ac:dyDescent="0.55000000000000004">
      <c r="B6" s="15" t="s">
        <v>26</v>
      </c>
      <c r="C6" s="16">
        <v>41919</v>
      </c>
      <c r="D6" s="18">
        <f>SUM('Aggregate Investment Report'!D16:D22)</f>
        <v>432.15</v>
      </c>
      <c r="E6" s="90">
        <v>0.25</v>
      </c>
      <c r="F6" s="16">
        <v>42284</v>
      </c>
      <c r="G6" s="16">
        <f>DATE(2015,7,31)</f>
        <v>42216</v>
      </c>
      <c r="H6" s="25">
        <f>SUM('Aggregate Investment Report'!J17:J22)</f>
        <v>80.033253424657531</v>
      </c>
      <c r="J6" s="101"/>
    </row>
    <row r="7" spans="2:10" x14ac:dyDescent="0.55000000000000004">
      <c r="B7" s="15" t="s">
        <v>27</v>
      </c>
      <c r="C7" s="16">
        <v>41909</v>
      </c>
      <c r="D7" s="23">
        <f>SUM('Aggregate Investment Report'!D23:D30)</f>
        <v>390.16999999999996</v>
      </c>
      <c r="E7" s="90">
        <v>0.25</v>
      </c>
      <c r="F7" s="16">
        <v>42274</v>
      </c>
      <c r="G7" s="16">
        <f t="shared" ref="G7:G9" si="0">DATE(2015,7,31)</f>
        <v>42216</v>
      </c>
      <c r="H7" s="25">
        <f>SUM('Aggregate Investment Report'!J23:J30)</f>
        <v>26.60452739726027</v>
      </c>
      <c r="J7" s="102"/>
    </row>
    <row r="8" spans="2:10" x14ac:dyDescent="0.55000000000000004">
      <c r="B8" s="15" t="s">
        <v>28</v>
      </c>
      <c r="C8" s="42">
        <v>41942</v>
      </c>
      <c r="D8" s="23">
        <f>SUM('Aggregate Investment Report'!D32:D34)</f>
        <v>1084.0700000000002</v>
      </c>
      <c r="E8" s="89">
        <v>0.24</v>
      </c>
      <c r="F8" s="16">
        <v>42307</v>
      </c>
      <c r="G8" s="16">
        <f t="shared" si="0"/>
        <v>42216</v>
      </c>
      <c r="H8" s="25">
        <f>SUM('Aggregate Investment Report'!J31:J34)</f>
        <v>170.65326904109588</v>
      </c>
      <c r="J8" s="101"/>
    </row>
    <row r="9" spans="2:10" x14ac:dyDescent="0.55000000000000004">
      <c r="B9" s="15" t="s">
        <v>29</v>
      </c>
      <c r="C9" s="42">
        <v>41942</v>
      </c>
      <c r="D9" s="23">
        <f>SUM('Aggregate Investment Report'!D36:D47)</f>
        <v>1400</v>
      </c>
      <c r="E9" s="90">
        <v>0.24</v>
      </c>
      <c r="F9" s="16">
        <v>42307</v>
      </c>
      <c r="G9" s="16">
        <f t="shared" si="0"/>
        <v>42216</v>
      </c>
      <c r="H9" s="25">
        <f>SUM('Aggregate Investment Report'!J36:J47)</f>
        <v>135.71506849315068</v>
      </c>
      <c r="J9" s="101"/>
    </row>
    <row r="10" spans="2:10" x14ac:dyDescent="0.55000000000000004">
      <c r="B10" s="64" t="s">
        <v>30</v>
      </c>
      <c r="C10" s="42">
        <v>42208</v>
      </c>
      <c r="D10" s="10">
        <f>SUM('Aggregate Investment Report'!D48:D53)</f>
        <v>20000</v>
      </c>
      <c r="E10" s="84">
        <v>0.26</v>
      </c>
      <c r="F10" s="42">
        <v>42390</v>
      </c>
      <c r="G10" s="16">
        <f t="shared" ref="G10:G11" si="1">DATE(2015,7,31)</f>
        <v>42216</v>
      </c>
      <c r="H10" s="18">
        <f>SUM('Aggregate Investment Report'!J48:J53)</f>
        <v>113.97260273972603</v>
      </c>
      <c r="J10" s="101"/>
    </row>
    <row r="11" spans="2:10" x14ac:dyDescent="0.55000000000000004">
      <c r="B11" s="64"/>
      <c r="C11" s="42">
        <v>42208</v>
      </c>
      <c r="D11" s="10">
        <f>SUM('Aggregate Investment Report'!D54:D59)</f>
        <v>5000</v>
      </c>
      <c r="E11" s="84">
        <v>0.25</v>
      </c>
      <c r="F11" s="42">
        <v>42299</v>
      </c>
      <c r="G11" s="16">
        <f t="shared" si="1"/>
        <v>42216</v>
      </c>
      <c r="H11" s="18">
        <f>SUM('Aggregate Investment Report'!J54:J59)</f>
        <v>27.397260273972602</v>
      </c>
      <c r="J11" s="101"/>
    </row>
    <row r="12" spans="2:10" x14ac:dyDescent="0.55000000000000004">
      <c r="B12" s="64"/>
      <c r="C12" s="42"/>
      <c r="D12" s="10"/>
      <c r="E12" s="84"/>
      <c r="F12" s="42"/>
      <c r="G12" s="16"/>
      <c r="H12" s="25"/>
      <c r="J12" s="103"/>
    </row>
    <row r="13" spans="2:10" ht="14.7" thickBot="1" x14ac:dyDescent="0.6">
      <c r="B13" s="41" t="s">
        <v>31</v>
      </c>
      <c r="C13" s="16"/>
      <c r="D13" s="23">
        <v>0.62</v>
      </c>
      <c r="E13" s="21"/>
      <c r="F13" s="16"/>
      <c r="G13" s="16"/>
      <c r="H13" s="25"/>
      <c r="J13" s="103"/>
    </row>
    <row r="14" spans="2:10" ht="14.7" thickBot="1" x14ac:dyDescent="0.6">
      <c r="B14" s="49"/>
      <c r="C14" s="50"/>
      <c r="D14" s="96">
        <f>SUM(D5:D13)</f>
        <v>38537.420000000006</v>
      </c>
      <c r="E14" s="83"/>
      <c r="F14" s="50"/>
      <c r="G14" s="50"/>
      <c r="H14" s="97">
        <f>SUM(H5:H13)</f>
        <v>2633.9235156164386</v>
      </c>
      <c r="J14" s="103"/>
    </row>
    <row r="16" spans="2:10" x14ac:dyDescent="0.55000000000000004">
      <c r="B16" s="8"/>
      <c r="C16" s="9"/>
      <c r="D16" s="32"/>
      <c r="E16" s="37"/>
      <c r="F16" s="9"/>
      <c r="G16" s="9"/>
      <c r="H16" s="82"/>
    </row>
    <row r="17" spans="2:8" x14ac:dyDescent="0.55000000000000004">
      <c r="B17" s="8"/>
      <c r="C17" s="9"/>
      <c r="D17" s="32"/>
      <c r="E17" s="37"/>
      <c r="F17" s="9"/>
      <c r="G17" s="9"/>
      <c r="H17" s="82"/>
    </row>
    <row r="18" spans="2:8" x14ac:dyDescent="0.55000000000000004">
      <c r="B18" s="8"/>
      <c r="C18" s="9"/>
      <c r="D18" s="32"/>
      <c r="E18" s="37"/>
      <c r="F18" s="32"/>
      <c r="G18" s="9"/>
      <c r="H18" s="82"/>
    </row>
    <row r="19" spans="2:8" x14ac:dyDescent="0.55000000000000004">
      <c r="B19" s="8"/>
      <c r="C19" s="9"/>
      <c r="D19" s="32"/>
      <c r="E19" s="37"/>
      <c r="F19" s="9"/>
      <c r="G19" s="9"/>
      <c r="H19" s="82"/>
    </row>
    <row r="20" spans="2:8" x14ac:dyDescent="0.55000000000000004">
      <c r="B20" s="8"/>
      <c r="C20" s="9"/>
      <c r="D20" s="32"/>
      <c r="E20" s="37"/>
      <c r="F20" s="9"/>
      <c r="G20" s="9"/>
      <c r="H20" s="82"/>
    </row>
    <row r="21" spans="2:8" x14ac:dyDescent="0.55000000000000004">
      <c r="D21" t="s">
        <v>17</v>
      </c>
    </row>
    <row r="25" spans="2:8" x14ac:dyDescent="0.55000000000000004">
      <c r="E25" s="5"/>
    </row>
    <row r="26" spans="2:8" ht="18.3" x14ac:dyDescent="0.7">
      <c r="E26" s="24"/>
    </row>
    <row r="27" spans="2:8" x14ac:dyDescent="0.55000000000000004">
      <c r="F27" s="5"/>
    </row>
  </sheetData>
  <pageMargins left="0.25" right="0.25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workbookViewId="0">
      <selection activeCell="K14" sqref="K14"/>
    </sheetView>
  </sheetViews>
  <sheetFormatPr defaultRowHeight="14.4" x14ac:dyDescent="0.55000000000000004"/>
  <cols>
    <col min="2" max="2" width="35.15625" bestFit="1" customWidth="1"/>
    <col min="3" max="3" width="25.578125" customWidth="1"/>
    <col min="4" max="4" width="17.578125" customWidth="1"/>
    <col min="5" max="5" width="11.68359375" customWidth="1"/>
    <col min="6" max="6" width="14.68359375" customWidth="1"/>
    <col min="7" max="7" width="15.26171875" bestFit="1" customWidth="1"/>
    <col min="8" max="8" width="16.26171875" bestFit="1" customWidth="1"/>
    <col min="9" max="9" width="11.26171875" customWidth="1"/>
    <col min="10" max="10" width="14.68359375" bestFit="1" customWidth="1"/>
  </cols>
  <sheetData>
    <row r="1" spans="2:10" x14ac:dyDescent="0.55000000000000004">
      <c r="B1" s="38"/>
      <c r="C1" s="38"/>
      <c r="D1" s="6"/>
      <c r="E1" s="38"/>
      <c r="F1" s="38"/>
      <c r="G1" s="6"/>
      <c r="H1" s="6"/>
    </row>
    <row r="2" spans="2:10" ht="18.3" x14ac:dyDescent="0.7">
      <c r="B2" s="28"/>
      <c r="C2" s="28"/>
      <c r="D2" s="24" t="s">
        <v>32</v>
      </c>
      <c r="E2" s="28"/>
      <c r="F2" s="28"/>
      <c r="G2" s="24"/>
      <c r="H2" s="24"/>
    </row>
    <row r="3" spans="2:10" ht="14.7" thickBot="1" x14ac:dyDescent="0.6">
      <c r="B3" s="38"/>
      <c r="C3" s="38"/>
      <c r="D3" s="6"/>
      <c r="E3" s="38"/>
      <c r="F3" s="38"/>
      <c r="G3" s="6"/>
      <c r="H3" s="6"/>
    </row>
    <row r="4" spans="2:10" x14ac:dyDescent="0.55000000000000004">
      <c r="B4" s="2" t="s">
        <v>1</v>
      </c>
      <c r="C4" s="2" t="s">
        <v>0</v>
      </c>
      <c r="D4" s="12" t="s">
        <v>2</v>
      </c>
      <c r="E4" s="2" t="s">
        <v>3</v>
      </c>
      <c r="F4" s="1" t="s">
        <v>4</v>
      </c>
      <c r="G4" s="12" t="s">
        <v>5</v>
      </c>
      <c r="H4" s="14" t="s">
        <v>6</v>
      </c>
      <c r="I4" s="26" t="s">
        <v>33</v>
      </c>
      <c r="J4" s="116" t="s">
        <v>34</v>
      </c>
    </row>
    <row r="5" spans="2:10" ht="14.7" thickBot="1" x14ac:dyDescent="0.6">
      <c r="B5" s="3"/>
      <c r="C5" s="3" t="s">
        <v>7</v>
      </c>
      <c r="D5" s="13" t="s">
        <v>8</v>
      </c>
      <c r="E5" s="3"/>
      <c r="F5" s="85" t="s">
        <v>7</v>
      </c>
      <c r="G5" s="13" t="s">
        <v>9</v>
      </c>
      <c r="H5" s="86" t="s">
        <v>5</v>
      </c>
      <c r="I5" s="104"/>
      <c r="J5" s="117" t="s">
        <v>35</v>
      </c>
    </row>
    <row r="6" spans="2:10" x14ac:dyDescent="0.55000000000000004">
      <c r="B6" s="40"/>
      <c r="C6" s="40"/>
      <c r="D6" s="34"/>
      <c r="E6" s="105"/>
      <c r="F6" s="40"/>
      <c r="G6" s="34"/>
      <c r="H6" s="34"/>
      <c r="I6" s="106"/>
      <c r="J6" s="33"/>
    </row>
    <row r="7" spans="2:10" x14ac:dyDescent="0.55000000000000004">
      <c r="B7" s="41" t="s">
        <v>40</v>
      </c>
      <c r="C7" s="42">
        <v>41647</v>
      </c>
      <c r="D7" s="18">
        <v>2660</v>
      </c>
      <c r="E7" s="107">
        <v>0.22</v>
      </c>
      <c r="F7" s="42">
        <v>42012</v>
      </c>
      <c r="G7" s="18">
        <f>D7*E7*(F7-C7)/365</f>
        <v>585.20000000000005</v>
      </c>
      <c r="H7" s="18">
        <f>G7+D7</f>
        <v>3245.2</v>
      </c>
      <c r="I7" s="106"/>
      <c r="J7" s="15"/>
    </row>
    <row r="8" spans="2:10" x14ac:dyDescent="0.55000000000000004">
      <c r="B8" s="41"/>
      <c r="C8" s="42">
        <v>41806</v>
      </c>
      <c r="D8" s="18">
        <v>2460</v>
      </c>
      <c r="E8" s="107">
        <v>0.24</v>
      </c>
      <c r="F8" s="42">
        <v>42012</v>
      </c>
      <c r="G8" s="18">
        <f>D8*E8*(F8-C8)/365</f>
        <v>333.21205479452055</v>
      </c>
      <c r="H8" s="18">
        <f>G8+D8</f>
        <v>2793.2120547945206</v>
      </c>
      <c r="I8" s="106"/>
      <c r="J8" s="15">
        <v>6038.41</v>
      </c>
    </row>
    <row r="9" spans="2:10" ht="14.7" thickBot="1" x14ac:dyDescent="0.6">
      <c r="B9" s="49"/>
      <c r="C9" s="49"/>
      <c r="D9" s="19"/>
      <c r="E9" s="108"/>
      <c r="F9" s="49"/>
      <c r="G9" s="19"/>
      <c r="H9" s="19"/>
      <c r="I9" s="106"/>
      <c r="J9" s="104"/>
    </row>
    <row r="10" spans="2:10" s="8" customFormat="1" x14ac:dyDescent="0.55000000000000004">
      <c r="B10" s="7"/>
      <c r="C10" s="2"/>
      <c r="D10" s="12"/>
      <c r="E10" s="2"/>
      <c r="F10" s="2"/>
      <c r="G10" s="12"/>
      <c r="H10" s="12"/>
      <c r="I10" s="109"/>
      <c r="J10" s="33"/>
    </row>
    <row r="11" spans="2:10" x14ac:dyDescent="0.55000000000000004">
      <c r="B11" s="15"/>
      <c r="C11" s="106"/>
      <c r="D11" s="15"/>
      <c r="E11" s="15"/>
      <c r="F11" s="15"/>
      <c r="G11" s="15"/>
      <c r="H11" s="110"/>
      <c r="I11" s="15"/>
      <c r="J11" s="15"/>
    </row>
    <row r="12" spans="2:10" x14ac:dyDescent="0.55000000000000004">
      <c r="B12" s="41" t="s">
        <v>39</v>
      </c>
      <c r="C12" s="111">
        <v>41649</v>
      </c>
      <c r="D12" s="18">
        <v>1000</v>
      </c>
      <c r="E12" s="21">
        <v>0.20499999999999999</v>
      </c>
      <c r="F12" s="42">
        <v>42014</v>
      </c>
      <c r="G12" s="18">
        <f>D12*E12*(F12-C12)/365</f>
        <v>205</v>
      </c>
      <c r="H12" s="18">
        <f>G12+D12</f>
        <v>1205</v>
      </c>
      <c r="I12" s="15"/>
      <c r="J12" s="15"/>
    </row>
    <row r="13" spans="2:10" x14ac:dyDescent="0.55000000000000004">
      <c r="B13" s="41"/>
      <c r="C13" s="111">
        <v>41836</v>
      </c>
      <c r="D13" s="18">
        <v>300</v>
      </c>
      <c r="E13" s="21">
        <v>0.24</v>
      </c>
      <c r="F13" s="42">
        <v>42014</v>
      </c>
      <c r="G13" s="18">
        <f>D13*E13*(F13-C13)/365</f>
        <v>35.112328767123287</v>
      </c>
      <c r="H13" s="18">
        <f>G13+D13</f>
        <v>335.1123287671233</v>
      </c>
      <c r="I13" s="15"/>
      <c r="J13" s="15"/>
    </row>
    <row r="14" spans="2:10" x14ac:dyDescent="0.55000000000000004">
      <c r="B14" s="41"/>
      <c r="C14" s="111">
        <v>41869</v>
      </c>
      <c r="D14" s="18">
        <v>300</v>
      </c>
      <c r="E14" s="21">
        <v>0.24</v>
      </c>
      <c r="F14" s="42">
        <v>42014</v>
      </c>
      <c r="G14" s="18">
        <f>D14*E14*(F14-C14)/365</f>
        <v>28.602739726027398</v>
      </c>
      <c r="H14" s="18">
        <f>G14+D14</f>
        <v>328.60273972602738</v>
      </c>
      <c r="I14" s="15"/>
      <c r="J14" s="15"/>
    </row>
    <row r="15" spans="2:10" x14ac:dyDescent="0.55000000000000004">
      <c r="B15" s="41"/>
      <c r="C15" s="111">
        <v>41929</v>
      </c>
      <c r="D15" s="18">
        <v>300</v>
      </c>
      <c r="E15" s="21">
        <v>0.24</v>
      </c>
      <c r="F15" s="42">
        <v>42014</v>
      </c>
      <c r="G15" s="18">
        <f>D15*E15*(F15-C15)/365</f>
        <v>16.767123287671232</v>
      </c>
      <c r="H15" s="18">
        <f>G15+D15</f>
        <v>316.76712328767121</v>
      </c>
      <c r="I15" s="15"/>
      <c r="J15" s="23">
        <f>SUM(H12:H15)</f>
        <v>2185.4821917808222</v>
      </c>
    </row>
    <row r="16" spans="2:10" ht="14.7" thickBot="1" x14ac:dyDescent="0.6">
      <c r="B16" s="104"/>
      <c r="C16" s="112"/>
      <c r="D16" s="104"/>
      <c r="E16" s="104"/>
      <c r="F16" s="104"/>
      <c r="G16" s="104"/>
      <c r="H16" s="113"/>
      <c r="I16" s="104"/>
      <c r="J16" s="104"/>
    </row>
    <row r="17" spans="2:11" x14ac:dyDescent="0.55000000000000004">
      <c r="B17" s="33"/>
      <c r="C17" s="114"/>
      <c r="D17" s="33"/>
      <c r="E17" s="33"/>
      <c r="F17" s="33"/>
      <c r="G17" s="33"/>
      <c r="H17" s="33"/>
      <c r="I17" s="109"/>
      <c r="J17" s="33"/>
    </row>
    <row r="18" spans="2:11" x14ac:dyDescent="0.55000000000000004">
      <c r="B18" s="41" t="s">
        <v>38</v>
      </c>
      <c r="C18" s="44">
        <v>41940</v>
      </c>
      <c r="D18" s="115">
        <v>10000</v>
      </c>
      <c r="E18" s="21">
        <v>0.26</v>
      </c>
      <c r="F18" s="42">
        <v>42047</v>
      </c>
      <c r="G18" s="18">
        <f>(F18-C18)/365 *D18*E18</f>
        <v>762.19178082191797</v>
      </c>
      <c r="H18" s="18">
        <f>G18+D18</f>
        <v>10762.191780821919</v>
      </c>
      <c r="I18" s="106"/>
      <c r="J18" s="23">
        <f>H18</f>
        <v>10762.191780821919</v>
      </c>
    </row>
    <row r="19" spans="2:11" ht="14.7" thickBot="1" x14ac:dyDescent="0.6">
      <c r="B19" s="15"/>
      <c r="C19" s="8"/>
      <c r="D19" s="15"/>
      <c r="E19" s="15"/>
      <c r="F19" s="15"/>
      <c r="G19" s="15"/>
      <c r="H19" s="15"/>
      <c r="I19" s="106"/>
      <c r="J19" s="104"/>
    </row>
    <row r="20" spans="2:11" x14ac:dyDescent="0.55000000000000004">
      <c r="B20" s="40"/>
      <c r="C20" s="55"/>
      <c r="D20" s="34"/>
      <c r="E20" s="105"/>
      <c r="F20" s="55"/>
      <c r="G20" s="34"/>
      <c r="H20" s="34"/>
      <c r="I20" s="55"/>
      <c r="J20" s="45"/>
      <c r="K20" s="76"/>
    </row>
    <row r="21" spans="2:11" x14ac:dyDescent="0.55000000000000004">
      <c r="B21" s="41" t="s">
        <v>37</v>
      </c>
      <c r="C21" s="42">
        <v>41690</v>
      </c>
      <c r="D21" s="18">
        <v>400</v>
      </c>
      <c r="E21" s="21">
        <v>0.215</v>
      </c>
      <c r="F21" s="42">
        <v>42055</v>
      </c>
      <c r="G21" s="18">
        <f>(F21-C21)/365*D21*E21</f>
        <v>86</v>
      </c>
      <c r="H21" s="18">
        <f>G21+D21</f>
        <v>486</v>
      </c>
      <c r="I21" s="16"/>
      <c r="J21" s="45"/>
      <c r="K21" s="76"/>
    </row>
    <row r="22" spans="2:11" x14ac:dyDescent="0.55000000000000004">
      <c r="B22" s="41"/>
      <c r="C22" s="42">
        <v>41703</v>
      </c>
      <c r="D22" s="18">
        <v>400</v>
      </c>
      <c r="E22" s="21">
        <v>0.215</v>
      </c>
      <c r="F22" s="42">
        <v>42055</v>
      </c>
      <c r="G22" s="18">
        <f>(F22-C22)/365*D22*E22</f>
        <v>82.936986301369856</v>
      </c>
      <c r="H22" s="18">
        <f>G22+D22</f>
        <v>482.93698630136987</v>
      </c>
      <c r="I22" s="16"/>
      <c r="J22" s="45"/>
      <c r="K22" s="76"/>
    </row>
    <row r="23" spans="2:11" x14ac:dyDescent="0.55000000000000004">
      <c r="B23" s="41"/>
      <c r="C23" s="42">
        <v>41716</v>
      </c>
      <c r="D23" s="18">
        <v>400</v>
      </c>
      <c r="E23" s="21">
        <v>0.215</v>
      </c>
      <c r="F23" s="42">
        <v>42055</v>
      </c>
      <c r="G23" s="18">
        <f>(F23-C23)/365*D23*E23</f>
        <v>79.873972602739713</v>
      </c>
      <c r="H23" s="18">
        <f>G23+D23</f>
        <v>479.87397260273974</v>
      </c>
      <c r="I23" s="16"/>
      <c r="J23" s="45"/>
      <c r="K23" s="76"/>
    </row>
    <row r="24" spans="2:11" ht="14.7" thickBot="1" x14ac:dyDescent="0.6">
      <c r="B24" s="41"/>
      <c r="C24" s="42">
        <v>41731</v>
      </c>
      <c r="D24" s="18">
        <v>400</v>
      </c>
      <c r="E24" s="21">
        <v>0.215</v>
      </c>
      <c r="F24" s="42">
        <v>42055</v>
      </c>
      <c r="G24" s="18">
        <f>(F24-C24)/365*D24*E24</f>
        <v>76.339726027397262</v>
      </c>
      <c r="H24" s="18">
        <f>G24+D24</f>
        <v>476.33972602739726</v>
      </c>
      <c r="I24" s="16"/>
      <c r="J24" s="45">
        <f>SUM(H21:H24)</f>
        <v>1925.1506849315069</v>
      </c>
      <c r="K24" s="76"/>
    </row>
    <row r="25" spans="2:11" x14ac:dyDescent="0.55000000000000004">
      <c r="B25" s="40"/>
      <c r="C25" s="55"/>
      <c r="D25" s="34"/>
      <c r="E25" s="73"/>
      <c r="F25" s="55"/>
      <c r="G25" s="34"/>
      <c r="H25" s="34"/>
      <c r="I25" s="109"/>
      <c r="J25" s="33"/>
    </row>
    <row r="26" spans="2:11" ht="14.7" thickBot="1" x14ac:dyDescent="0.6">
      <c r="B26" s="49" t="s">
        <v>36</v>
      </c>
      <c r="C26" s="50">
        <v>41968</v>
      </c>
      <c r="D26" s="19">
        <v>70000</v>
      </c>
      <c r="E26" s="22">
        <v>0.26500000000000001</v>
      </c>
      <c r="F26" s="50">
        <v>42059</v>
      </c>
      <c r="G26" s="19">
        <f>(F26-C26)/365*D26*E26</f>
        <v>4624.7945205479455</v>
      </c>
      <c r="H26" s="19">
        <f>G26+D26</f>
        <v>74624.794520547948</v>
      </c>
      <c r="I26" s="119">
        <f>G26</f>
        <v>4624.7945205479455</v>
      </c>
      <c r="J26" s="118">
        <f>H26-I26</f>
        <v>70000</v>
      </c>
    </row>
    <row r="27" spans="2:11" x14ac:dyDescent="0.55000000000000004">
      <c r="B27" t="s">
        <v>51</v>
      </c>
      <c r="D27" s="5">
        <f>SUM(D6:D26)</f>
        <v>88620</v>
      </c>
      <c r="G27" s="5">
        <f>SUM(G6:G26)</f>
        <v>6916.0312328767122</v>
      </c>
      <c r="H27" s="5">
        <f>SUM(H6:H26)</f>
        <v>95536.031232876718</v>
      </c>
      <c r="I27" s="5">
        <f>SUM(I6:I26)</f>
        <v>4624.7945205479455</v>
      </c>
      <c r="J27" s="5">
        <f>SUM(J6:J26)</f>
        <v>90911.234657534253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4"/>
  <sheetViews>
    <sheetView topLeftCell="A15" workbookViewId="0">
      <selection activeCell="C37" sqref="C37"/>
    </sheetView>
  </sheetViews>
  <sheetFormatPr defaultRowHeight="14.4" x14ac:dyDescent="0.55000000000000004"/>
  <cols>
    <col min="1" max="1" width="9.41796875" customWidth="1"/>
    <col min="2" max="2" width="24.26171875" customWidth="1"/>
    <col min="3" max="3" width="19" customWidth="1"/>
    <col min="4" max="4" width="16.578125" customWidth="1"/>
    <col min="5" max="5" width="14.83984375" customWidth="1"/>
    <col min="6" max="6" width="20.578125" customWidth="1"/>
    <col min="7" max="7" width="17.26171875" customWidth="1"/>
    <col min="8" max="8" width="19" customWidth="1"/>
    <col min="9" max="9" width="22.26171875" customWidth="1"/>
    <col min="10" max="10" width="24" customWidth="1"/>
    <col min="11" max="11" width="17.83984375" customWidth="1"/>
    <col min="12" max="12" width="10.578125" bestFit="1" customWidth="1"/>
    <col min="14" max="15" width="17.578125" customWidth="1"/>
    <col min="16" max="16" width="13.68359375" customWidth="1"/>
    <col min="17" max="17" width="15.68359375" customWidth="1"/>
    <col min="18" max="18" width="16" customWidth="1"/>
    <col min="19" max="19" width="14.41796875" customWidth="1"/>
    <col min="20" max="22" width="18" customWidth="1"/>
    <col min="23" max="24" width="16.83984375" customWidth="1"/>
    <col min="25" max="25" width="16.41796875" customWidth="1"/>
  </cols>
  <sheetData>
    <row r="2" spans="2:25" x14ac:dyDescent="0.55000000000000004">
      <c r="F2" s="78" t="s">
        <v>41</v>
      </c>
    </row>
    <row r="3" spans="2:25" ht="14.7" thickBot="1" x14ac:dyDescent="0.6">
      <c r="Q3" t="s">
        <v>42</v>
      </c>
    </row>
    <row r="4" spans="2:25" x14ac:dyDescent="0.55000000000000004">
      <c r="B4" s="2" t="s">
        <v>1</v>
      </c>
      <c r="C4" s="2" t="s">
        <v>0</v>
      </c>
      <c r="D4" s="12" t="s">
        <v>2</v>
      </c>
      <c r="E4" s="2" t="s">
        <v>3</v>
      </c>
      <c r="F4" s="2" t="s">
        <v>4</v>
      </c>
      <c r="G4" s="120" t="s">
        <v>5</v>
      </c>
      <c r="H4" s="12" t="s">
        <v>6</v>
      </c>
      <c r="I4" s="35" t="s">
        <v>43</v>
      </c>
      <c r="J4" s="26" t="s">
        <v>11</v>
      </c>
      <c r="K4" s="26" t="s">
        <v>12</v>
      </c>
      <c r="L4" s="135" t="s">
        <v>33</v>
      </c>
      <c r="N4" s="2" t="s">
        <v>1</v>
      </c>
      <c r="O4" s="2" t="s">
        <v>0</v>
      </c>
      <c r="P4" s="12" t="s">
        <v>2</v>
      </c>
      <c r="Q4" s="2" t="s">
        <v>3</v>
      </c>
      <c r="R4" s="2" t="s">
        <v>4</v>
      </c>
      <c r="S4" s="120" t="s">
        <v>5</v>
      </c>
      <c r="T4" s="12" t="s">
        <v>6</v>
      </c>
      <c r="U4" s="12" t="s">
        <v>5</v>
      </c>
      <c r="V4" s="12" t="s">
        <v>44</v>
      </c>
      <c r="W4" s="26" t="s">
        <v>33</v>
      </c>
      <c r="X4" s="35" t="s">
        <v>45</v>
      </c>
      <c r="Y4" s="26" t="s">
        <v>12</v>
      </c>
    </row>
    <row r="5" spans="2:25" ht="14.7" thickBot="1" x14ac:dyDescent="0.6">
      <c r="B5" s="3"/>
      <c r="C5" s="3" t="s">
        <v>7</v>
      </c>
      <c r="D5" s="13" t="s">
        <v>8</v>
      </c>
      <c r="E5" s="3"/>
      <c r="F5" s="3" t="s">
        <v>7</v>
      </c>
      <c r="G5" s="121" t="s">
        <v>9</v>
      </c>
      <c r="H5" s="13" t="s">
        <v>5</v>
      </c>
      <c r="I5" s="36"/>
      <c r="J5" s="27" t="s">
        <v>10</v>
      </c>
      <c r="K5" s="27" t="s">
        <v>5</v>
      </c>
      <c r="L5" s="136"/>
      <c r="N5" s="7"/>
      <c r="O5" s="7" t="s">
        <v>7</v>
      </c>
      <c r="P5" s="122" t="s">
        <v>8</v>
      </c>
      <c r="Q5" s="7"/>
      <c r="R5" s="7" t="s">
        <v>7</v>
      </c>
      <c r="S5" s="123" t="s">
        <v>9</v>
      </c>
      <c r="T5" s="122" t="s">
        <v>5</v>
      </c>
      <c r="U5" s="122"/>
      <c r="V5" s="122"/>
      <c r="W5" s="124"/>
      <c r="X5" s="125"/>
      <c r="Y5" s="124" t="s">
        <v>5</v>
      </c>
    </row>
    <row r="6" spans="2:25" x14ac:dyDescent="0.55000000000000004">
      <c r="B6" s="40"/>
      <c r="C6" s="55"/>
      <c r="D6" s="34"/>
      <c r="E6" s="73"/>
      <c r="F6" s="55"/>
      <c r="G6" s="34"/>
      <c r="H6" s="34"/>
      <c r="I6" s="55"/>
      <c r="J6" s="57"/>
      <c r="K6" s="58"/>
      <c r="L6" s="33"/>
      <c r="W6" s="6"/>
    </row>
    <row r="7" spans="2:25" x14ac:dyDescent="0.55000000000000004">
      <c r="B7" s="41" t="s">
        <v>46</v>
      </c>
      <c r="C7" s="42">
        <v>41696</v>
      </c>
      <c r="D7" s="18">
        <v>100</v>
      </c>
      <c r="E7" s="21">
        <f>17%-5%</f>
        <v>0.12000000000000001</v>
      </c>
      <c r="F7" s="42">
        <v>42061</v>
      </c>
      <c r="G7" s="18">
        <f>(F7-C7)/365*E7*D7</f>
        <v>12.000000000000002</v>
      </c>
      <c r="H7" s="18">
        <f>G7+D7</f>
        <v>112</v>
      </c>
      <c r="I7" s="16">
        <f>DATE(2015,1,8)</f>
        <v>42012</v>
      </c>
      <c r="J7" s="45">
        <f>(I7-C7)/365*D7*E7</f>
        <v>10.389041095890411</v>
      </c>
      <c r="K7" s="47">
        <f>J7+D7</f>
        <v>110.38904109589041</v>
      </c>
      <c r="L7" s="15"/>
      <c r="W7" s="6"/>
    </row>
    <row r="8" spans="2:25" x14ac:dyDescent="0.55000000000000004">
      <c r="B8" s="41"/>
      <c r="C8" s="42">
        <v>41753</v>
      </c>
      <c r="D8" s="18">
        <v>100</v>
      </c>
      <c r="E8" s="21">
        <f t="shared" ref="E8:E9" si="0">17%-5%</f>
        <v>0.12000000000000001</v>
      </c>
      <c r="F8" s="42">
        <v>42061</v>
      </c>
      <c r="G8" s="18">
        <f>(F8-C8)/365*E8*D8</f>
        <v>10.126027397260275</v>
      </c>
      <c r="H8" s="18">
        <f>G8+D8</f>
        <v>110.12602739726027</v>
      </c>
      <c r="I8" s="16">
        <f t="shared" ref="I8:I9" si="1">DATE(2015,1,8)</f>
        <v>42012</v>
      </c>
      <c r="J8" s="45">
        <f>(I8-C8)/365*D8*E8</f>
        <v>8.5150684931506859</v>
      </c>
      <c r="K8" s="47">
        <f>J8+D8</f>
        <v>108.51506849315069</v>
      </c>
      <c r="L8" s="15"/>
    </row>
    <row r="9" spans="2:25" x14ac:dyDescent="0.55000000000000004">
      <c r="B9" s="41"/>
      <c r="C9" s="42">
        <v>41800</v>
      </c>
      <c r="D9" s="18">
        <v>100</v>
      </c>
      <c r="E9" s="21">
        <f t="shared" si="0"/>
        <v>0.12000000000000001</v>
      </c>
      <c r="F9" s="42">
        <v>42061</v>
      </c>
      <c r="G9" s="18">
        <f>(F9-C9)/365*E9*D9</f>
        <v>8.580821917808219</v>
      </c>
      <c r="H9" s="18">
        <f>G9+D9</f>
        <v>108.58082191780822</v>
      </c>
      <c r="I9" s="16">
        <f t="shared" si="1"/>
        <v>42012</v>
      </c>
      <c r="J9" s="45">
        <f>(I9-C9)/365*D9*E9</f>
        <v>6.9698630136986308</v>
      </c>
      <c r="K9" s="47">
        <f>J9+D9</f>
        <v>106.96986301369863</v>
      </c>
      <c r="L9" s="15"/>
    </row>
    <row r="10" spans="2:25" ht="14.7" thickBot="1" x14ac:dyDescent="0.6"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118">
        <f>SUM(K7:K9)</f>
        <v>325.87397260273974</v>
      </c>
    </row>
    <row r="11" spans="2:25" x14ac:dyDescent="0.55000000000000004">
      <c r="B11" s="126"/>
      <c r="C11" s="127"/>
      <c r="D11" s="128"/>
      <c r="E11" s="129"/>
      <c r="F11" s="127"/>
      <c r="G11" s="130"/>
      <c r="H11" s="131"/>
      <c r="I11" s="33"/>
      <c r="J11" s="33"/>
      <c r="K11" s="33"/>
      <c r="L11" s="33"/>
    </row>
    <row r="12" spans="2:25" x14ac:dyDescent="0.55000000000000004">
      <c r="B12" s="41" t="s">
        <v>47</v>
      </c>
      <c r="C12" s="42">
        <v>41872</v>
      </c>
      <c r="D12" s="18">
        <v>3500</v>
      </c>
      <c r="E12" s="21">
        <v>0.255</v>
      </c>
      <c r="F12" s="42">
        <v>42037</v>
      </c>
      <c r="G12" s="18">
        <f>(F12-C12)/365 *D12*E12</f>
        <v>403.45890410958901</v>
      </c>
      <c r="H12" s="115">
        <f>G12+D12</f>
        <v>3903.4589041095892</v>
      </c>
      <c r="I12" s="42">
        <v>42037</v>
      </c>
      <c r="J12" s="45">
        <f>(I12-C12)/365 *D12*E12</f>
        <v>403.45890410958901</v>
      </c>
      <c r="K12" s="47">
        <f>J12+D12</f>
        <v>3903.4589041095892</v>
      </c>
      <c r="L12" s="15"/>
    </row>
    <row r="13" spans="2:25" x14ac:dyDescent="0.55000000000000004">
      <c r="B13" s="41"/>
      <c r="C13" s="42">
        <v>41976</v>
      </c>
      <c r="D13" s="18">
        <v>300</v>
      </c>
      <c r="E13" s="21">
        <v>0.255</v>
      </c>
      <c r="F13" s="42">
        <v>42037</v>
      </c>
      <c r="G13" s="18">
        <f>(F13-C13)/365 *D13*E13</f>
        <v>12.784931506849317</v>
      </c>
      <c r="H13" s="115">
        <f>G13+D13</f>
        <v>312.78493150684932</v>
      </c>
      <c r="I13" s="42">
        <v>42037</v>
      </c>
      <c r="J13" s="45">
        <f>(I13-C13)/365 *D13*E13</f>
        <v>12.784931506849317</v>
      </c>
      <c r="K13" s="47">
        <f>J13+D13</f>
        <v>312.78493150684932</v>
      </c>
      <c r="L13" s="15"/>
    </row>
    <row r="14" spans="2:25" x14ac:dyDescent="0.55000000000000004">
      <c r="B14" s="41"/>
      <c r="C14" s="42"/>
      <c r="D14" s="18"/>
      <c r="E14" s="21"/>
      <c r="F14" s="42"/>
      <c r="G14" s="18"/>
      <c r="H14" s="115"/>
      <c r="I14" s="15"/>
      <c r="J14" s="15"/>
      <c r="K14" s="15"/>
      <c r="L14" s="23">
        <f>SUM(K12:K13)</f>
        <v>4216.2438356164384</v>
      </c>
    </row>
    <row r="15" spans="2:25" ht="14.7" thickBot="1" x14ac:dyDescent="0.6">
      <c r="B15" s="49"/>
      <c r="C15" s="50"/>
      <c r="D15" s="19"/>
      <c r="E15" s="22"/>
      <c r="F15" s="50"/>
      <c r="G15" s="104"/>
      <c r="H15" s="49"/>
      <c r="I15" s="104"/>
      <c r="J15" s="104"/>
      <c r="K15" s="104"/>
      <c r="L15" s="104"/>
    </row>
    <row r="16" spans="2:25" x14ac:dyDescent="0.55000000000000004">
      <c r="B16" s="41"/>
      <c r="C16" s="42"/>
      <c r="D16" s="18"/>
      <c r="E16" s="107"/>
      <c r="F16" s="42"/>
      <c r="G16" s="45"/>
      <c r="H16" s="45"/>
      <c r="I16" s="16"/>
      <c r="J16" s="45"/>
      <c r="K16" s="47"/>
      <c r="L16" s="33"/>
    </row>
    <row r="17" spans="2:12" x14ac:dyDescent="0.55000000000000004">
      <c r="B17" s="41" t="s">
        <v>48</v>
      </c>
      <c r="C17" s="42">
        <v>41680</v>
      </c>
      <c r="D17" s="18">
        <v>200</v>
      </c>
      <c r="E17" s="107">
        <v>0.18</v>
      </c>
      <c r="F17" s="42">
        <v>42045</v>
      </c>
      <c r="G17" s="45">
        <f t="shared" ref="G17:G23" si="2">E17*D17*(F17-C17)/365</f>
        <v>36</v>
      </c>
      <c r="H17" s="45">
        <f t="shared" ref="H17:H23" si="3">G17+D17</f>
        <v>236</v>
      </c>
      <c r="I17" s="42">
        <v>42045</v>
      </c>
      <c r="J17" s="45">
        <f>(I17-C17)/365*D17*E17</f>
        <v>36</v>
      </c>
      <c r="K17" s="47">
        <f t="shared" ref="K17:K23" si="4">J17+D17</f>
        <v>236</v>
      </c>
      <c r="L17" s="15"/>
    </row>
    <row r="18" spans="2:12" x14ac:dyDescent="0.55000000000000004">
      <c r="B18" s="41"/>
      <c r="C18" s="42">
        <v>41703</v>
      </c>
      <c r="D18" s="18">
        <v>200</v>
      </c>
      <c r="E18" s="107">
        <v>0.18</v>
      </c>
      <c r="F18" s="42">
        <v>42045</v>
      </c>
      <c r="G18" s="45">
        <f t="shared" si="2"/>
        <v>33.731506849315068</v>
      </c>
      <c r="H18" s="45">
        <f t="shared" si="3"/>
        <v>233.73150684931505</v>
      </c>
      <c r="I18" s="42">
        <v>42045</v>
      </c>
      <c r="J18" s="45">
        <f t="shared" ref="J18:J23" si="5">(I18-C18)/365*D18*E18</f>
        <v>33.731506849315068</v>
      </c>
      <c r="K18" s="47">
        <f t="shared" si="4"/>
        <v>233.73150684931505</v>
      </c>
      <c r="L18" s="15"/>
    </row>
    <row r="19" spans="2:12" x14ac:dyDescent="0.55000000000000004">
      <c r="B19" s="41"/>
      <c r="C19" s="42">
        <v>41730</v>
      </c>
      <c r="D19" s="18">
        <v>200</v>
      </c>
      <c r="E19" s="107">
        <v>0.18</v>
      </c>
      <c r="F19" s="42">
        <v>42045</v>
      </c>
      <c r="G19" s="45">
        <f t="shared" si="2"/>
        <v>31.068493150684933</v>
      </c>
      <c r="H19" s="45">
        <f t="shared" si="3"/>
        <v>231.06849315068493</v>
      </c>
      <c r="I19" s="42">
        <v>42045</v>
      </c>
      <c r="J19" s="45">
        <f t="shared" si="5"/>
        <v>31.068493150684933</v>
      </c>
      <c r="K19" s="47">
        <f t="shared" si="4"/>
        <v>231.06849315068493</v>
      </c>
      <c r="L19" s="15"/>
    </row>
    <row r="20" spans="2:12" x14ac:dyDescent="0.55000000000000004">
      <c r="B20" s="41"/>
      <c r="C20" s="42">
        <v>41828</v>
      </c>
      <c r="D20" s="18">
        <v>200</v>
      </c>
      <c r="E20" s="107">
        <v>0.18</v>
      </c>
      <c r="F20" s="42">
        <v>42045</v>
      </c>
      <c r="G20" s="45">
        <f t="shared" si="2"/>
        <v>21.402739726027399</v>
      </c>
      <c r="H20" s="45">
        <f t="shared" si="3"/>
        <v>221.40273972602739</v>
      </c>
      <c r="I20" s="42">
        <v>42045</v>
      </c>
      <c r="J20" s="45">
        <f t="shared" si="5"/>
        <v>21.402739726027399</v>
      </c>
      <c r="K20" s="47">
        <f t="shared" si="4"/>
        <v>221.40273972602739</v>
      </c>
      <c r="L20" s="15"/>
    </row>
    <row r="21" spans="2:12" x14ac:dyDescent="0.55000000000000004">
      <c r="B21" s="41"/>
      <c r="C21" s="42">
        <v>41880</v>
      </c>
      <c r="D21" s="18">
        <v>500</v>
      </c>
      <c r="E21" s="107">
        <v>0.24</v>
      </c>
      <c r="F21" s="42">
        <v>42045</v>
      </c>
      <c r="G21" s="45">
        <f t="shared" si="2"/>
        <v>54.246575342465754</v>
      </c>
      <c r="H21" s="45">
        <f t="shared" si="3"/>
        <v>554.2465753424658</v>
      </c>
      <c r="I21" s="42">
        <v>42045</v>
      </c>
      <c r="J21" s="45">
        <f t="shared" si="5"/>
        <v>54.246575342465754</v>
      </c>
      <c r="K21" s="47">
        <f t="shared" si="4"/>
        <v>554.2465753424658</v>
      </c>
      <c r="L21" s="15"/>
    </row>
    <row r="22" spans="2:12" x14ac:dyDescent="0.55000000000000004">
      <c r="B22" s="41"/>
      <c r="C22" s="42">
        <v>41921</v>
      </c>
      <c r="D22" s="18">
        <v>200</v>
      </c>
      <c r="E22" s="107">
        <v>0.24</v>
      </c>
      <c r="F22" s="42">
        <v>42045</v>
      </c>
      <c r="G22" s="45">
        <f t="shared" si="2"/>
        <v>16.306849315068494</v>
      </c>
      <c r="H22" s="45">
        <f t="shared" si="3"/>
        <v>216.30684931506849</v>
      </c>
      <c r="I22" s="42">
        <v>42045</v>
      </c>
      <c r="J22" s="45">
        <f t="shared" si="5"/>
        <v>16.306849315068494</v>
      </c>
      <c r="K22" s="47">
        <f t="shared" si="4"/>
        <v>216.30684931506849</v>
      </c>
      <c r="L22" s="15"/>
    </row>
    <row r="23" spans="2:12" x14ac:dyDescent="0.55000000000000004">
      <c r="B23" s="41"/>
      <c r="C23" s="42">
        <v>41981</v>
      </c>
      <c r="D23" s="18">
        <v>400</v>
      </c>
      <c r="E23" s="107">
        <v>0.24</v>
      </c>
      <c r="F23" s="42">
        <v>42045</v>
      </c>
      <c r="G23" s="45">
        <f t="shared" si="2"/>
        <v>16.832876712328765</v>
      </c>
      <c r="H23" s="45">
        <f t="shared" si="3"/>
        <v>416.83287671232875</v>
      </c>
      <c r="I23" s="42">
        <v>42045</v>
      </c>
      <c r="J23" s="45">
        <f t="shared" si="5"/>
        <v>16.832876712328765</v>
      </c>
      <c r="K23" s="47">
        <f t="shared" si="4"/>
        <v>416.83287671232875</v>
      </c>
      <c r="L23" s="15"/>
    </row>
    <row r="24" spans="2:12" x14ac:dyDescent="0.55000000000000004">
      <c r="B24" s="41"/>
      <c r="C24" s="42"/>
      <c r="D24" s="18"/>
      <c r="E24" s="107"/>
      <c r="F24" s="42"/>
      <c r="G24" s="45"/>
      <c r="H24" s="45"/>
      <c r="I24" s="16"/>
      <c r="J24" s="45"/>
      <c r="K24" s="47"/>
      <c r="L24" s="23">
        <f>SUM(K17:K23)</f>
        <v>2109.5890410958905</v>
      </c>
    </row>
    <row r="25" spans="2:12" ht="14.7" thickBot="1" x14ac:dyDescent="0.6">
      <c r="B25" s="49"/>
      <c r="C25" s="50"/>
      <c r="D25" s="19"/>
      <c r="E25" s="108"/>
      <c r="F25" s="50"/>
      <c r="G25" s="53"/>
      <c r="H25" s="53"/>
      <c r="I25" s="50"/>
      <c r="J25" s="53"/>
      <c r="K25" s="63"/>
      <c r="L25" s="104"/>
    </row>
    <row r="26" spans="2:12" x14ac:dyDescent="0.55000000000000004">
      <c r="B26" s="40"/>
      <c r="C26" s="55"/>
      <c r="D26" s="34"/>
      <c r="E26" s="105"/>
      <c r="F26" s="55"/>
      <c r="G26" s="34"/>
      <c r="H26" s="34"/>
      <c r="I26" s="55"/>
      <c r="J26" s="57"/>
      <c r="K26" s="58"/>
      <c r="L26" s="33"/>
    </row>
    <row r="27" spans="2:12" x14ac:dyDescent="0.55000000000000004">
      <c r="B27" s="41" t="s">
        <v>49</v>
      </c>
      <c r="C27" s="42">
        <v>41680</v>
      </c>
      <c r="D27" s="18">
        <v>100</v>
      </c>
      <c r="E27" s="107">
        <v>0.18</v>
      </c>
      <c r="F27" s="42">
        <v>42045</v>
      </c>
      <c r="G27" s="18">
        <f>(F27-C27)/365*D27*E27</f>
        <v>18</v>
      </c>
      <c r="H27" s="18">
        <f>G27+D27</f>
        <v>118</v>
      </c>
      <c r="I27" s="42">
        <v>42045</v>
      </c>
      <c r="J27" s="45">
        <f>(I27-C27)/365*D27*E27</f>
        <v>18</v>
      </c>
      <c r="K27" s="47">
        <f>J27+D27</f>
        <v>118</v>
      </c>
      <c r="L27" s="15"/>
    </row>
    <row r="28" spans="2:12" x14ac:dyDescent="0.55000000000000004">
      <c r="B28" s="41"/>
      <c r="C28" s="42"/>
      <c r="D28" s="18"/>
      <c r="E28" s="107"/>
      <c r="F28" s="42"/>
      <c r="G28" s="18"/>
      <c r="H28" s="18"/>
      <c r="I28" s="42"/>
      <c r="J28" s="45"/>
      <c r="K28" s="47"/>
      <c r="L28" s="23">
        <f>SUM(K27)</f>
        <v>118</v>
      </c>
    </row>
    <row r="29" spans="2:12" ht="14.7" thickBot="1" x14ac:dyDescent="0.6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104"/>
    </row>
    <row r="30" spans="2:12" x14ac:dyDescent="0.55000000000000004">
      <c r="B30" s="33"/>
      <c r="C30" s="65">
        <v>42004</v>
      </c>
      <c r="D30" s="18">
        <v>500</v>
      </c>
      <c r="E30" s="107">
        <f>26%-5%</f>
        <v>0.21000000000000002</v>
      </c>
      <c r="F30" s="42">
        <v>42095</v>
      </c>
      <c r="G30" s="18">
        <f>(F30-C30)/365*D30*E30</f>
        <v>26.178082191780824</v>
      </c>
      <c r="H30" s="18">
        <f>G30+D30</f>
        <v>526.17808219178085</v>
      </c>
      <c r="I30" s="42">
        <v>42051</v>
      </c>
      <c r="J30" s="45">
        <f>(I30-C30)/365*D30*E30</f>
        <v>13.520547945205481</v>
      </c>
      <c r="K30" s="47">
        <f>J30+D30</f>
        <v>513.52054794520552</v>
      </c>
      <c r="L30" s="33"/>
    </row>
    <row r="31" spans="2:12" ht="14.7" thickBot="1" x14ac:dyDescent="0.6">
      <c r="B31" s="15" t="s">
        <v>50</v>
      </c>
      <c r="C31" s="65">
        <v>42019</v>
      </c>
      <c r="D31" s="18">
        <v>300</v>
      </c>
      <c r="E31" s="107">
        <f t="shared" ref="E31:E32" si="6">26%-5%</f>
        <v>0.21000000000000002</v>
      </c>
      <c r="F31" s="42">
        <v>42095</v>
      </c>
      <c r="G31" s="18">
        <f>(F31-C31)/365*D31*E31</f>
        <v>13.117808219178084</v>
      </c>
      <c r="H31" s="18">
        <f>G31+D31</f>
        <v>313.11780821917807</v>
      </c>
      <c r="I31" s="42">
        <v>42051</v>
      </c>
      <c r="J31" s="45">
        <f>(I31-C31)/365*D31*E31</f>
        <v>5.5232876712328771</v>
      </c>
      <c r="K31" s="47">
        <f>J31+D31</f>
        <v>305.52328767123288</v>
      </c>
      <c r="L31" s="15"/>
    </row>
    <row r="32" spans="2:12" x14ac:dyDescent="0.55000000000000004">
      <c r="B32" s="15"/>
      <c r="C32" s="65">
        <v>42026</v>
      </c>
      <c r="D32" s="18">
        <v>110</v>
      </c>
      <c r="E32" s="107">
        <f t="shared" si="6"/>
        <v>0.21000000000000002</v>
      </c>
      <c r="F32" s="42">
        <v>42095</v>
      </c>
      <c r="G32" s="18">
        <f>(F32-C32)/365*D32*E32</f>
        <v>4.3668493150684933</v>
      </c>
      <c r="H32" s="18">
        <f>G32+D32</f>
        <v>114.36684931506849</v>
      </c>
      <c r="I32" s="42">
        <v>42051</v>
      </c>
      <c r="J32" s="45">
        <f>(I32-C32)/365*D32*E32</f>
        <v>1.5821917808219179</v>
      </c>
      <c r="K32" s="66">
        <f>J32+D32</f>
        <v>111.58219178082192</v>
      </c>
      <c r="L32" s="132">
        <f>SUM(K30:K32)</f>
        <v>930.62602739726026</v>
      </c>
    </row>
    <row r="33" spans="2:12" ht="14.7" thickBot="1" x14ac:dyDescent="0.6">
      <c r="B33" s="104"/>
      <c r="C33" s="49"/>
      <c r="D33" s="49"/>
      <c r="E33" s="49"/>
      <c r="F33" s="49"/>
      <c r="G33" s="49"/>
      <c r="H33" s="49"/>
      <c r="I33" s="67"/>
      <c r="J33" s="49"/>
      <c r="K33" s="133"/>
      <c r="L33" s="104"/>
    </row>
    <row r="34" spans="2:12" s="78" customFormat="1" x14ac:dyDescent="0.55000000000000004">
      <c r="B34" s="78" t="s">
        <v>51</v>
      </c>
      <c r="D34" s="134">
        <f>SUM(D6:D33)</f>
        <v>7010</v>
      </c>
      <c r="G34" s="134">
        <f>SUM(G6:G33)</f>
        <v>718.2024657534248</v>
      </c>
      <c r="H34" s="134">
        <f>SUM(H6:H33)</f>
        <v>7728.2024657534248</v>
      </c>
      <c r="J34" s="134">
        <f>SUM(J6:J33)</f>
        <v>690.33287671232893</v>
      </c>
      <c r="K34" s="134">
        <f>SUM(K6:K33)</f>
        <v>7700.3328767123285</v>
      </c>
      <c r="L34" s="134">
        <f>SUM(L6:L33)</f>
        <v>7700.3328767123294</v>
      </c>
    </row>
  </sheetData>
  <mergeCells count="1">
    <mergeCell ref="L4:L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Aggregate Investment Report</vt:lpstr>
      <vt:lpstr>Active Investment List</vt:lpstr>
      <vt:lpstr>Roll Over</vt:lpstr>
      <vt:lpstr>Disinvestment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Elsie Enninful-Adu</dc:creator>
  <cp:lastModifiedBy>Abdul Malik</cp:lastModifiedBy>
  <cp:lastPrinted>2015-02-27T16:54:04Z</cp:lastPrinted>
  <dcterms:created xsi:type="dcterms:W3CDTF">2014-01-23T15:08:48Z</dcterms:created>
  <dcterms:modified xsi:type="dcterms:W3CDTF">2015-09-28T21:23:53Z</dcterms:modified>
</cp:coreProperties>
</file>