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5600" windowHeight="13680" tabRatio="424" firstSheet="3" activeTab="5"/>
  </bookViews>
  <sheets>
    <sheet name="User Community" sheetId="2" r:id="rId1"/>
    <sheet name="Git" sheetId="4" r:id="rId2"/>
    <sheet name="User Regression" sheetId="5" r:id="rId3"/>
    <sheet name="Dev Regression" sheetId="6" r:id="rId4"/>
    <sheet name="OpenStack Users Breakdown" sheetId="7" r:id="rId5"/>
    <sheet name="Linux Kernel" sheetId="8" r:id="rId6"/>
    <sheet name="New Graph" sheetId="9" r:id="rId7"/>
    <sheet name="Big Data" sheetId="10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0" l="1"/>
  <c r="I10" i="10"/>
  <c r="J10" i="10"/>
  <c r="K10" i="10"/>
  <c r="L10" i="10"/>
  <c r="M10" i="10"/>
  <c r="N10" i="10"/>
  <c r="O10" i="10"/>
  <c r="P10" i="10"/>
  <c r="Q10" i="10"/>
  <c r="R10" i="10"/>
  <c r="G10" i="10"/>
  <c r="E7" i="7"/>
  <c r="E4" i="7"/>
  <c r="E5" i="7"/>
  <c r="E6" i="7"/>
  <c r="E1" i="7"/>
  <c r="E2" i="7"/>
  <c r="E3" i="7"/>
  <c r="B11" i="7"/>
  <c r="B1" i="7"/>
  <c r="B2" i="7"/>
  <c r="B3" i="7"/>
  <c r="B4" i="7"/>
  <c r="B5" i="7"/>
  <c r="B7" i="7"/>
  <c r="B8" i="7"/>
  <c r="B9" i="7"/>
  <c r="B10" i="7"/>
  <c r="B6" i="7"/>
  <c r="B13" i="7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N85" i="9"/>
  <c r="O85" i="9"/>
  <c r="P85" i="9"/>
  <c r="M85" i="9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J172" i="8"/>
  <c r="L172" i="8"/>
  <c r="J173" i="8"/>
  <c r="L173" i="8"/>
  <c r="J174" i="8"/>
  <c r="L174" i="8"/>
  <c r="J175" i="8"/>
  <c r="L175" i="8"/>
  <c r="J176" i="8"/>
  <c r="L176" i="8"/>
  <c r="J177" i="8"/>
  <c r="L177" i="8"/>
  <c r="J178" i="8"/>
  <c r="L178" i="8"/>
  <c r="J179" i="8"/>
  <c r="L179" i="8"/>
  <c r="J180" i="8"/>
  <c r="L180" i="8"/>
  <c r="J181" i="8"/>
  <c r="L181" i="8"/>
  <c r="J182" i="8"/>
  <c r="L182" i="8"/>
  <c r="J183" i="8"/>
  <c r="L183" i="8"/>
  <c r="J184" i="8"/>
  <c r="L184" i="8"/>
  <c r="J185" i="8"/>
  <c r="L185" i="8"/>
  <c r="J186" i="8"/>
  <c r="L186" i="8"/>
  <c r="J187" i="8"/>
  <c r="L187" i="8"/>
  <c r="J188" i="8"/>
  <c r="L188" i="8"/>
  <c r="J189" i="8"/>
  <c r="L189" i="8"/>
  <c r="J190" i="8"/>
  <c r="L190" i="8"/>
  <c r="J191" i="8"/>
  <c r="L191" i="8"/>
  <c r="J192" i="8"/>
  <c r="L192" i="8"/>
  <c r="J193" i="8"/>
  <c r="L193" i="8"/>
  <c r="J194" i="8"/>
  <c r="L194" i="8"/>
  <c r="J195" i="8"/>
  <c r="L195" i="8"/>
  <c r="J196" i="8"/>
  <c r="L196" i="8"/>
  <c r="J197" i="8"/>
  <c r="L197" i="8"/>
  <c r="J198" i="8"/>
  <c r="L198" i="8"/>
  <c r="J199" i="8"/>
  <c r="L199" i="8"/>
  <c r="J200" i="8"/>
  <c r="L200" i="8"/>
  <c r="J201" i="8"/>
  <c r="L201" i="8"/>
  <c r="J202" i="8"/>
  <c r="L202" i="8"/>
  <c r="J203" i="8"/>
  <c r="L203" i="8"/>
  <c r="J204" i="8"/>
  <c r="L204" i="8"/>
  <c r="J205" i="8"/>
  <c r="L205" i="8"/>
  <c r="J206" i="8"/>
  <c r="L206" i="8"/>
  <c r="J207" i="8"/>
  <c r="L207" i="8"/>
  <c r="J208" i="8"/>
  <c r="L208" i="8"/>
  <c r="J209" i="8"/>
  <c r="L209" i="8"/>
  <c r="J210" i="8"/>
  <c r="L210" i="8"/>
  <c r="J211" i="8"/>
  <c r="L211" i="8"/>
  <c r="J212" i="8"/>
  <c r="L212" i="8"/>
  <c r="J213" i="8"/>
  <c r="L213" i="8"/>
  <c r="J214" i="8"/>
  <c r="L214" i="8"/>
  <c r="J215" i="8"/>
  <c r="L215" i="8"/>
  <c r="J216" i="8"/>
  <c r="L216" i="8"/>
  <c r="J217" i="8"/>
  <c r="L217" i="8"/>
  <c r="J218" i="8"/>
  <c r="L218" i="8"/>
  <c r="J219" i="8"/>
  <c r="L219" i="8"/>
  <c r="J220" i="8"/>
  <c r="L220" i="8"/>
  <c r="J221" i="8"/>
  <c r="L221" i="8"/>
  <c r="J222" i="8"/>
  <c r="L222" i="8"/>
  <c r="J223" i="8"/>
  <c r="L223" i="8"/>
  <c r="J224" i="8"/>
  <c r="L224" i="8"/>
  <c r="J225" i="8"/>
  <c r="L225" i="8"/>
  <c r="J226" i="8"/>
  <c r="L226" i="8"/>
  <c r="J227" i="8"/>
  <c r="L227" i="8"/>
  <c r="J228" i="8"/>
  <c r="L228" i="8"/>
  <c r="J229" i="8"/>
  <c r="L229" i="8"/>
  <c r="J230" i="8"/>
  <c r="L230" i="8"/>
  <c r="J231" i="8"/>
  <c r="L231" i="8"/>
  <c r="J232" i="8"/>
  <c r="L232" i="8"/>
  <c r="J233" i="8"/>
  <c r="L233" i="8"/>
  <c r="J234" i="8"/>
  <c r="L234" i="8"/>
  <c r="J235" i="8"/>
  <c r="L235" i="8"/>
  <c r="J236" i="8"/>
  <c r="L236" i="8"/>
  <c r="J237" i="8"/>
  <c r="L237" i="8"/>
  <c r="J238" i="8"/>
  <c r="L238" i="8"/>
  <c r="J239" i="8"/>
  <c r="L239" i="8"/>
  <c r="J240" i="8"/>
  <c r="L240" i="8"/>
  <c r="J241" i="8"/>
  <c r="L241" i="8"/>
  <c r="J242" i="8"/>
  <c r="L242" i="8"/>
  <c r="J243" i="8"/>
  <c r="L243" i="8"/>
  <c r="J244" i="8"/>
  <c r="L244" i="8"/>
  <c r="J245" i="8"/>
  <c r="L245" i="8"/>
  <c r="J246" i="8"/>
  <c r="L246" i="8"/>
  <c r="J247" i="8"/>
  <c r="L247" i="8"/>
  <c r="J248" i="8"/>
  <c r="L248" i="8"/>
  <c r="J249" i="8"/>
  <c r="L249" i="8"/>
  <c r="J250" i="8"/>
  <c r="L250" i="8"/>
  <c r="J251" i="8"/>
  <c r="L251" i="8"/>
  <c r="J252" i="8"/>
  <c r="L252" i="8"/>
  <c r="J253" i="8"/>
  <c r="L253" i="8"/>
  <c r="J254" i="8"/>
  <c r="L254" i="8"/>
  <c r="J255" i="8"/>
  <c r="L255" i="8"/>
  <c r="J256" i="8"/>
  <c r="L256" i="8"/>
  <c r="J257" i="8"/>
  <c r="L257" i="8"/>
  <c r="J258" i="8"/>
  <c r="L258" i="8"/>
  <c r="J259" i="8"/>
  <c r="L259" i="8"/>
  <c r="J260" i="8"/>
  <c r="L260" i="8"/>
  <c r="J261" i="8"/>
  <c r="L261" i="8"/>
  <c r="J262" i="8"/>
  <c r="L262" i="8"/>
  <c r="J263" i="8"/>
  <c r="L263" i="8"/>
  <c r="J264" i="8"/>
  <c r="L264" i="8"/>
  <c r="J265" i="8"/>
  <c r="L265" i="8"/>
  <c r="J266" i="8"/>
  <c r="L266" i="8"/>
  <c r="J267" i="8"/>
  <c r="L267" i="8"/>
  <c r="J268" i="8"/>
  <c r="L268" i="8"/>
  <c r="J269" i="8"/>
  <c r="L269" i="8"/>
  <c r="J270" i="8"/>
  <c r="L270" i="8"/>
  <c r="J271" i="8"/>
  <c r="L271" i="8"/>
  <c r="J272" i="8"/>
  <c r="L272" i="8"/>
  <c r="J273" i="8"/>
  <c r="L273" i="8"/>
  <c r="J274" i="8"/>
  <c r="L274" i="8"/>
  <c r="J275" i="8"/>
  <c r="L275" i="8"/>
  <c r="J276" i="8"/>
  <c r="L276" i="8"/>
  <c r="J277" i="8"/>
  <c r="L277" i="8"/>
  <c r="J278" i="8"/>
  <c r="L278" i="8"/>
  <c r="J279" i="8"/>
  <c r="L279" i="8"/>
  <c r="J280" i="8"/>
  <c r="L280" i="8"/>
  <c r="J281" i="8"/>
  <c r="L281" i="8"/>
  <c r="J282" i="8"/>
  <c r="L282" i="8"/>
  <c r="J283" i="8"/>
  <c r="L283" i="8"/>
  <c r="J284" i="8"/>
  <c r="L284" i="8"/>
  <c r="J285" i="8"/>
  <c r="L285" i="8"/>
  <c r="J286" i="8"/>
  <c r="L286" i="8"/>
  <c r="J287" i="8"/>
  <c r="L287" i="8"/>
  <c r="J288" i="8"/>
  <c r="L288" i="8"/>
  <c r="J289" i="8"/>
  <c r="L289" i="8"/>
  <c r="J290" i="8"/>
  <c r="L290" i="8"/>
  <c r="J291" i="8"/>
  <c r="L291" i="8"/>
  <c r="J292" i="8"/>
  <c r="L292" i="8"/>
  <c r="J293" i="8"/>
  <c r="L293" i="8"/>
  <c r="J294" i="8"/>
  <c r="L294" i="8"/>
  <c r="J295" i="8"/>
  <c r="L295" i="8"/>
  <c r="J296" i="8"/>
  <c r="L296" i="8"/>
  <c r="J297" i="8"/>
  <c r="L297" i="8"/>
  <c r="J298" i="8"/>
  <c r="L298" i="8"/>
  <c r="J299" i="8"/>
  <c r="L299" i="8"/>
  <c r="J300" i="8"/>
  <c r="L300" i="8"/>
  <c r="J301" i="8"/>
  <c r="L301" i="8"/>
  <c r="J302" i="8"/>
  <c r="L302" i="8"/>
  <c r="J303" i="8"/>
  <c r="L303" i="8"/>
  <c r="J304" i="8"/>
  <c r="L304" i="8"/>
  <c r="J305" i="8"/>
  <c r="L305" i="8"/>
  <c r="J306" i="8"/>
  <c r="L306" i="8"/>
  <c r="J307" i="8"/>
  <c r="L307" i="8"/>
  <c r="J308" i="8"/>
  <c r="L308" i="8"/>
  <c r="J309" i="8"/>
  <c r="L309" i="8"/>
  <c r="J310" i="8"/>
  <c r="L310" i="8"/>
  <c r="J311" i="8"/>
  <c r="L311" i="8"/>
  <c r="J312" i="8"/>
  <c r="L312" i="8"/>
  <c r="J313" i="8"/>
  <c r="L313" i="8"/>
  <c r="J314" i="8"/>
  <c r="L314" i="8"/>
  <c r="J315" i="8"/>
  <c r="L315" i="8"/>
  <c r="J316" i="8"/>
  <c r="L316" i="8"/>
  <c r="J317" i="8"/>
  <c r="L317" i="8"/>
  <c r="J318" i="8"/>
  <c r="L318" i="8"/>
  <c r="J319" i="8"/>
  <c r="L319" i="8"/>
  <c r="J320" i="8"/>
  <c r="L320" i="8"/>
  <c r="J321" i="8"/>
  <c r="L321" i="8"/>
  <c r="J322" i="8"/>
  <c r="L322" i="8"/>
  <c r="J323" i="8"/>
  <c r="L323" i="8"/>
  <c r="J324" i="8"/>
  <c r="L324" i="8"/>
  <c r="J325" i="8"/>
  <c r="L325" i="8"/>
  <c r="J326" i="8"/>
  <c r="L326" i="8"/>
  <c r="J327" i="8"/>
  <c r="L327" i="8"/>
  <c r="J328" i="8"/>
  <c r="L328" i="8"/>
  <c r="J329" i="8"/>
  <c r="L329" i="8"/>
  <c r="J330" i="8"/>
  <c r="L330" i="8"/>
  <c r="J331" i="8"/>
  <c r="L331" i="8"/>
  <c r="J332" i="8"/>
  <c r="L332" i="8"/>
  <c r="J333" i="8"/>
  <c r="L333" i="8"/>
  <c r="J334" i="8"/>
  <c r="L334" i="8"/>
  <c r="J335" i="8"/>
  <c r="L335" i="8"/>
  <c r="J336" i="8"/>
  <c r="L336" i="8"/>
  <c r="J337" i="8"/>
  <c r="L337" i="8"/>
  <c r="J338" i="8"/>
  <c r="L338" i="8"/>
  <c r="J339" i="8"/>
  <c r="L339" i="8"/>
  <c r="J340" i="8"/>
  <c r="L340" i="8"/>
  <c r="J341" i="8"/>
  <c r="L341" i="8"/>
  <c r="J342" i="8"/>
  <c r="L342" i="8"/>
  <c r="J343" i="8"/>
  <c r="L343" i="8"/>
  <c r="J344" i="8"/>
  <c r="L344" i="8"/>
  <c r="J345" i="8"/>
  <c r="L345" i="8"/>
  <c r="J346" i="8"/>
  <c r="L346" i="8"/>
  <c r="J347" i="8"/>
  <c r="L347" i="8"/>
  <c r="J348" i="8"/>
  <c r="L348" i="8"/>
  <c r="J349" i="8"/>
  <c r="L349" i="8"/>
  <c r="J350" i="8"/>
  <c r="L350" i="8"/>
  <c r="J351" i="8"/>
  <c r="L351" i="8"/>
  <c r="J352" i="8"/>
  <c r="L352" i="8"/>
  <c r="J353" i="8"/>
  <c r="L353" i="8"/>
  <c r="J354" i="8"/>
  <c r="L354" i="8"/>
  <c r="J355" i="8"/>
  <c r="L355" i="8"/>
  <c r="J356" i="8"/>
  <c r="L356" i="8"/>
  <c r="J357" i="8"/>
  <c r="L357" i="8"/>
  <c r="J358" i="8"/>
  <c r="L358" i="8"/>
  <c r="J359" i="8"/>
  <c r="L359" i="8"/>
  <c r="J360" i="8"/>
  <c r="L360" i="8"/>
  <c r="J361" i="8"/>
  <c r="L361" i="8"/>
  <c r="J362" i="8"/>
  <c r="L362" i="8"/>
  <c r="J363" i="8"/>
  <c r="L363" i="8"/>
  <c r="J364" i="8"/>
  <c r="L364" i="8"/>
  <c r="J365" i="8"/>
  <c r="L365" i="8"/>
  <c r="J366" i="8"/>
  <c r="L366" i="8"/>
  <c r="J367" i="8"/>
  <c r="L367" i="8"/>
  <c r="J368" i="8"/>
  <c r="L368" i="8"/>
  <c r="J369" i="8"/>
  <c r="L369" i="8"/>
  <c r="J370" i="8"/>
  <c r="L370" i="8"/>
  <c r="J371" i="8"/>
  <c r="L371" i="8"/>
  <c r="J372" i="8"/>
  <c r="L372" i="8"/>
  <c r="J373" i="8"/>
  <c r="L373" i="8"/>
  <c r="J374" i="8"/>
  <c r="L374" i="8"/>
  <c r="J375" i="8"/>
  <c r="L375" i="8"/>
  <c r="J376" i="8"/>
  <c r="L376" i="8"/>
  <c r="J377" i="8"/>
  <c r="L377" i="8"/>
  <c r="J378" i="8"/>
  <c r="L378" i="8"/>
  <c r="J379" i="8"/>
  <c r="L379" i="8"/>
  <c r="J380" i="8"/>
  <c r="L380" i="8"/>
  <c r="J381" i="8"/>
  <c r="L381" i="8"/>
  <c r="J382" i="8"/>
  <c r="L382" i="8"/>
  <c r="J383" i="8"/>
  <c r="L383" i="8"/>
  <c r="J384" i="8"/>
  <c r="L384" i="8"/>
  <c r="J385" i="8"/>
  <c r="L385" i="8"/>
  <c r="J386" i="8"/>
  <c r="L386" i="8"/>
  <c r="J387" i="8"/>
  <c r="L387" i="8"/>
  <c r="J388" i="8"/>
  <c r="L388" i="8"/>
  <c r="L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171" i="8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N388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172" i="8"/>
  <c r="N171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J3" i="8"/>
  <c r="L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4" i="5"/>
  <c r="K44" i="5"/>
  <c r="K43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87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" i="5"/>
  <c r="U12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88" i="5"/>
  <c r="U87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4" i="5"/>
  <c r="U46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5" i="5"/>
  <c r="U4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170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8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257" i="5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169" i="6"/>
  <c r="L168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50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251" i="6"/>
  <c r="L250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168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85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4" i="6"/>
  <c r="L230" i="6"/>
  <c r="L312" i="6"/>
  <c r="L128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86" i="6"/>
  <c r="L85" i="6"/>
  <c r="L47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5" i="6"/>
  <c r="L4" i="6"/>
  <c r="K232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319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258" i="5"/>
  <c r="K257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71" i="5"/>
  <c r="K170" i="5"/>
  <c r="K131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88" i="5"/>
  <c r="K87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5" i="5"/>
  <c r="K4" i="5"/>
  <c r="AI5" i="2"/>
  <c r="AI6" i="2"/>
  <c r="AI7" i="2"/>
  <c r="AH5" i="2"/>
  <c r="AH6" i="2"/>
  <c r="AH7" i="2"/>
  <c r="AG5" i="2"/>
  <c r="AG7" i="2"/>
  <c r="AF5" i="2"/>
  <c r="AF6" i="2"/>
  <c r="AF7" i="2"/>
  <c r="W5" i="2"/>
  <c r="W6" i="2"/>
  <c r="W7" i="2"/>
  <c r="V5" i="2"/>
  <c r="V6" i="2"/>
  <c r="V7" i="2"/>
  <c r="U5" i="2"/>
  <c r="U6" i="2"/>
  <c r="U7" i="2"/>
  <c r="T5" i="2"/>
  <c r="T6" i="2"/>
  <c r="T7" i="2"/>
  <c r="L301" i="4"/>
  <c r="L302" i="4"/>
  <c r="L303" i="4"/>
  <c r="L304" i="4"/>
  <c r="K301" i="4"/>
  <c r="K302" i="4"/>
  <c r="K303" i="4"/>
  <c r="J301" i="4"/>
  <c r="J302" i="4"/>
  <c r="J303" i="4"/>
  <c r="I301" i="4"/>
  <c r="I302" i="4"/>
  <c r="I303" i="4"/>
  <c r="L231" i="4"/>
  <c r="L232" i="4"/>
  <c r="L233" i="4"/>
  <c r="K231" i="4"/>
  <c r="K232" i="4"/>
  <c r="K233" i="4"/>
  <c r="J231" i="4"/>
  <c r="J232" i="4"/>
  <c r="J233" i="4"/>
  <c r="I231" i="4"/>
  <c r="I232" i="4"/>
  <c r="I233" i="4"/>
  <c r="AI8" i="2"/>
  <c r="AI9" i="2"/>
  <c r="AI10" i="2"/>
  <c r="AH8" i="2"/>
  <c r="AH9" i="2"/>
  <c r="AH10" i="2"/>
  <c r="AG8" i="2"/>
  <c r="AG9" i="2"/>
  <c r="AG10" i="2"/>
  <c r="AF8" i="2"/>
  <c r="AF9" i="2"/>
  <c r="AF10" i="2"/>
  <c r="W8" i="2"/>
  <c r="W9" i="2"/>
  <c r="W10" i="2"/>
  <c r="V8" i="2"/>
  <c r="V9" i="2"/>
  <c r="V10" i="2"/>
  <c r="U8" i="2"/>
  <c r="U9" i="2"/>
  <c r="U10" i="2"/>
  <c r="T8" i="2"/>
  <c r="T9" i="2"/>
  <c r="T10" i="2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04" i="4"/>
  <c r="K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0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34" i="4"/>
  <c r="K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34" i="4"/>
  <c r="AG68" i="2"/>
  <c r="AH67" i="2"/>
  <c r="AG67" i="2"/>
  <c r="V67" i="2"/>
  <c r="U67" i="2"/>
  <c r="AH66" i="2"/>
  <c r="AG66" i="2"/>
  <c r="V66" i="2"/>
  <c r="U66" i="2"/>
  <c r="AH65" i="2"/>
  <c r="AG65" i="2"/>
  <c r="V65" i="2"/>
  <c r="U65" i="2"/>
  <c r="AH64" i="2"/>
  <c r="AG64" i="2"/>
  <c r="V64" i="2"/>
  <c r="U64" i="2"/>
  <c r="AH63" i="2"/>
  <c r="AG63" i="2"/>
  <c r="V63" i="2"/>
  <c r="U63" i="2"/>
  <c r="AH62" i="2"/>
  <c r="AG62" i="2"/>
  <c r="V62" i="2"/>
  <c r="U62" i="2"/>
  <c r="AH61" i="2"/>
  <c r="AG61" i="2"/>
  <c r="V61" i="2"/>
  <c r="U61" i="2"/>
  <c r="AH60" i="2"/>
  <c r="AG60" i="2"/>
  <c r="V60" i="2"/>
  <c r="U60" i="2"/>
  <c r="AH59" i="2"/>
  <c r="AG59" i="2"/>
  <c r="V59" i="2"/>
  <c r="U59" i="2"/>
  <c r="AH58" i="2"/>
  <c r="AG58" i="2"/>
  <c r="V58" i="2"/>
  <c r="U58" i="2"/>
  <c r="AH57" i="2"/>
  <c r="AG57" i="2"/>
  <c r="V57" i="2"/>
  <c r="U57" i="2"/>
  <c r="AH56" i="2"/>
  <c r="AG56" i="2"/>
  <c r="V56" i="2"/>
  <c r="U56" i="2"/>
  <c r="AH55" i="2"/>
  <c r="AG55" i="2"/>
  <c r="V55" i="2"/>
  <c r="U55" i="2"/>
  <c r="AH54" i="2"/>
  <c r="AG54" i="2"/>
  <c r="V54" i="2"/>
  <c r="U54" i="2"/>
  <c r="AH53" i="2"/>
  <c r="AG53" i="2"/>
  <c r="V53" i="2"/>
  <c r="U53" i="2"/>
  <c r="AH52" i="2"/>
  <c r="AG52" i="2"/>
  <c r="V52" i="2"/>
  <c r="U52" i="2"/>
  <c r="AI51" i="2"/>
  <c r="AH51" i="2"/>
  <c r="AG51" i="2"/>
  <c r="V51" i="2"/>
  <c r="U51" i="2"/>
  <c r="AI50" i="2"/>
  <c r="AH50" i="2"/>
  <c r="AG50" i="2"/>
  <c r="V50" i="2"/>
  <c r="U50" i="2"/>
  <c r="AI49" i="2"/>
  <c r="AH49" i="2"/>
  <c r="AG49" i="2"/>
  <c r="W49" i="2"/>
  <c r="V49" i="2"/>
  <c r="U49" i="2"/>
  <c r="T49" i="2"/>
  <c r="AI48" i="2"/>
  <c r="AH48" i="2"/>
  <c r="AG48" i="2"/>
  <c r="W48" i="2"/>
  <c r="V48" i="2"/>
  <c r="U48" i="2"/>
  <c r="T48" i="2"/>
  <c r="AI47" i="2"/>
  <c r="AH47" i="2"/>
  <c r="AG47" i="2"/>
  <c r="AF47" i="2"/>
  <c r="W47" i="2"/>
  <c r="V47" i="2"/>
  <c r="U47" i="2"/>
  <c r="T47" i="2"/>
  <c r="AI46" i="2"/>
  <c r="AH46" i="2"/>
  <c r="AG46" i="2"/>
  <c r="AF46" i="2"/>
  <c r="W46" i="2"/>
  <c r="V46" i="2"/>
  <c r="U46" i="2"/>
  <c r="T46" i="2"/>
  <c r="AI45" i="2"/>
  <c r="AH45" i="2"/>
  <c r="AG45" i="2"/>
  <c r="AF45" i="2"/>
  <c r="W45" i="2"/>
  <c r="V45" i="2"/>
  <c r="U45" i="2"/>
  <c r="T45" i="2"/>
  <c r="AI44" i="2"/>
  <c r="AH44" i="2"/>
  <c r="AG44" i="2"/>
  <c r="AF44" i="2"/>
  <c r="W44" i="2"/>
  <c r="V44" i="2"/>
  <c r="U44" i="2"/>
  <c r="T44" i="2"/>
  <c r="AI43" i="2"/>
  <c r="AH43" i="2"/>
  <c r="AG43" i="2"/>
  <c r="AF43" i="2"/>
  <c r="W43" i="2"/>
  <c r="V43" i="2"/>
  <c r="U43" i="2"/>
  <c r="T43" i="2"/>
  <c r="AI42" i="2"/>
  <c r="AH42" i="2"/>
  <c r="AG42" i="2"/>
  <c r="AF42" i="2"/>
  <c r="W42" i="2"/>
  <c r="V42" i="2"/>
  <c r="U42" i="2"/>
  <c r="T42" i="2"/>
  <c r="AI41" i="2"/>
  <c r="AH41" i="2"/>
  <c r="AG41" i="2"/>
  <c r="AF41" i="2"/>
  <c r="W41" i="2"/>
  <c r="V41" i="2"/>
  <c r="U41" i="2"/>
  <c r="T41" i="2"/>
  <c r="AI40" i="2"/>
  <c r="AH40" i="2"/>
  <c r="AG40" i="2"/>
  <c r="AF40" i="2"/>
  <c r="W40" i="2"/>
  <c r="V40" i="2"/>
  <c r="U40" i="2"/>
  <c r="T40" i="2"/>
  <c r="AI39" i="2"/>
  <c r="AH39" i="2"/>
  <c r="AG39" i="2"/>
  <c r="AF39" i="2"/>
  <c r="W39" i="2"/>
  <c r="V39" i="2"/>
  <c r="U39" i="2"/>
  <c r="T39" i="2"/>
  <c r="AO22" i="2"/>
  <c r="AL22" i="2"/>
  <c r="AM22" i="2"/>
  <c r="AN22" i="2"/>
  <c r="AP22" i="2"/>
  <c r="AO31" i="2"/>
  <c r="AO23" i="2"/>
  <c r="AL23" i="2"/>
  <c r="AM23" i="2"/>
  <c r="AN23" i="2"/>
  <c r="AP23" i="2"/>
  <c r="AO32" i="2"/>
  <c r="AP26" i="2"/>
  <c r="AO35" i="2"/>
  <c r="AO38" i="2"/>
  <c r="AN31" i="2"/>
  <c r="AN32" i="2"/>
  <c r="AN35" i="2"/>
  <c r="AN38" i="2"/>
  <c r="AM31" i="2"/>
  <c r="AM32" i="2"/>
  <c r="AM35" i="2"/>
  <c r="AM38" i="2"/>
  <c r="AL31" i="2"/>
  <c r="AL32" i="2"/>
  <c r="AL35" i="2"/>
  <c r="AL38" i="2"/>
  <c r="AI38" i="2"/>
  <c r="AH38" i="2"/>
  <c r="AG38" i="2"/>
  <c r="AF38" i="2"/>
  <c r="W38" i="2"/>
  <c r="V38" i="2"/>
  <c r="U38" i="2"/>
  <c r="T38" i="2"/>
  <c r="AI37" i="2"/>
  <c r="AH37" i="2"/>
  <c r="AG37" i="2"/>
  <c r="AF37" i="2"/>
  <c r="W37" i="2"/>
  <c r="V37" i="2"/>
  <c r="U37" i="2"/>
  <c r="T37" i="2"/>
  <c r="AI36" i="2"/>
  <c r="AH36" i="2"/>
  <c r="AG36" i="2"/>
  <c r="AF36" i="2"/>
  <c r="W36" i="2"/>
  <c r="V36" i="2"/>
  <c r="U36" i="2"/>
  <c r="T36" i="2"/>
  <c r="AI35" i="2"/>
  <c r="AH35" i="2"/>
  <c r="AG35" i="2"/>
  <c r="AF35" i="2"/>
  <c r="W35" i="2"/>
  <c r="V35" i="2"/>
  <c r="U35" i="2"/>
  <c r="T35" i="2"/>
  <c r="AI34" i="2"/>
  <c r="AH34" i="2"/>
  <c r="AG34" i="2"/>
  <c r="AF34" i="2"/>
  <c r="W34" i="2"/>
  <c r="V34" i="2"/>
  <c r="U34" i="2"/>
  <c r="T34" i="2"/>
  <c r="AI33" i="2"/>
  <c r="AH33" i="2"/>
  <c r="AG33" i="2"/>
  <c r="AF33" i="2"/>
  <c r="W33" i="2"/>
  <c r="V33" i="2"/>
  <c r="U33" i="2"/>
  <c r="T33" i="2"/>
  <c r="AI32" i="2"/>
  <c r="AH32" i="2"/>
  <c r="AG32" i="2"/>
  <c r="AF32" i="2"/>
  <c r="W32" i="2"/>
  <c r="V32" i="2"/>
  <c r="U32" i="2"/>
  <c r="T32" i="2"/>
  <c r="AI31" i="2"/>
  <c r="AH31" i="2"/>
  <c r="AG31" i="2"/>
  <c r="AF31" i="2"/>
  <c r="W31" i="2"/>
  <c r="V31" i="2"/>
  <c r="U31" i="2"/>
  <c r="T31" i="2"/>
  <c r="AI30" i="2"/>
  <c r="AH30" i="2"/>
  <c r="AG30" i="2"/>
  <c r="AF30" i="2"/>
  <c r="W30" i="2"/>
  <c r="V30" i="2"/>
  <c r="U30" i="2"/>
  <c r="T30" i="2"/>
  <c r="AO29" i="2"/>
  <c r="AN29" i="2"/>
  <c r="AM29" i="2"/>
  <c r="AL29" i="2"/>
  <c r="AI29" i="2"/>
  <c r="AH29" i="2"/>
  <c r="AG29" i="2"/>
  <c r="AF29" i="2"/>
  <c r="W29" i="2"/>
  <c r="V29" i="2"/>
  <c r="U29" i="2"/>
  <c r="T29" i="2"/>
  <c r="AO28" i="2"/>
  <c r="AN28" i="2"/>
  <c r="AM28" i="2"/>
  <c r="AL28" i="2"/>
  <c r="AI28" i="2"/>
  <c r="AG28" i="2"/>
  <c r="AF28" i="2"/>
  <c r="W28" i="2"/>
  <c r="V28" i="2"/>
  <c r="U28" i="2"/>
  <c r="T28" i="2"/>
  <c r="AI27" i="2"/>
  <c r="AH27" i="2"/>
  <c r="AG27" i="2"/>
  <c r="AF27" i="2"/>
  <c r="W27" i="2"/>
  <c r="V27" i="2"/>
  <c r="U27" i="2"/>
  <c r="T27" i="2"/>
  <c r="AI26" i="2"/>
  <c r="AH26" i="2"/>
  <c r="AG26" i="2"/>
  <c r="AF26" i="2"/>
  <c r="W26" i="2"/>
  <c r="V26" i="2"/>
  <c r="U26" i="2"/>
  <c r="T26" i="2"/>
  <c r="AI25" i="2"/>
  <c r="AH25" i="2"/>
  <c r="AG25" i="2"/>
  <c r="AF25" i="2"/>
  <c r="W25" i="2"/>
  <c r="V25" i="2"/>
  <c r="U25" i="2"/>
  <c r="T25" i="2"/>
  <c r="AI24" i="2"/>
  <c r="AH24" i="2"/>
  <c r="AG24" i="2"/>
  <c r="AF24" i="2"/>
  <c r="W24" i="2"/>
  <c r="V24" i="2"/>
  <c r="U24" i="2"/>
  <c r="T24" i="2"/>
  <c r="AI23" i="2"/>
  <c r="AH23" i="2"/>
  <c r="AG23" i="2"/>
  <c r="AF23" i="2"/>
  <c r="W23" i="2"/>
  <c r="V23" i="2"/>
  <c r="U23" i="2"/>
  <c r="T23" i="2"/>
  <c r="AI22" i="2"/>
  <c r="AH22" i="2"/>
  <c r="AG22" i="2"/>
  <c r="AF22" i="2"/>
  <c r="W22" i="2"/>
  <c r="V22" i="2"/>
  <c r="U22" i="2"/>
  <c r="T22" i="2"/>
  <c r="AI21" i="2"/>
  <c r="AH21" i="2"/>
  <c r="AG21" i="2"/>
  <c r="AF21" i="2"/>
  <c r="W21" i="2"/>
  <c r="V21" i="2"/>
  <c r="U21" i="2"/>
  <c r="T21" i="2"/>
  <c r="AI20" i="2"/>
  <c r="AH20" i="2"/>
  <c r="AG20" i="2"/>
  <c r="AF20" i="2"/>
  <c r="W20" i="2"/>
  <c r="V20" i="2"/>
  <c r="U20" i="2"/>
  <c r="T20" i="2"/>
  <c r="AI19" i="2"/>
  <c r="AH19" i="2"/>
  <c r="AG19" i="2"/>
  <c r="AF19" i="2"/>
  <c r="W19" i="2"/>
  <c r="V19" i="2"/>
  <c r="U19" i="2"/>
  <c r="T19" i="2"/>
  <c r="AI18" i="2"/>
  <c r="AH18" i="2"/>
  <c r="AG18" i="2"/>
  <c r="AF18" i="2"/>
  <c r="W18" i="2"/>
  <c r="V18" i="2"/>
  <c r="U18" i="2"/>
  <c r="T18" i="2"/>
  <c r="AI17" i="2"/>
  <c r="AH17" i="2"/>
  <c r="AG17" i="2"/>
  <c r="AF17" i="2"/>
  <c r="W17" i="2"/>
  <c r="V17" i="2"/>
  <c r="U17" i="2"/>
  <c r="T17" i="2"/>
  <c r="AI16" i="2"/>
  <c r="AH16" i="2"/>
  <c r="AG16" i="2"/>
  <c r="AF16" i="2"/>
  <c r="W16" i="2"/>
  <c r="V16" i="2"/>
  <c r="U16" i="2"/>
  <c r="T16" i="2"/>
  <c r="AI15" i="2"/>
  <c r="AH15" i="2"/>
  <c r="AG15" i="2"/>
  <c r="AF15" i="2"/>
  <c r="W15" i="2"/>
  <c r="V15" i="2"/>
  <c r="U15" i="2"/>
  <c r="T15" i="2"/>
  <c r="AI14" i="2"/>
  <c r="AH14" i="2"/>
  <c r="AG14" i="2"/>
  <c r="AF14" i="2"/>
  <c r="W14" i="2"/>
  <c r="V14" i="2"/>
  <c r="U14" i="2"/>
  <c r="T14" i="2"/>
  <c r="AI13" i="2"/>
  <c r="AH13" i="2"/>
  <c r="AG13" i="2"/>
  <c r="AF13" i="2"/>
  <c r="W13" i="2"/>
  <c r="V13" i="2"/>
  <c r="U13" i="2"/>
  <c r="T13" i="2"/>
  <c r="AI12" i="2"/>
  <c r="AH12" i="2"/>
  <c r="AG12" i="2"/>
  <c r="AF12" i="2"/>
  <c r="W12" i="2"/>
  <c r="V12" i="2"/>
  <c r="U12" i="2"/>
  <c r="T12" i="2"/>
  <c r="AI11" i="2"/>
  <c r="AH11" i="2"/>
  <c r="AG11" i="2"/>
  <c r="AF11" i="2"/>
  <c r="W11" i="2"/>
  <c r="V11" i="2"/>
  <c r="U11" i="2"/>
  <c r="T11" i="2"/>
</calcChain>
</file>

<file path=xl/sharedStrings.xml><?xml version="1.0" encoding="utf-8"?>
<sst xmlns="http://schemas.openxmlformats.org/spreadsheetml/2006/main" count="906" uniqueCount="151">
  <si>
    <t>OpenStack</t>
  </si>
  <si>
    <t>OpenNebula</t>
  </si>
  <si>
    <t>Eucalyptus</t>
  </si>
  <si>
    <t>Threads</t>
  </si>
  <si>
    <t>Authors</t>
  </si>
  <si>
    <t>2011-07</t>
  </si>
  <si>
    <t>2011-04</t>
  </si>
  <si>
    <t>2011-01</t>
  </si>
  <si>
    <t>2010-10</t>
  </si>
  <si>
    <t>2010-07</t>
  </si>
  <si>
    <t>2010-04</t>
  </si>
  <si>
    <t>2010-01</t>
  </si>
  <si>
    <t>2009-10</t>
  </si>
  <si>
    <t>2009-07</t>
  </si>
  <si>
    <t>2009-04</t>
  </si>
  <si>
    <t>2009-01</t>
  </si>
  <si>
    <t>Posts</t>
  </si>
  <si>
    <t>Participation</t>
  </si>
  <si>
    <t>Population</t>
  </si>
  <si>
    <t>Population Growth</t>
  </si>
  <si>
    <t>Activeness Index</t>
  </si>
  <si>
    <t>CloudStack</t>
  </si>
  <si>
    <t>2013-07</t>
  </si>
  <si>
    <t>2013-04</t>
  </si>
  <si>
    <t>2013-01</t>
  </si>
  <si>
    <t>2012-10</t>
  </si>
  <si>
    <t>Quarterly Posts</t>
  </si>
  <si>
    <t>Quarterly Participation</t>
  </si>
  <si>
    <t>2012-07</t>
  </si>
  <si>
    <t>Quarterly Population</t>
  </si>
  <si>
    <t>2012-04</t>
  </si>
  <si>
    <t>2012-01</t>
  </si>
  <si>
    <t>2011-10</t>
  </si>
  <si>
    <t>Commit_Analysis</t>
  </si>
  <si>
    <t>Cinder</t>
  </si>
  <si>
    <t>Glance</t>
  </si>
  <si>
    <t>Horizon</t>
  </si>
  <si>
    <t>Keystone</t>
  </si>
  <si>
    <t>Nova</t>
  </si>
  <si>
    <t>Swift</t>
  </si>
  <si>
    <t>Author_Analysis</t>
  </si>
  <si>
    <t>Domain_Analysis</t>
  </si>
  <si>
    <t>2013-07</t>
    <phoneticPr fontId="3" type="noConversion"/>
  </si>
  <si>
    <t>Neutron</t>
    <phoneticPr fontId="3" type="noConversion"/>
  </si>
  <si>
    <t>2013-10</t>
  </si>
  <si>
    <t>2013-10</t>
    <phoneticPr fontId="3" type="noConversion"/>
  </si>
  <si>
    <t>Accumulated Population</t>
    <phoneticPr fontId="3" type="noConversion"/>
  </si>
  <si>
    <t>Accumulated Domain</t>
    <phoneticPr fontId="3" type="noConversion"/>
  </si>
  <si>
    <t>Population Grow Rate</t>
    <phoneticPr fontId="3" type="noConversion"/>
  </si>
  <si>
    <t>Domain Growth</t>
    <phoneticPr fontId="3" type="noConversion"/>
  </si>
  <si>
    <t>2014-01</t>
    <phoneticPr fontId="3" type="noConversion"/>
  </si>
  <si>
    <t>2014-03</t>
    <phoneticPr fontId="3" type="noConversion"/>
  </si>
  <si>
    <t>2014-03</t>
  </si>
  <si>
    <t>2014-01</t>
  </si>
  <si>
    <t>OpenStack</t>
    <phoneticPr fontId="3" type="noConversion"/>
  </si>
  <si>
    <t>OpenNebula</t>
    <phoneticPr fontId="3" type="noConversion"/>
  </si>
  <si>
    <t>Eucalyptus</t>
    <phoneticPr fontId="3" type="noConversion"/>
  </si>
  <si>
    <r>
      <t>CloudStac</t>
    </r>
    <r>
      <rPr>
        <sz val="10"/>
        <rFont val="Arial"/>
      </rPr>
      <t>k</t>
    </r>
    <phoneticPr fontId="3" type="noConversion"/>
  </si>
  <si>
    <t>Raw Data</t>
    <phoneticPr fontId="3" type="noConversion"/>
  </si>
  <si>
    <t>OpenStack</t>
    <phoneticPr fontId="3" type="noConversion"/>
  </si>
  <si>
    <t>CloudStack</t>
    <phoneticPr fontId="3" type="noConversion"/>
  </si>
  <si>
    <t>Raw Data</t>
    <phoneticPr fontId="3" type="noConversion"/>
  </si>
  <si>
    <t>Gompertz Curve</t>
    <phoneticPr fontId="3" type="noConversion"/>
  </si>
  <si>
    <t>Logistic Curve</t>
    <phoneticPr fontId="3" type="noConversion"/>
  </si>
  <si>
    <t>Gompertz Curve</t>
    <phoneticPr fontId="3" type="noConversion"/>
  </si>
  <si>
    <t>Logistic Curve</t>
    <phoneticPr fontId="3" type="noConversion"/>
  </si>
  <si>
    <t>Eucalyptus</t>
    <phoneticPr fontId="3" type="noConversion"/>
  </si>
  <si>
    <t>Gompertz Curve</t>
    <phoneticPr fontId="3" type="noConversion"/>
  </si>
  <si>
    <t>Logistic Curve</t>
    <phoneticPr fontId="3" type="noConversion"/>
  </si>
  <si>
    <t>Low Pass Filter</t>
    <phoneticPr fontId="3" type="noConversion"/>
  </si>
  <si>
    <t>Low Pass Filter</t>
    <phoneticPr fontId="3" type="noConversion"/>
  </si>
  <si>
    <t>Low Pass Filter</t>
    <phoneticPr fontId="3" type="noConversion"/>
  </si>
  <si>
    <t>OpenNebula</t>
    <phoneticPr fontId="3" type="noConversion"/>
  </si>
  <si>
    <t>Gompertz Curve</t>
    <phoneticPr fontId="3" type="noConversion"/>
  </si>
  <si>
    <t>CloudStack</t>
    <phoneticPr fontId="3" type="noConversion"/>
  </si>
  <si>
    <t>Raw Data</t>
  </si>
  <si>
    <t>Gompertz Curve</t>
  </si>
  <si>
    <t>Logistic Curve</t>
  </si>
  <si>
    <t>Low Pass Filter</t>
  </si>
  <si>
    <t>Eucalyptus</t>
    <phoneticPr fontId="3" type="noConversion"/>
  </si>
  <si>
    <t>OpenNebula</t>
    <phoneticPr fontId="3" type="noConversion"/>
  </si>
  <si>
    <t>OpenStack - Launchpad</t>
    <phoneticPr fontId="3" type="noConversion"/>
  </si>
  <si>
    <t>OpenStack -Ask</t>
    <phoneticPr fontId="3" type="noConversion"/>
  </si>
  <si>
    <t>Raw Data</t>
    <phoneticPr fontId="3" type="noConversion"/>
  </si>
  <si>
    <t>Raw Data</t>
    <phoneticPr fontId="3" type="noConversion"/>
  </si>
  <si>
    <t>Gompertz Curve</t>
    <phoneticPr fontId="3" type="noConversion"/>
  </si>
  <si>
    <t>Low Pass Filter</t>
    <phoneticPr fontId="3" type="noConversion"/>
  </si>
  <si>
    <t>LKML</t>
    <phoneticPr fontId="3" type="noConversion"/>
  </si>
  <si>
    <t>Eucalyptus</t>
    <phoneticPr fontId="3" type="noConversion"/>
  </si>
  <si>
    <t>OpenStack</t>
    <phoneticPr fontId="3" type="noConversion"/>
  </si>
  <si>
    <t>OpenNebula</t>
    <phoneticPr fontId="3" type="noConversion"/>
  </si>
  <si>
    <t>CloudStack</t>
    <phoneticPr fontId="3" type="noConversion"/>
  </si>
  <si>
    <t>OpenStqck</t>
    <phoneticPr fontId="3" type="noConversion"/>
  </si>
  <si>
    <t>OpenNebula</t>
    <phoneticPr fontId="3" type="noConversion"/>
  </si>
  <si>
    <t>CloudStack</t>
    <phoneticPr fontId="3" type="noConversion"/>
  </si>
  <si>
    <t>Linux</t>
    <phoneticPr fontId="3" type="noConversion"/>
  </si>
  <si>
    <t>Linux</t>
    <phoneticPr fontId="3" type="noConversion"/>
  </si>
  <si>
    <t>Mailing List</t>
    <phoneticPr fontId="3" type="noConversion"/>
  </si>
  <si>
    <t>Contributors</t>
    <phoneticPr fontId="3" type="noConversion"/>
  </si>
  <si>
    <t>Mailing List</t>
    <phoneticPr fontId="3" type="noConversion"/>
  </si>
  <si>
    <t>Git Commits</t>
    <phoneticPr fontId="3" type="noConversion"/>
  </si>
  <si>
    <t>Active Organizations</t>
    <phoneticPr fontId="3" type="noConversion"/>
  </si>
  <si>
    <t>Accumulated Organizations</t>
    <phoneticPr fontId="3" type="noConversion"/>
  </si>
  <si>
    <t>Diablo</t>
    <phoneticPr fontId="3" type="noConversion"/>
  </si>
  <si>
    <t>Essex</t>
    <phoneticPr fontId="3" type="noConversion"/>
  </si>
  <si>
    <t>Icehouse</t>
    <phoneticPr fontId="3" type="noConversion"/>
  </si>
  <si>
    <t>Havana</t>
    <phoneticPr fontId="3" type="noConversion"/>
  </si>
  <si>
    <t>Grizzly</t>
    <phoneticPr fontId="3" type="noConversion"/>
  </si>
  <si>
    <t>Folsom</t>
    <phoneticPr fontId="3" type="noConversion"/>
  </si>
  <si>
    <t>License</t>
    <phoneticPr fontId="3" type="noConversion"/>
  </si>
  <si>
    <t>Engage</t>
    <phoneticPr fontId="3" type="noConversion"/>
  </si>
  <si>
    <t>Google Group</t>
    <phoneticPr fontId="3" type="noConversion"/>
  </si>
  <si>
    <t>Commits</t>
    <phoneticPr fontId="3" type="noConversion"/>
  </si>
  <si>
    <t>Posts / Authors</t>
    <phoneticPr fontId="3" type="noConversion"/>
  </si>
  <si>
    <r>
      <t>Domain_Analysis</t>
    </r>
    <r>
      <rPr>
        <sz val="10"/>
        <rFont val="Arial"/>
      </rPr>
      <t xml:space="preserve"> for Mailing List</t>
    </r>
    <phoneticPr fontId="3" type="noConversion"/>
  </si>
  <si>
    <t>Gmail</t>
    <phoneticPr fontId="3" type="noConversion"/>
  </si>
  <si>
    <t>Redhat.com</t>
    <phoneticPr fontId="3" type="noConversion"/>
  </si>
  <si>
    <t>CloutStack</t>
    <phoneticPr fontId="3" type="noConversion"/>
  </si>
  <si>
    <t>Eucalyptus</t>
    <phoneticPr fontId="3" type="noConversion"/>
  </si>
  <si>
    <t>OpenNebula</t>
    <phoneticPr fontId="3" type="noConversion"/>
  </si>
  <si>
    <t>OpenStack</t>
    <phoneticPr fontId="3" type="noConversion"/>
  </si>
  <si>
    <t>DEV</t>
    <phoneticPr fontId="3" type="noConversion"/>
  </si>
  <si>
    <t>USER</t>
    <phoneticPr fontId="3" type="noConversion"/>
  </si>
  <si>
    <t>Commits</t>
    <phoneticPr fontId="3" type="noConversion"/>
  </si>
  <si>
    <t>Authors</t>
    <phoneticPr fontId="3" type="noConversion"/>
  </si>
  <si>
    <t>Commits</t>
    <phoneticPr fontId="3" type="noConversion"/>
  </si>
  <si>
    <t>Hadoop</t>
    <phoneticPr fontId="3" type="noConversion"/>
  </si>
  <si>
    <t>Spark</t>
    <phoneticPr fontId="3" type="noConversion"/>
  </si>
  <si>
    <t>Hadoop</t>
    <phoneticPr fontId="3" type="noConversion"/>
  </si>
  <si>
    <t>Hadoop Contributors</t>
    <phoneticPr fontId="3" type="noConversion"/>
  </si>
  <si>
    <t>Getopt</t>
  </si>
  <si>
    <t>Hortonworks</t>
  </si>
  <si>
    <t>InMobi</t>
  </si>
  <si>
    <t>Yahoo!</t>
    <phoneticPr fontId="3" type="noConversion"/>
  </si>
  <si>
    <t>Cloudera</t>
  </si>
  <si>
    <t>Altiscale</t>
  </si>
  <si>
    <t>LinkedIn</t>
  </si>
  <si>
    <t>Microsoft</t>
    <phoneticPr fontId="3" type="noConversion"/>
  </si>
  <si>
    <t>WANdisco</t>
  </si>
  <si>
    <t>Intel</t>
    <phoneticPr fontId="3" type="noConversion"/>
  </si>
  <si>
    <t>Facebook</t>
  </si>
  <si>
    <t>IBM</t>
    <phoneticPr fontId="3" type="noConversion"/>
  </si>
  <si>
    <t>Twitter</t>
  </si>
  <si>
    <t>MapR</t>
  </si>
  <si>
    <t>VMWare</t>
    <phoneticPr fontId="3" type="noConversion"/>
  </si>
  <si>
    <t>UC Berkeley</t>
  </si>
  <si>
    <t>eBay</t>
    <phoneticPr fontId="3" type="noConversion"/>
  </si>
  <si>
    <t>Pivotal</t>
  </si>
  <si>
    <t>INRIA</t>
  </si>
  <si>
    <t>Others</t>
    <phoneticPr fontId="3" type="noConversion"/>
  </si>
  <si>
    <t>Spark Contribotors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</si>
</sst>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0"/>
      <name val="AR PL UMing HK"/>
      <family val="2"/>
    </font>
    <font>
      <sz val="10"/>
      <name val="Arial"/>
    </font>
    <font>
      <sz val="10"/>
      <name val="Arial"/>
      <family val="2"/>
    </font>
    <font>
      <sz val="9"/>
      <name val="AR PL UMing HK"/>
      <family val="2"/>
    </font>
    <font>
      <u/>
      <sz val="10"/>
      <color theme="10"/>
      <name val="AR PL UMing HK"/>
      <family val="2"/>
    </font>
    <font>
      <u/>
      <sz val="10"/>
      <color theme="11"/>
      <name val="AR PL UMing H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76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46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普通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Community'!$B$3:$B$4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Community'!$B$5:$B$67</c:f>
              <c:numCache>
                <c:formatCode>General</c:formatCode>
                <c:ptCount val="63"/>
                <c:pt idx="0">
                  <c:v>1650.0</c:v>
                </c:pt>
                <c:pt idx="1">
                  <c:v>1650.0</c:v>
                </c:pt>
                <c:pt idx="2">
                  <c:v>1594.0</c:v>
                </c:pt>
                <c:pt idx="3">
                  <c:v>1494.0</c:v>
                </c:pt>
                <c:pt idx="4">
                  <c:v>1497.0</c:v>
                </c:pt>
                <c:pt idx="5">
                  <c:v>1491.0</c:v>
                </c:pt>
                <c:pt idx="6">
                  <c:v>1075.0</c:v>
                </c:pt>
                <c:pt idx="7">
                  <c:v>1250.0</c:v>
                </c:pt>
                <c:pt idx="8">
                  <c:v>1519.0</c:v>
                </c:pt>
                <c:pt idx="9">
                  <c:v>1247.0</c:v>
                </c:pt>
                <c:pt idx="10">
                  <c:v>1363.0</c:v>
                </c:pt>
                <c:pt idx="11">
                  <c:v>1056.0</c:v>
                </c:pt>
                <c:pt idx="12">
                  <c:v>1317.0</c:v>
                </c:pt>
                <c:pt idx="13">
                  <c:v>410.0</c:v>
                </c:pt>
                <c:pt idx="14">
                  <c:v>820.0</c:v>
                </c:pt>
                <c:pt idx="15">
                  <c:v>571.0</c:v>
                </c:pt>
                <c:pt idx="16">
                  <c:v>968.0</c:v>
                </c:pt>
                <c:pt idx="17">
                  <c:v>618.0</c:v>
                </c:pt>
                <c:pt idx="18">
                  <c:v>560.0</c:v>
                </c:pt>
                <c:pt idx="19">
                  <c:v>702.0</c:v>
                </c:pt>
                <c:pt idx="20">
                  <c:v>589.0</c:v>
                </c:pt>
                <c:pt idx="21">
                  <c:v>502.0</c:v>
                </c:pt>
                <c:pt idx="22">
                  <c:v>644.0</c:v>
                </c:pt>
                <c:pt idx="23">
                  <c:v>519.0</c:v>
                </c:pt>
                <c:pt idx="24">
                  <c:v>530.0</c:v>
                </c:pt>
                <c:pt idx="25">
                  <c:v>382.0</c:v>
                </c:pt>
                <c:pt idx="26">
                  <c:v>376.0</c:v>
                </c:pt>
                <c:pt idx="27">
                  <c:v>299.0</c:v>
                </c:pt>
                <c:pt idx="28">
                  <c:v>295.0</c:v>
                </c:pt>
                <c:pt idx="29">
                  <c:v>327.0</c:v>
                </c:pt>
                <c:pt idx="30">
                  <c:v>254.0</c:v>
                </c:pt>
                <c:pt idx="31">
                  <c:v>244.0</c:v>
                </c:pt>
                <c:pt idx="32">
                  <c:v>220.0</c:v>
                </c:pt>
                <c:pt idx="33">
                  <c:v>219.0</c:v>
                </c:pt>
                <c:pt idx="34">
                  <c:v>253.0</c:v>
                </c:pt>
                <c:pt idx="35">
                  <c:v>82.0</c:v>
                </c:pt>
                <c:pt idx="36">
                  <c:v>73.0</c:v>
                </c:pt>
                <c:pt idx="37">
                  <c:v>59.0</c:v>
                </c:pt>
                <c:pt idx="38">
                  <c:v>44.0</c:v>
                </c:pt>
                <c:pt idx="39">
                  <c:v>26.0</c:v>
                </c:pt>
                <c:pt idx="40">
                  <c:v>6.0</c:v>
                </c:pt>
                <c:pt idx="41">
                  <c:v>4.0</c:v>
                </c:pt>
                <c:pt idx="42">
                  <c:v>5.0</c:v>
                </c:pt>
                <c:pt idx="43">
                  <c:v>4.0</c:v>
                </c:pt>
                <c:pt idx="44">
                  <c:v>2.0</c:v>
                </c:pt>
                <c:pt idx="4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Community'!$C$3:$C$4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Community'!$C$5:$C$67</c:f>
              <c:numCache>
                <c:formatCode>General</c:formatCode>
                <c:ptCount val="63"/>
                <c:pt idx="0">
                  <c:v>89.0</c:v>
                </c:pt>
                <c:pt idx="1">
                  <c:v>111.0</c:v>
                </c:pt>
                <c:pt idx="2">
                  <c:v>110.0</c:v>
                </c:pt>
                <c:pt idx="3">
                  <c:v>140.0</c:v>
                </c:pt>
                <c:pt idx="4">
                  <c:v>182.0</c:v>
                </c:pt>
                <c:pt idx="5">
                  <c:v>133.0</c:v>
                </c:pt>
                <c:pt idx="6">
                  <c:v>137.0</c:v>
                </c:pt>
                <c:pt idx="7">
                  <c:v>134.0</c:v>
                </c:pt>
                <c:pt idx="8">
                  <c:v>100.0</c:v>
                </c:pt>
                <c:pt idx="9">
                  <c:v>139.0</c:v>
                </c:pt>
                <c:pt idx="10">
                  <c:v>184.0</c:v>
                </c:pt>
                <c:pt idx="11">
                  <c:v>134.0</c:v>
                </c:pt>
                <c:pt idx="12">
                  <c:v>110.0</c:v>
                </c:pt>
                <c:pt idx="13">
                  <c:v>119.0</c:v>
                </c:pt>
                <c:pt idx="14">
                  <c:v>140.0</c:v>
                </c:pt>
                <c:pt idx="15">
                  <c:v>101.0</c:v>
                </c:pt>
                <c:pt idx="16">
                  <c:v>129.0</c:v>
                </c:pt>
                <c:pt idx="17">
                  <c:v>139.0</c:v>
                </c:pt>
                <c:pt idx="18">
                  <c:v>118.0</c:v>
                </c:pt>
                <c:pt idx="19">
                  <c:v>129.0</c:v>
                </c:pt>
                <c:pt idx="20">
                  <c:v>145.0</c:v>
                </c:pt>
                <c:pt idx="21">
                  <c:v>124.0</c:v>
                </c:pt>
                <c:pt idx="22">
                  <c:v>158.0</c:v>
                </c:pt>
                <c:pt idx="23">
                  <c:v>129.0</c:v>
                </c:pt>
                <c:pt idx="24">
                  <c:v>182.0</c:v>
                </c:pt>
                <c:pt idx="25">
                  <c:v>146.0</c:v>
                </c:pt>
                <c:pt idx="26">
                  <c:v>136.0</c:v>
                </c:pt>
                <c:pt idx="27">
                  <c:v>267.0</c:v>
                </c:pt>
                <c:pt idx="28">
                  <c:v>122.0</c:v>
                </c:pt>
                <c:pt idx="29">
                  <c:v>97.0</c:v>
                </c:pt>
                <c:pt idx="30">
                  <c:v>126.0</c:v>
                </c:pt>
                <c:pt idx="31">
                  <c:v>99.0</c:v>
                </c:pt>
                <c:pt idx="32">
                  <c:v>111.0</c:v>
                </c:pt>
                <c:pt idx="33">
                  <c:v>120.0</c:v>
                </c:pt>
                <c:pt idx="34">
                  <c:v>143.0</c:v>
                </c:pt>
                <c:pt idx="35">
                  <c:v>152.0</c:v>
                </c:pt>
                <c:pt idx="36">
                  <c:v>134.0</c:v>
                </c:pt>
                <c:pt idx="37">
                  <c:v>140.0</c:v>
                </c:pt>
                <c:pt idx="38">
                  <c:v>72.0</c:v>
                </c:pt>
                <c:pt idx="39">
                  <c:v>75.0</c:v>
                </c:pt>
                <c:pt idx="40">
                  <c:v>80.0</c:v>
                </c:pt>
                <c:pt idx="41">
                  <c:v>77.0</c:v>
                </c:pt>
                <c:pt idx="42">
                  <c:v>94.0</c:v>
                </c:pt>
                <c:pt idx="43">
                  <c:v>77.0</c:v>
                </c:pt>
                <c:pt idx="44">
                  <c:v>66.0</c:v>
                </c:pt>
                <c:pt idx="45">
                  <c:v>54.0</c:v>
                </c:pt>
                <c:pt idx="46">
                  <c:v>66.0</c:v>
                </c:pt>
                <c:pt idx="47">
                  <c:v>67.0</c:v>
                </c:pt>
                <c:pt idx="48">
                  <c:v>77.0</c:v>
                </c:pt>
                <c:pt idx="49">
                  <c:v>69.0</c:v>
                </c:pt>
                <c:pt idx="50">
                  <c:v>44.0</c:v>
                </c:pt>
                <c:pt idx="51">
                  <c:v>36.0</c:v>
                </c:pt>
                <c:pt idx="52">
                  <c:v>49.0</c:v>
                </c:pt>
                <c:pt idx="53">
                  <c:v>72.0</c:v>
                </c:pt>
                <c:pt idx="54">
                  <c:v>57.0</c:v>
                </c:pt>
                <c:pt idx="55">
                  <c:v>40.0</c:v>
                </c:pt>
                <c:pt idx="56">
                  <c:v>33.0</c:v>
                </c:pt>
                <c:pt idx="57">
                  <c:v>39.0</c:v>
                </c:pt>
                <c:pt idx="58">
                  <c:v>22.0</c:v>
                </c:pt>
                <c:pt idx="59">
                  <c:v>16.0</c:v>
                </c:pt>
                <c:pt idx="60">
                  <c:v>21.0</c:v>
                </c:pt>
                <c:pt idx="61">
                  <c:v>27.0</c:v>
                </c:pt>
                <c:pt idx="62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Community'!$D$3:$D$4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Community'!$D$5:$D$67</c:f>
              <c:numCache>
                <c:formatCode>General</c:formatCode>
                <c:ptCount val="63"/>
                <c:pt idx="0">
                  <c:v>53.0</c:v>
                </c:pt>
                <c:pt idx="1">
                  <c:v>72.0</c:v>
                </c:pt>
                <c:pt idx="2">
                  <c:v>28.0</c:v>
                </c:pt>
                <c:pt idx="3">
                  <c:v>71.0</c:v>
                </c:pt>
                <c:pt idx="4">
                  <c:v>95.0</c:v>
                </c:pt>
                <c:pt idx="5">
                  <c:v>69.0</c:v>
                </c:pt>
                <c:pt idx="6">
                  <c:v>98.0</c:v>
                </c:pt>
                <c:pt idx="7">
                  <c:v>80.0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242.0</c:v>
                </c:pt>
                <c:pt idx="12">
                  <c:v>293.0</c:v>
                </c:pt>
                <c:pt idx="13">
                  <c:v>180.0</c:v>
                </c:pt>
                <c:pt idx="14">
                  <c:v>161.0</c:v>
                </c:pt>
                <c:pt idx="15">
                  <c:v>123.0</c:v>
                </c:pt>
                <c:pt idx="16">
                  <c:v>122.0</c:v>
                </c:pt>
                <c:pt idx="17">
                  <c:v>111.0</c:v>
                </c:pt>
                <c:pt idx="18">
                  <c:v>112.0</c:v>
                </c:pt>
                <c:pt idx="19">
                  <c:v>124.0</c:v>
                </c:pt>
                <c:pt idx="20">
                  <c:v>100.0</c:v>
                </c:pt>
                <c:pt idx="21">
                  <c:v>110.0</c:v>
                </c:pt>
                <c:pt idx="22">
                  <c:v>128.0</c:v>
                </c:pt>
                <c:pt idx="23">
                  <c:v>100.0</c:v>
                </c:pt>
                <c:pt idx="24">
                  <c:v>79.0</c:v>
                </c:pt>
                <c:pt idx="25">
                  <c:v>76.0</c:v>
                </c:pt>
                <c:pt idx="26">
                  <c:v>67.0</c:v>
                </c:pt>
                <c:pt idx="27">
                  <c:v>129.0</c:v>
                </c:pt>
                <c:pt idx="28">
                  <c:v>78.0</c:v>
                </c:pt>
                <c:pt idx="29">
                  <c:v>61.0</c:v>
                </c:pt>
                <c:pt idx="30">
                  <c:v>68.0</c:v>
                </c:pt>
                <c:pt idx="31">
                  <c:v>79.0</c:v>
                </c:pt>
                <c:pt idx="32">
                  <c:v>97.0</c:v>
                </c:pt>
                <c:pt idx="33">
                  <c:v>135.0</c:v>
                </c:pt>
                <c:pt idx="34">
                  <c:v>146.0</c:v>
                </c:pt>
                <c:pt idx="35">
                  <c:v>181.0</c:v>
                </c:pt>
                <c:pt idx="36">
                  <c:v>201.0</c:v>
                </c:pt>
                <c:pt idx="37">
                  <c:v>147.0</c:v>
                </c:pt>
                <c:pt idx="38">
                  <c:v>160.0</c:v>
                </c:pt>
                <c:pt idx="39">
                  <c:v>125.0</c:v>
                </c:pt>
                <c:pt idx="40">
                  <c:v>191.0</c:v>
                </c:pt>
                <c:pt idx="41">
                  <c:v>228.0</c:v>
                </c:pt>
                <c:pt idx="42">
                  <c:v>200.0</c:v>
                </c:pt>
                <c:pt idx="43">
                  <c:v>172.0</c:v>
                </c:pt>
                <c:pt idx="44">
                  <c:v>142.0</c:v>
                </c:pt>
                <c:pt idx="45">
                  <c:v>221.0</c:v>
                </c:pt>
                <c:pt idx="46">
                  <c:v>251.0</c:v>
                </c:pt>
                <c:pt idx="47">
                  <c:v>243.0</c:v>
                </c:pt>
                <c:pt idx="48">
                  <c:v>260.0</c:v>
                </c:pt>
                <c:pt idx="49">
                  <c:v>154.0</c:v>
                </c:pt>
                <c:pt idx="50">
                  <c:v>156.0</c:v>
                </c:pt>
                <c:pt idx="51">
                  <c:v>128.0</c:v>
                </c:pt>
                <c:pt idx="52">
                  <c:v>142.0</c:v>
                </c:pt>
                <c:pt idx="53">
                  <c:v>130.0</c:v>
                </c:pt>
                <c:pt idx="54">
                  <c:v>132.0</c:v>
                </c:pt>
                <c:pt idx="55">
                  <c:v>159.0</c:v>
                </c:pt>
                <c:pt idx="56">
                  <c:v>160.0</c:v>
                </c:pt>
                <c:pt idx="57">
                  <c:v>137.0</c:v>
                </c:pt>
                <c:pt idx="58">
                  <c:v>157.0</c:v>
                </c:pt>
                <c:pt idx="59">
                  <c:v>120.0</c:v>
                </c:pt>
                <c:pt idx="60">
                  <c:v>119.0</c:v>
                </c:pt>
                <c:pt idx="61">
                  <c:v>42.0</c:v>
                </c:pt>
                <c:pt idx="62">
                  <c:v>41.0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Community'!$E$3:$E$4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Community'!$E$5:$E$67</c:f>
              <c:numCache>
                <c:formatCode>General</c:formatCode>
                <c:ptCount val="63"/>
                <c:pt idx="0">
                  <c:v>933.0</c:v>
                </c:pt>
                <c:pt idx="1">
                  <c:v>568.0</c:v>
                </c:pt>
                <c:pt idx="2">
                  <c:v>854.0</c:v>
                </c:pt>
                <c:pt idx="3">
                  <c:v>643.0</c:v>
                </c:pt>
                <c:pt idx="4">
                  <c:v>788.0</c:v>
                </c:pt>
                <c:pt idx="5">
                  <c:v>776.0</c:v>
                </c:pt>
                <c:pt idx="6">
                  <c:v>641.0</c:v>
                </c:pt>
                <c:pt idx="7">
                  <c:v>946.0</c:v>
                </c:pt>
                <c:pt idx="8">
                  <c:v>1011.0</c:v>
                </c:pt>
                <c:pt idx="9">
                  <c:v>789.0</c:v>
                </c:pt>
                <c:pt idx="10">
                  <c:v>795.0</c:v>
                </c:pt>
                <c:pt idx="11">
                  <c:v>969.0</c:v>
                </c:pt>
                <c:pt idx="12">
                  <c:v>661.0</c:v>
                </c:pt>
                <c:pt idx="13">
                  <c:v>764.0</c:v>
                </c:pt>
                <c:pt idx="14">
                  <c:v>890.0</c:v>
                </c:pt>
                <c:pt idx="15">
                  <c:v>467.0</c:v>
                </c:pt>
                <c:pt idx="16">
                  <c:v>371.0</c:v>
                </c:pt>
                <c:pt idx="17">
                  <c:v>524.0</c:v>
                </c:pt>
                <c:pt idx="18">
                  <c:v>523.0</c:v>
                </c:pt>
                <c:pt idx="19">
                  <c:v>583.0</c:v>
                </c:pt>
                <c:pt idx="20">
                  <c:v>442.0</c:v>
                </c:pt>
                <c:pt idx="21">
                  <c:v>464.0</c:v>
                </c:pt>
                <c:pt idx="22">
                  <c:v>257.0</c:v>
                </c:pt>
                <c:pt idx="23">
                  <c:v>105.0</c:v>
                </c:pt>
                <c:pt idx="24">
                  <c:v>219.0</c:v>
                </c:pt>
                <c:pt idx="25">
                  <c:v>112.0</c:v>
                </c:pt>
                <c:pt idx="26">
                  <c:v>98.0</c:v>
                </c:pt>
                <c:pt idx="27">
                  <c:v>106.0</c:v>
                </c:pt>
                <c:pt idx="28">
                  <c:v>121.0</c:v>
                </c:pt>
                <c:pt idx="29">
                  <c:v>141.0</c:v>
                </c:pt>
                <c:pt idx="30">
                  <c:v>115.0</c:v>
                </c:pt>
                <c:pt idx="31">
                  <c:v>67.0</c:v>
                </c:pt>
                <c:pt idx="32">
                  <c:v>54.0</c:v>
                </c:pt>
                <c:pt idx="33">
                  <c:v>55.0</c:v>
                </c:pt>
                <c:pt idx="34">
                  <c:v>16.0</c:v>
                </c:pt>
                <c:pt idx="35">
                  <c:v>42.0</c:v>
                </c:pt>
                <c:pt idx="36">
                  <c:v>42.0</c:v>
                </c:pt>
                <c:pt idx="37">
                  <c:v>30.0</c:v>
                </c:pt>
                <c:pt idx="38">
                  <c:v>20.0</c:v>
                </c:pt>
                <c:pt idx="39">
                  <c:v>27.0</c:v>
                </c:pt>
                <c:pt idx="40">
                  <c:v>29.0</c:v>
                </c:pt>
                <c:pt idx="41">
                  <c:v>26.0</c:v>
                </c:pt>
                <c:pt idx="42">
                  <c:v>34.0</c:v>
                </c:pt>
                <c:pt idx="43">
                  <c:v>39.0</c:v>
                </c:pt>
                <c:pt idx="44">
                  <c:v>30.0</c:v>
                </c:pt>
                <c:pt idx="45">
                  <c:v>38.0</c:v>
                </c:pt>
                <c:pt idx="46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80264"/>
        <c:axId val="-2106836392"/>
      </c:lineChart>
      <c:catAx>
        <c:axId val="-209018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36392"/>
        <c:crosses val="autoZero"/>
        <c:auto val="1"/>
        <c:lblAlgn val="ctr"/>
        <c:lblOffset val="100"/>
        <c:noMultiLvlLbl val="0"/>
      </c:catAx>
      <c:valAx>
        <c:axId val="-210683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8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93307086614"/>
          <c:y val="0.0277777777777778"/>
          <c:w val="0.82554615048119"/>
          <c:h val="0.778619130941965"/>
        </c:manualLayout>
      </c:layout>
      <c:lineChart>
        <c:grouping val="standard"/>
        <c:varyColors val="0"/>
        <c:ser>
          <c:idx val="0"/>
          <c:order val="0"/>
          <c:tx>
            <c:strRef>
              <c:f>Git!$B$158:$B$159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Git!$B$160:$B$222</c:f>
              <c:numCache>
                <c:formatCode>General</c:formatCode>
                <c:ptCount val="63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9.0</c:v>
                </c:pt>
                <c:pt idx="17">
                  <c:v>16.0</c:v>
                </c:pt>
                <c:pt idx="18">
                  <c:v>31.0</c:v>
                </c:pt>
                <c:pt idx="19">
                  <c:v>25.0</c:v>
                </c:pt>
                <c:pt idx="20">
                  <c:v>24.0</c:v>
                </c:pt>
                <c:pt idx="21">
                  <c:v>24.0</c:v>
                </c:pt>
                <c:pt idx="22">
                  <c:v>17.0</c:v>
                </c:pt>
                <c:pt idx="23">
                  <c:v>30.0</c:v>
                </c:pt>
                <c:pt idx="24">
                  <c:v>37.0</c:v>
                </c:pt>
                <c:pt idx="25">
                  <c:v>27.0</c:v>
                </c:pt>
                <c:pt idx="26">
                  <c:v>32.0</c:v>
                </c:pt>
                <c:pt idx="27">
                  <c:v>33.0</c:v>
                </c:pt>
                <c:pt idx="28">
                  <c:v>42.0</c:v>
                </c:pt>
                <c:pt idx="29">
                  <c:v>41.0</c:v>
                </c:pt>
                <c:pt idx="30">
                  <c:v>46.0</c:v>
                </c:pt>
                <c:pt idx="31">
                  <c:v>45.0</c:v>
                </c:pt>
                <c:pt idx="32">
                  <c:v>42.0</c:v>
                </c:pt>
                <c:pt idx="33">
                  <c:v>38.0</c:v>
                </c:pt>
                <c:pt idx="34">
                  <c:v>49.0</c:v>
                </c:pt>
                <c:pt idx="35">
                  <c:v>51.0</c:v>
                </c:pt>
                <c:pt idx="36">
                  <c:v>60.0</c:v>
                </c:pt>
                <c:pt idx="37">
                  <c:v>69.0</c:v>
                </c:pt>
                <c:pt idx="38">
                  <c:v>67.0</c:v>
                </c:pt>
                <c:pt idx="39">
                  <c:v>71.0</c:v>
                </c:pt>
                <c:pt idx="40">
                  <c:v>69.0</c:v>
                </c:pt>
                <c:pt idx="41">
                  <c:v>65.0</c:v>
                </c:pt>
                <c:pt idx="42">
                  <c:v>71.0</c:v>
                </c:pt>
                <c:pt idx="43">
                  <c:v>79.0</c:v>
                </c:pt>
                <c:pt idx="44">
                  <c:v>70.0</c:v>
                </c:pt>
                <c:pt idx="45">
                  <c:v>81.0</c:v>
                </c:pt>
                <c:pt idx="46">
                  <c:v>85.0</c:v>
                </c:pt>
                <c:pt idx="47">
                  <c:v>90.0</c:v>
                </c:pt>
                <c:pt idx="48">
                  <c:v>110.0</c:v>
                </c:pt>
                <c:pt idx="49">
                  <c:v>100.0</c:v>
                </c:pt>
                <c:pt idx="50">
                  <c:v>99.0</c:v>
                </c:pt>
                <c:pt idx="51">
                  <c:v>90.0</c:v>
                </c:pt>
                <c:pt idx="52">
                  <c:v>109.0</c:v>
                </c:pt>
                <c:pt idx="53">
                  <c:v>114.0</c:v>
                </c:pt>
                <c:pt idx="54">
                  <c:v>127.0</c:v>
                </c:pt>
                <c:pt idx="55">
                  <c:v>126.0</c:v>
                </c:pt>
                <c:pt idx="56">
                  <c:v>114.0</c:v>
                </c:pt>
                <c:pt idx="57">
                  <c:v>124.0</c:v>
                </c:pt>
                <c:pt idx="58">
                  <c:v>112.0</c:v>
                </c:pt>
                <c:pt idx="59">
                  <c:v>108.0</c:v>
                </c:pt>
                <c:pt idx="60">
                  <c:v>125.0</c:v>
                </c:pt>
                <c:pt idx="61">
                  <c:v>140.0</c:v>
                </c:pt>
                <c:pt idx="62">
                  <c:v>131.0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Git!$C$158:$C$159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Git!$C$160:$C$222</c:f>
              <c:numCache>
                <c:formatCode>General</c:formatCode>
                <c:ptCount val="63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4.0</c:v>
                </c:pt>
                <c:pt idx="47">
                  <c:v>7.0</c:v>
                </c:pt>
                <c:pt idx="48">
                  <c:v>3.0</c:v>
                </c:pt>
                <c:pt idx="49">
                  <c:v>3.0</c:v>
                </c:pt>
                <c:pt idx="50">
                  <c:v>7.0</c:v>
                </c:pt>
                <c:pt idx="51">
                  <c:v>5.0</c:v>
                </c:pt>
                <c:pt idx="52">
                  <c:v>5.0</c:v>
                </c:pt>
                <c:pt idx="53">
                  <c:v>6.0</c:v>
                </c:pt>
                <c:pt idx="54">
                  <c:v>6.0</c:v>
                </c:pt>
                <c:pt idx="55">
                  <c:v>4.0</c:v>
                </c:pt>
                <c:pt idx="56">
                  <c:v>3.0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4.0</c:v>
                </c:pt>
                <c:pt idx="6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Git!$D$158:$D$159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Git!$D$160:$D$222</c:f>
              <c:numCache>
                <c:formatCode>General</c:formatCode>
                <c:ptCount val="63"/>
                <c:pt idx="0">
                  <c:v>2.0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9.0</c:v>
                </c:pt>
                <c:pt idx="19">
                  <c:v>5.0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1.0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Git!$E$158:$E$159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Git!$E$160:$E$222</c:f>
              <c:numCache>
                <c:formatCode>General</c:formatCode>
                <c:ptCount val="63"/>
                <c:pt idx="19">
                  <c:v>9.0</c:v>
                </c:pt>
                <c:pt idx="20">
                  <c:v>4.0</c:v>
                </c:pt>
                <c:pt idx="21">
                  <c:v>3.0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5.0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3.0</c:v>
                </c:pt>
                <c:pt idx="35">
                  <c:v>6.0</c:v>
                </c:pt>
                <c:pt idx="36">
                  <c:v>4.0</c:v>
                </c:pt>
                <c:pt idx="37">
                  <c:v>7.0</c:v>
                </c:pt>
                <c:pt idx="38">
                  <c:v>10.0</c:v>
                </c:pt>
                <c:pt idx="39">
                  <c:v>7.0</c:v>
                </c:pt>
                <c:pt idx="40">
                  <c:v>8.0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11.0</c:v>
                </c:pt>
                <c:pt idx="45">
                  <c:v>15.0</c:v>
                </c:pt>
                <c:pt idx="46">
                  <c:v>13.0</c:v>
                </c:pt>
                <c:pt idx="47">
                  <c:v>10.0</c:v>
                </c:pt>
                <c:pt idx="48">
                  <c:v>14.0</c:v>
                </c:pt>
                <c:pt idx="49">
                  <c:v>20.0</c:v>
                </c:pt>
                <c:pt idx="50">
                  <c:v>19.0</c:v>
                </c:pt>
                <c:pt idx="51">
                  <c:v>18.0</c:v>
                </c:pt>
                <c:pt idx="52">
                  <c:v>16.0</c:v>
                </c:pt>
                <c:pt idx="53">
                  <c:v>22.0</c:v>
                </c:pt>
                <c:pt idx="54">
                  <c:v>24.0</c:v>
                </c:pt>
                <c:pt idx="55">
                  <c:v>19.0</c:v>
                </c:pt>
                <c:pt idx="56">
                  <c:v>17.0</c:v>
                </c:pt>
                <c:pt idx="57">
                  <c:v>20.0</c:v>
                </c:pt>
                <c:pt idx="58">
                  <c:v>22.0</c:v>
                </c:pt>
                <c:pt idx="59">
                  <c:v>15.0</c:v>
                </c:pt>
                <c:pt idx="60">
                  <c:v>19.0</c:v>
                </c:pt>
                <c:pt idx="61">
                  <c:v>19.0</c:v>
                </c:pt>
                <c:pt idx="62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58952"/>
        <c:axId val="-2088837672"/>
      </c:lineChart>
      <c:catAx>
        <c:axId val="-20888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37672"/>
        <c:crosses val="autoZero"/>
        <c:auto val="1"/>
        <c:lblAlgn val="ctr"/>
        <c:lblOffset val="100"/>
        <c:noMultiLvlLbl val="0"/>
      </c:catAx>
      <c:valAx>
        <c:axId val="-208883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Contributing Organizations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858952"/>
        <c:crosses val="autoZero"/>
        <c:crossBetween val="between"/>
        <c:majorUnit val="40.0"/>
      </c:valAx>
    </c:plotArea>
    <c:legend>
      <c:legendPos val="r"/>
      <c:layout>
        <c:manualLayout>
          <c:xMode val="edge"/>
          <c:yMode val="edge"/>
          <c:x val="0.138533683289589"/>
          <c:y val="0.0408989501312336"/>
          <c:w val="0.230910761154856"/>
          <c:h val="0.24227617381160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Git!$B$299:$B$300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Git!$B$301:$B$363</c:f>
              <c:numCache>
                <c:formatCode>General</c:formatCode>
                <c:ptCount val="63"/>
                <c:pt idx="0">
                  <c:v>595.0</c:v>
                </c:pt>
                <c:pt idx="1">
                  <c:v>571.0</c:v>
                </c:pt>
                <c:pt idx="2">
                  <c:v>547.0</c:v>
                </c:pt>
                <c:pt idx="3">
                  <c:v>526.0</c:v>
                </c:pt>
                <c:pt idx="4">
                  <c:v>511.0</c:v>
                </c:pt>
                <c:pt idx="5">
                  <c:v>499.0</c:v>
                </c:pt>
                <c:pt idx="6">
                  <c:v>479.0</c:v>
                </c:pt>
                <c:pt idx="7">
                  <c:v>473.0</c:v>
                </c:pt>
                <c:pt idx="8">
                  <c:v>458.0</c:v>
                </c:pt>
                <c:pt idx="9">
                  <c:v>433.0</c:v>
                </c:pt>
                <c:pt idx="10">
                  <c:v>415.0</c:v>
                </c:pt>
                <c:pt idx="11">
                  <c:v>391.0</c:v>
                </c:pt>
                <c:pt idx="12">
                  <c:v>379.0</c:v>
                </c:pt>
                <c:pt idx="13">
                  <c:v>367.0</c:v>
                </c:pt>
                <c:pt idx="14">
                  <c:v>353.0</c:v>
                </c:pt>
                <c:pt idx="15">
                  <c:v>333.0</c:v>
                </c:pt>
                <c:pt idx="16">
                  <c:v>324.0</c:v>
                </c:pt>
                <c:pt idx="17">
                  <c:v>312.0</c:v>
                </c:pt>
                <c:pt idx="18">
                  <c:v>299.0</c:v>
                </c:pt>
                <c:pt idx="19">
                  <c:v>290.0</c:v>
                </c:pt>
                <c:pt idx="20">
                  <c:v>277.0</c:v>
                </c:pt>
                <c:pt idx="21">
                  <c:v>266.0</c:v>
                </c:pt>
                <c:pt idx="22">
                  <c:v>259.0</c:v>
                </c:pt>
                <c:pt idx="23">
                  <c:v>249.0</c:v>
                </c:pt>
                <c:pt idx="24">
                  <c:v>232.0</c:v>
                </c:pt>
                <c:pt idx="25">
                  <c:v>223.0</c:v>
                </c:pt>
                <c:pt idx="26">
                  <c:v>209.0</c:v>
                </c:pt>
                <c:pt idx="27">
                  <c:v>192.0</c:v>
                </c:pt>
                <c:pt idx="28">
                  <c:v>187.0</c:v>
                </c:pt>
                <c:pt idx="29">
                  <c:v>179.0</c:v>
                </c:pt>
                <c:pt idx="30">
                  <c:v>173.0</c:v>
                </c:pt>
                <c:pt idx="31">
                  <c:v>167.0</c:v>
                </c:pt>
                <c:pt idx="32">
                  <c:v>158.0</c:v>
                </c:pt>
                <c:pt idx="33">
                  <c:v>149.0</c:v>
                </c:pt>
                <c:pt idx="34">
                  <c:v>140.0</c:v>
                </c:pt>
                <c:pt idx="35">
                  <c:v>128.0</c:v>
                </c:pt>
                <c:pt idx="36">
                  <c:v>115.0</c:v>
                </c:pt>
                <c:pt idx="37">
                  <c:v>109.0</c:v>
                </c:pt>
                <c:pt idx="38">
                  <c:v>102.0</c:v>
                </c:pt>
                <c:pt idx="39">
                  <c:v>92.0</c:v>
                </c:pt>
                <c:pt idx="40">
                  <c:v>78.0</c:v>
                </c:pt>
                <c:pt idx="41">
                  <c:v>77.0</c:v>
                </c:pt>
                <c:pt idx="42">
                  <c:v>71.0</c:v>
                </c:pt>
                <c:pt idx="43">
                  <c:v>63.0</c:v>
                </c:pt>
                <c:pt idx="44">
                  <c:v>54.0</c:v>
                </c:pt>
                <c:pt idx="45">
                  <c:v>35.0</c:v>
                </c:pt>
                <c:pt idx="46">
                  <c:v>25.0</c:v>
                </c:pt>
                <c:pt idx="47">
                  <c:v>22.0</c:v>
                </c:pt>
                <c:pt idx="48">
                  <c:v>21.0</c:v>
                </c:pt>
                <c:pt idx="49">
                  <c:v>18.0</c:v>
                </c:pt>
                <c:pt idx="50">
                  <c:v>17.0</c:v>
                </c:pt>
                <c:pt idx="51">
                  <c:v>16.0</c:v>
                </c:pt>
                <c:pt idx="52">
                  <c:v>13.0</c:v>
                </c:pt>
                <c:pt idx="53">
                  <c:v>13.0</c:v>
                </c:pt>
                <c:pt idx="54">
                  <c:v>12.0</c:v>
                </c:pt>
                <c:pt idx="55">
                  <c:v>8.0</c:v>
                </c:pt>
                <c:pt idx="56">
                  <c:v>8.0</c:v>
                </c:pt>
                <c:pt idx="57">
                  <c:v>6.0</c:v>
                </c:pt>
                <c:pt idx="58">
                  <c:v>6.0</c:v>
                </c:pt>
                <c:pt idx="59">
                  <c:v>5.0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Git!$C$299:$C$300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Git!$C$301:$C$363</c:f>
              <c:numCache>
                <c:formatCode>General</c:formatCode>
                <c:ptCount val="63"/>
                <c:pt idx="0">
                  <c:v>21.0</c:v>
                </c:pt>
                <c:pt idx="1">
                  <c:v>20.0</c:v>
                </c:pt>
                <c:pt idx="2">
                  <c:v>16.0</c:v>
                </c:pt>
                <c:pt idx="3">
                  <c:v>16.0</c:v>
                </c:pt>
                <c:pt idx="4">
                  <c:v>15.0</c:v>
                </c:pt>
                <c:pt idx="5">
                  <c:v>14.0</c:v>
                </c:pt>
                <c:pt idx="6">
                  <c:v>13.0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4.0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Git!$D$299:$D$300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Git!$D$301:$D$363</c:f>
              <c:numCache>
                <c:formatCode>General</c:formatCode>
                <c:ptCount val="63"/>
                <c:pt idx="0">
                  <c:v>17.0</c:v>
                </c:pt>
                <c:pt idx="1">
                  <c:v>17.0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14.0</c:v>
                </c:pt>
                <c:pt idx="13">
                  <c:v>13.0</c:v>
                </c:pt>
                <c:pt idx="14">
                  <c:v>3.0</c:v>
                </c:pt>
                <c:pt idx="15">
                  <c:v>13.0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8.0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Git!$E$299:$E$300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Git!$E$301:$E$363</c:f>
              <c:numCache>
                <c:formatCode>General</c:formatCode>
                <c:ptCount val="63"/>
                <c:pt idx="0">
                  <c:v>108.0</c:v>
                </c:pt>
                <c:pt idx="1">
                  <c:v>107.0</c:v>
                </c:pt>
                <c:pt idx="2">
                  <c:v>105.0</c:v>
                </c:pt>
                <c:pt idx="3">
                  <c:v>103.0</c:v>
                </c:pt>
                <c:pt idx="4">
                  <c:v>103.0</c:v>
                </c:pt>
                <c:pt idx="5">
                  <c:v>100.0</c:v>
                </c:pt>
                <c:pt idx="6">
                  <c:v>94.0</c:v>
                </c:pt>
                <c:pt idx="7">
                  <c:v>92.0</c:v>
                </c:pt>
                <c:pt idx="8">
                  <c:v>92.0</c:v>
                </c:pt>
                <c:pt idx="9">
                  <c:v>86.0</c:v>
                </c:pt>
                <c:pt idx="10">
                  <c:v>77.0</c:v>
                </c:pt>
                <c:pt idx="11">
                  <c:v>76.0</c:v>
                </c:pt>
                <c:pt idx="12">
                  <c:v>71.0</c:v>
                </c:pt>
                <c:pt idx="13">
                  <c:v>69.0</c:v>
                </c:pt>
                <c:pt idx="14">
                  <c:v>64.0</c:v>
                </c:pt>
                <c:pt idx="15">
                  <c:v>60.0</c:v>
                </c:pt>
                <c:pt idx="16">
                  <c:v>59.0</c:v>
                </c:pt>
                <c:pt idx="17">
                  <c:v>58.0</c:v>
                </c:pt>
                <c:pt idx="18">
                  <c:v>54.0</c:v>
                </c:pt>
                <c:pt idx="19">
                  <c:v>51.0</c:v>
                </c:pt>
                <c:pt idx="20">
                  <c:v>47.0</c:v>
                </c:pt>
                <c:pt idx="21">
                  <c:v>43.0</c:v>
                </c:pt>
                <c:pt idx="22">
                  <c:v>37.0</c:v>
                </c:pt>
                <c:pt idx="23">
                  <c:v>36.0</c:v>
                </c:pt>
                <c:pt idx="24">
                  <c:v>34.0</c:v>
                </c:pt>
                <c:pt idx="25">
                  <c:v>30.0</c:v>
                </c:pt>
                <c:pt idx="26">
                  <c:v>28.0</c:v>
                </c:pt>
                <c:pt idx="27">
                  <c:v>28.0</c:v>
                </c:pt>
                <c:pt idx="28">
                  <c:v>26.0</c:v>
                </c:pt>
                <c:pt idx="29">
                  <c:v>25.0</c:v>
                </c:pt>
                <c:pt idx="30">
                  <c:v>24.0</c:v>
                </c:pt>
                <c:pt idx="31">
                  <c:v>23.0</c:v>
                </c:pt>
                <c:pt idx="32">
                  <c:v>22.0</c:v>
                </c:pt>
                <c:pt idx="33">
                  <c:v>22.0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19.0</c:v>
                </c:pt>
                <c:pt idx="38">
                  <c:v>19.0</c:v>
                </c:pt>
                <c:pt idx="39">
                  <c:v>17.0</c:v>
                </c:pt>
                <c:pt idx="40">
                  <c:v>15.0</c:v>
                </c:pt>
                <c:pt idx="41">
                  <c:v>13.0</c:v>
                </c:pt>
                <c:pt idx="42">
                  <c:v>11.0</c:v>
                </c:pt>
                <c:pt idx="43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96328"/>
        <c:axId val="-2118914936"/>
      </c:lineChart>
      <c:catAx>
        <c:axId val="-21074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14936"/>
        <c:crosses val="autoZero"/>
        <c:auto val="1"/>
        <c:lblAlgn val="ctr"/>
        <c:lblOffset val="100"/>
        <c:noMultiLvlLbl val="0"/>
      </c:catAx>
      <c:valAx>
        <c:axId val="-211891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9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15529308836"/>
          <c:y val="0.0277777777777778"/>
          <c:w val="0.857897200349956"/>
          <c:h val="0.778619130941965"/>
        </c:manualLayout>
      </c:layout>
      <c:lineChart>
        <c:grouping val="standard"/>
        <c:varyColors val="0"/>
        <c:ser>
          <c:idx val="0"/>
          <c:order val="0"/>
          <c:tx>
            <c:strRef>
              <c:f>Git!$S$158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Git!$S$159:$S$221</c:f>
              <c:numCache>
                <c:formatCode>General</c:formatCode>
                <c:ptCount val="63"/>
                <c:pt idx="18">
                  <c:v>4.0</c:v>
                </c:pt>
                <c:pt idx="19">
                  <c:v>8.0</c:v>
                </c:pt>
                <c:pt idx="20">
                  <c:v>5.0</c:v>
                </c:pt>
                <c:pt idx="21">
                  <c:v>2.0</c:v>
                </c:pt>
                <c:pt idx="22">
                  <c:v>9.0</c:v>
                </c:pt>
                <c:pt idx="23">
                  <c:v>16.0</c:v>
                </c:pt>
                <c:pt idx="24">
                  <c:v>23.0</c:v>
                </c:pt>
                <c:pt idx="25">
                  <c:v>40.0</c:v>
                </c:pt>
                <c:pt idx="26">
                  <c:v>35.0</c:v>
                </c:pt>
                <c:pt idx="27">
                  <c:v>44.0</c:v>
                </c:pt>
                <c:pt idx="28">
                  <c:v>68.0</c:v>
                </c:pt>
                <c:pt idx="29">
                  <c:v>34.0</c:v>
                </c:pt>
                <c:pt idx="30">
                  <c:v>45.0</c:v>
                </c:pt>
                <c:pt idx="31">
                  <c:v>64.0</c:v>
                </c:pt>
                <c:pt idx="32">
                  <c:v>57.0</c:v>
                </c:pt>
                <c:pt idx="33">
                  <c:v>81.0</c:v>
                </c:pt>
                <c:pt idx="34">
                  <c:v>75.0</c:v>
                </c:pt>
                <c:pt idx="35">
                  <c:v>70.0</c:v>
                </c:pt>
                <c:pt idx="36">
                  <c:v>86.0</c:v>
                </c:pt>
                <c:pt idx="37">
                  <c:v>100.0</c:v>
                </c:pt>
                <c:pt idx="38">
                  <c:v>97.0</c:v>
                </c:pt>
                <c:pt idx="39">
                  <c:v>115.0</c:v>
                </c:pt>
                <c:pt idx="40">
                  <c:v>134.0</c:v>
                </c:pt>
                <c:pt idx="41">
                  <c:v>105.0</c:v>
                </c:pt>
                <c:pt idx="42">
                  <c:v>119.0</c:v>
                </c:pt>
                <c:pt idx="43">
                  <c:v>163.0</c:v>
                </c:pt>
                <c:pt idx="44">
                  <c:v>132.0</c:v>
                </c:pt>
                <c:pt idx="45">
                  <c:v>132.0</c:v>
                </c:pt>
                <c:pt idx="46">
                  <c:v>150.0</c:v>
                </c:pt>
                <c:pt idx="47">
                  <c:v>120.0</c:v>
                </c:pt>
                <c:pt idx="48">
                  <c:v>154.0</c:v>
                </c:pt>
                <c:pt idx="49">
                  <c:v>161.0</c:v>
                </c:pt>
                <c:pt idx="50">
                  <c:v>186.0</c:v>
                </c:pt>
                <c:pt idx="51">
                  <c:v>177.0</c:v>
                </c:pt>
                <c:pt idx="52">
                  <c:v>174.0</c:v>
                </c:pt>
                <c:pt idx="53">
                  <c:v>163.0</c:v>
                </c:pt>
                <c:pt idx="54">
                  <c:v>187.0</c:v>
                </c:pt>
                <c:pt idx="55">
                  <c:v>141.0</c:v>
                </c:pt>
                <c:pt idx="56">
                  <c:v>130.0</c:v>
                </c:pt>
                <c:pt idx="57">
                  <c:v>149.0</c:v>
                </c:pt>
                <c:pt idx="58">
                  <c:v>165.0</c:v>
                </c:pt>
                <c:pt idx="59">
                  <c:v>175.0</c:v>
                </c:pt>
                <c:pt idx="60">
                  <c:v>176.0</c:v>
                </c:pt>
                <c:pt idx="61">
                  <c:v>188.0</c:v>
                </c:pt>
                <c:pt idx="62">
                  <c:v>218.0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Git!$T$158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Git!$T$159:$T$221</c:f>
              <c:numCache>
                <c:formatCode>General</c:formatCode>
                <c:ptCount val="63"/>
                <c:pt idx="0">
                  <c:v>3.0</c:v>
                </c:pt>
                <c:pt idx="1">
                  <c:v>7.0</c:v>
                </c:pt>
                <c:pt idx="2">
                  <c:v>12.0</c:v>
                </c:pt>
                <c:pt idx="3">
                  <c:v>10.0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19.0</c:v>
                </c:pt>
                <c:pt idx="10">
                  <c:v>22.0</c:v>
                </c:pt>
                <c:pt idx="11">
                  <c:v>16.0</c:v>
                </c:pt>
                <c:pt idx="12">
                  <c:v>17.0</c:v>
                </c:pt>
                <c:pt idx="13">
                  <c:v>25.0</c:v>
                </c:pt>
                <c:pt idx="14">
                  <c:v>29.0</c:v>
                </c:pt>
                <c:pt idx="15">
                  <c:v>31.0</c:v>
                </c:pt>
                <c:pt idx="16">
                  <c:v>24.0</c:v>
                </c:pt>
                <c:pt idx="17">
                  <c:v>22.0</c:v>
                </c:pt>
                <c:pt idx="18">
                  <c:v>34.0</c:v>
                </c:pt>
                <c:pt idx="19">
                  <c:v>38.0</c:v>
                </c:pt>
                <c:pt idx="20">
                  <c:v>39.0</c:v>
                </c:pt>
                <c:pt idx="21">
                  <c:v>26.0</c:v>
                </c:pt>
                <c:pt idx="22">
                  <c:v>38.0</c:v>
                </c:pt>
                <c:pt idx="23">
                  <c:v>40.0</c:v>
                </c:pt>
                <c:pt idx="24">
                  <c:v>25.0</c:v>
                </c:pt>
                <c:pt idx="25">
                  <c:v>38.0</c:v>
                </c:pt>
                <c:pt idx="26">
                  <c:v>43.0</c:v>
                </c:pt>
                <c:pt idx="27">
                  <c:v>63.0</c:v>
                </c:pt>
                <c:pt idx="28">
                  <c:v>53.0</c:v>
                </c:pt>
                <c:pt idx="29">
                  <c:v>47.0</c:v>
                </c:pt>
                <c:pt idx="30">
                  <c:v>40.0</c:v>
                </c:pt>
                <c:pt idx="31">
                  <c:v>35.0</c:v>
                </c:pt>
                <c:pt idx="32">
                  <c:v>27.0</c:v>
                </c:pt>
                <c:pt idx="33">
                  <c:v>26.0</c:v>
                </c:pt>
                <c:pt idx="34">
                  <c:v>42.0</c:v>
                </c:pt>
                <c:pt idx="35">
                  <c:v>40.0</c:v>
                </c:pt>
                <c:pt idx="36">
                  <c:v>43.0</c:v>
                </c:pt>
                <c:pt idx="37">
                  <c:v>47.0</c:v>
                </c:pt>
                <c:pt idx="38">
                  <c:v>46.0</c:v>
                </c:pt>
                <c:pt idx="39">
                  <c:v>45.0</c:v>
                </c:pt>
                <c:pt idx="40">
                  <c:v>47.0</c:v>
                </c:pt>
                <c:pt idx="41">
                  <c:v>38.0</c:v>
                </c:pt>
                <c:pt idx="42">
                  <c:v>43.0</c:v>
                </c:pt>
                <c:pt idx="43">
                  <c:v>44.0</c:v>
                </c:pt>
                <c:pt idx="44">
                  <c:v>38.0</c:v>
                </c:pt>
                <c:pt idx="45">
                  <c:v>42.0</c:v>
                </c:pt>
                <c:pt idx="46">
                  <c:v>38.0</c:v>
                </c:pt>
                <c:pt idx="47">
                  <c:v>37.0</c:v>
                </c:pt>
                <c:pt idx="48">
                  <c:v>50.0</c:v>
                </c:pt>
                <c:pt idx="49">
                  <c:v>53.0</c:v>
                </c:pt>
                <c:pt idx="50">
                  <c:v>40.0</c:v>
                </c:pt>
                <c:pt idx="51">
                  <c:v>47.0</c:v>
                </c:pt>
                <c:pt idx="52">
                  <c:v>36.0</c:v>
                </c:pt>
                <c:pt idx="53">
                  <c:v>41.0</c:v>
                </c:pt>
                <c:pt idx="54">
                  <c:v>34.0</c:v>
                </c:pt>
                <c:pt idx="55">
                  <c:v>44.0</c:v>
                </c:pt>
                <c:pt idx="56">
                  <c:v>45.0</c:v>
                </c:pt>
                <c:pt idx="57">
                  <c:v>50.0</c:v>
                </c:pt>
                <c:pt idx="58">
                  <c:v>35.0</c:v>
                </c:pt>
                <c:pt idx="59">
                  <c:v>33.0</c:v>
                </c:pt>
                <c:pt idx="60">
                  <c:v>39.0</c:v>
                </c:pt>
                <c:pt idx="61">
                  <c:v>29.0</c:v>
                </c:pt>
                <c:pt idx="62">
                  <c:v>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Git!$U$158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Git!$U$159:$U$221</c:f>
              <c:numCache>
                <c:formatCode>General</c:formatCode>
                <c:ptCount val="63"/>
                <c:pt idx="49">
                  <c:v>4.0</c:v>
                </c:pt>
                <c:pt idx="50">
                  <c:v>7.0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3.0</c:v>
                </c:pt>
                <c:pt idx="56">
                  <c:v>7.0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8.0</c:v>
                </c:pt>
                <c:pt idx="62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Git!$V$158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Git!$V$159:$V$221</c:f>
              <c:numCache>
                <c:formatCode>General</c:formatCode>
                <c:ptCount val="63"/>
                <c:pt idx="39">
                  <c:v>17.0</c:v>
                </c:pt>
                <c:pt idx="40">
                  <c:v>42.0</c:v>
                </c:pt>
                <c:pt idx="41">
                  <c:v>61.0</c:v>
                </c:pt>
                <c:pt idx="42">
                  <c:v>56.0</c:v>
                </c:pt>
                <c:pt idx="43">
                  <c:v>63.0</c:v>
                </c:pt>
                <c:pt idx="44">
                  <c:v>50.0</c:v>
                </c:pt>
                <c:pt idx="45">
                  <c:v>55.0</c:v>
                </c:pt>
                <c:pt idx="46">
                  <c:v>70.0</c:v>
                </c:pt>
                <c:pt idx="47">
                  <c:v>59.0</c:v>
                </c:pt>
                <c:pt idx="48">
                  <c:v>94.0</c:v>
                </c:pt>
                <c:pt idx="49">
                  <c:v>87.0</c:v>
                </c:pt>
                <c:pt idx="50">
                  <c:v>85.0</c:v>
                </c:pt>
                <c:pt idx="51">
                  <c:v>107.0</c:v>
                </c:pt>
                <c:pt idx="52">
                  <c:v>105.0</c:v>
                </c:pt>
                <c:pt idx="53">
                  <c:v>101.0</c:v>
                </c:pt>
                <c:pt idx="54">
                  <c:v>107.0</c:v>
                </c:pt>
                <c:pt idx="55">
                  <c:v>88.0</c:v>
                </c:pt>
                <c:pt idx="56">
                  <c:v>82.0</c:v>
                </c:pt>
                <c:pt idx="57">
                  <c:v>89.0</c:v>
                </c:pt>
                <c:pt idx="58">
                  <c:v>96.0</c:v>
                </c:pt>
                <c:pt idx="59">
                  <c:v>70.0</c:v>
                </c:pt>
                <c:pt idx="60">
                  <c:v>77.0</c:v>
                </c:pt>
                <c:pt idx="61">
                  <c:v>77.0</c:v>
                </c:pt>
                <c:pt idx="62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16456"/>
        <c:axId val="-2088759000"/>
      </c:lineChart>
      <c:catAx>
        <c:axId val="-209361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759000"/>
        <c:crosses val="autoZero"/>
        <c:auto val="1"/>
        <c:lblAlgn val="ctr"/>
        <c:lblOffset val="100"/>
        <c:noMultiLvlLbl val="0"/>
      </c:catAx>
      <c:valAx>
        <c:axId val="-2088759000"/>
        <c:scaling>
          <c:orientation val="minMax"/>
          <c:max val="2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Participating Organizations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616456"/>
        <c:crosses val="autoZero"/>
        <c:crossBetween val="between"/>
        <c:majorUnit val="60.0"/>
      </c:valAx>
    </c:plotArea>
    <c:legend>
      <c:legendPos val="r"/>
      <c:layout>
        <c:manualLayout>
          <c:xMode val="edge"/>
          <c:yMode val="edge"/>
          <c:x val="0.119089238845144"/>
          <c:y val="0.0501582093904928"/>
          <c:w val="0.289244094488189"/>
          <c:h val="0.24227617381160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53526419117"/>
          <c:y val="0.0361442519685039"/>
          <c:w val="0.814290388634397"/>
          <c:h val="0.79846929133858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Regression'!$I$3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Regression'!$G$4:$G$76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Regression'!$I$4:$I$76</c:f>
              <c:numCache>
                <c:formatCode>General</c:formatCode>
                <c:ptCount val="73"/>
                <c:pt idx="0">
                  <c:v>27.0</c:v>
                </c:pt>
                <c:pt idx="1">
                  <c:v>33.0</c:v>
                </c:pt>
                <c:pt idx="2">
                  <c:v>41.0</c:v>
                </c:pt>
                <c:pt idx="3">
                  <c:v>49.0</c:v>
                </c:pt>
                <c:pt idx="4">
                  <c:v>58.0</c:v>
                </c:pt>
                <c:pt idx="5">
                  <c:v>69.0</c:v>
                </c:pt>
                <c:pt idx="6">
                  <c:v>81.0</c:v>
                </c:pt>
                <c:pt idx="7">
                  <c:v>94.0</c:v>
                </c:pt>
                <c:pt idx="8">
                  <c:v>109.0</c:v>
                </c:pt>
                <c:pt idx="9">
                  <c:v>125.0</c:v>
                </c:pt>
                <c:pt idx="10">
                  <c:v>142.0</c:v>
                </c:pt>
                <c:pt idx="11">
                  <c:v>160.0</c:v>
                </c:pt>
                <c:pt idx="12">
                  <c:v>180.0</c:v>
                </c:pt>
                <c:pt idx="13">
                  <c:v>201.0</c:v>
                </c:pt>
                <c:pt idx="14">
                  <c:v>223.0</c:v>
                </c:pt>
                <c:pt idx="15">
                  <c:v>246.0</c:v>
                </c:pt>
                <c:pt idx="16">
                  <c:v>270.0</c:v>
                </c:pt>
                <c:pt idx="17">
                  <c:v>295.0</c:v>
                </c:pt>
                <c:pt idx="18">
                  <c:v>321.0</c:v>
                </c:pt>
                <c:pt idx="19">
                  <c:v>347.0</c:v>
                </c:pt>
                <c:pt idx="20">
                  <c:v>375.0</c:v>
                </c:pt>
                <c:pt idx="21">
                  <c:v>402.0</c:v>
                </c:pt>
                <c:pt idx="22">
                  <c:v>431.0</c:v>
                </c:pt>
                <c:pt idx="23">
                  <c:v>459.0</c:v>
                </c:pt>
                <c:pt idx="24">
                  <c:v>488.0</c:v>
                </c:pt>
                <c:pt idx="25">
                  <c:v>518.0</c:v>
                </c:pt>
                <c:pt idx="26">
                  <c:v>547.0</c:v>
                </c:pt>
                <c:pt idx="27">
                  <c:v>576.0</c:v>
                </c:pt>
                <c:pt idx="28">
                  <c:v>605.0</c:v>
                </c:pt>
                <c:pt idx="29">
                  <c:v>634.0</c:v>
                </c:pt>
                <c:pt idx="30">
                  <c:v>663.0</c:v>
                </c:pt>
                <c:pt idx="31">
                  <c:v>692.0</c:v>
                </c:pt>
                <c:pt idx="32">
                  <c:v>720.0</c:v>
                </c:pt>
                <c:pt idx="33">
                  <c:v>748.0</c:v>
                </c:pt>
                <c:pt idx="34">
                  <c:v>775.0</c:v>
                </c:pt>
                <c:pt idx="35">
                  <c:v>802.0</c:v>
                </c:pt>
                <c:pt idx="36">
                  <c:v>828.0</c:v>
                </c:pt>
                <c:pt idx="37">
                  <c:v>854.0</c:v>
                </c:pt>
                <c:pt idx="38">
                  <c:v>879.0</c:v>
                </c:pt>
                <c:pt idx="39">
                  <c:v>904.0</c:v>
                </c:pt>
                <c:pt idx="40">
                  <c:v>928.0</c:v>
                </c:pt>
                <c:pt idx="41">
                  <c:v>951.0</c:v>
                </c:pt>
                <c:pt idx="42">
                  <c:v>973.0</c:v>
                </c:pt>
                <c:pt idx="43">
                  <c:v>995.0</c:v>
                </c:pt>
                <c:pt idx="44">
                  <c:v>1017.0</c:v>
                </c:pt>
                <c:pt idx="45">
                  <c:v>1037.0</c:v>
                </c:pt>
                <c:pt idx="46">
                  <c:v>1057.0</c:v>
                </c:pt>
                <c:pt idx="47">
                  <c:v>1076.0</c:v>
                </c:pt>
                <c:pt idx="48">
                  <c:v>1095.0</c:v>
                </c:pt>
                <c:pt idx="49">
                  <c:v>1113.0</c:v>
                </c:pt>
                <c:pt idx="50">
                  <c:v>1130.0</c:v>
                </c:pt>
                <c:pt idx="51">
                  <c:v>1147.0</c:v>
                </c:pt>
                <c:pt idx="52">
                  <c:v>1163.0</c:v>
                </c:pt>
                <c:pt idx="53">
                  <c:v>1178.0</c:v>
                </c:pt>
                <c:pt idx="54">
                  <c:v>1193.0</c:v>
                </c:pt>
                <c:pt idx="55">
                  <c:v>1207.0</c:v>
                </c:pt>
                <c:pt idx="56">
                  <c:v>1221.0</c:v>
                </c:pt>
                <c:pt idx="57">
                  <c:v>1234.0</c:v>
                </c:pt>
                <c:pt idx="58">
                  <c:v>1246.0</c:v>
                </c:pt>
                <c:pt idx="59">
                  <c:v>1258.0</c:v>
                </c:pt>
                <c:pt idx="60">
                  <c:v>1270.0</c:v>
                </c:pt>
                <c:pt idx="61">
                  <c:v>1281.0</c:v>
                </c:pt>
                <c:pt idx="62">
                  <c:v>1291.0</c:v>
                </c:pt>
                <c:pt idx="63">
                  <c:v>1301.0</c:v>
                </c:pt>
                <c:pt idx="64">
                  <c:v>1311.0</c:v>
                </c:pt>
                <c:pt idx="65">
                  <c:v>1320.0</c:v>
                </c:pt>
                <c:pt idx="66">
                  <c:v>1329.0</c:v>
                </c:pt>
                <c:pt idx="67">
                  <c:v>1337.0</c:v>
                </c:pt>
                <c:pt idx="68">
                  <c:v>1345.0</c:v>
                </c:pt>
                <c:pt idx="69">
                  <c:v>1352.0</c:v>
                </c:pt>
                <c:pt idx="70">
                  <c:v>1360.0</c:v>
                </c:pt>
                <c:pt idx="71">
                  <c:v>1366.0</c:v>
                </c:pt>
                <c:pt idx="72">
                  <c:v>1373.0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Regression'!$J$3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Regression'!$G$4:$G$76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Regression'!$J$4:$J$76</c:f>
              <c:numCache>
                <c:formatCode>General</c:formatCode>
                <c:ptCount val="73"/>
                <c:pt idx="0">
                  <c:v>71.0</c:v>
                </c:pt>
                <c:pt idx="1">
                  <c:v>77.0</c:v>
                </c:pt>
                <c:pt idx="2">
                  <c:v>84.0</c:v>
                </c:pt>
                <c:pt idx="3">
                  <c:v>92.0</c:v>
                </c:pt>
                <c:pt idx="4">
                  <c:v>100.0</c:v>
                </c:pt>
                <c:pt idx="5">
                  <c:v>109.0</c:v>
                </c:pt>
                <c:pt idx="6">
                  <c:v>118.0</c:v>
                </c:pt>
                <c:pt idx="7">
                  <c:v>128.0</c:v>
                </c:pt>
                <c:pt idx="8">
                  <c:v>139.0</c:v>
                </c:pt>
                <c:pt idx="9">
                  <c:v>151.0</c:v>
                </c:pt>
                <c:pt idx="10">
                  <c:v>164.0</c:v>
                </c:pt>
                <c:pt idx="11">
                  <c:v>177.0</c:v>
                </c:pt>
                <c:pt idx="12">
                  <c:v>192.0</c:v>
                </c:pt>
                <c:pt idx="13">
                  <c:v>208.0</c:v>
                </c:pt>
                <c:pt idx="14">
                  <c:v>224.0</c:v>
                </c:pt>
                <c:pt idx="15">
                  <c:v>242.0</c:v>
                </c:pt>
                <c:pt idx="16">
                  <c:v>261.0</c:v>
                </c:pt>
                <c:pt idx="17">
                  <c:v>281.0</c:v>
                </c:pt>
                <c:pt idx="18">
                  <c:v>302.0</c:v>
                </c:pt>
                <c:pt idx="19">
                  <c:v>324.0</c:v>
                </c:pt>
                <c:pt idx="20">
                  <c:v>348.0</c:v>
                </c:pt>
                <c:pt idx="21">
                  <c:v>373.0</c:v>
                </c:pt>
                <c:pt idx="22">
                  <c:v>398.0</c:v>
                </c:pt>
                <c:pt idx="23">
                  <c:v>425.0</c:v>
                </c:pt>
                <c:pt idx="24">
                  <c:v>453.0</c:v>
                </c:pt>
                <c:pt idx="25">
                  <c:v>482.0</c:v>
                </c:pt>
                <c:pt idx="26">
                  <c:v>512.0</c:v>
                </c:pt>
                <c:pt idx="27">
                  <c:v>543.0</c:v>
                </c:pt>
                <c:pt idx="28">
                  <c:v>574.0</c:v>
                </c:pt>
                <c:pt idx="29">
                  <c:v>607.0</c:v>
                </c:pt>
                <c:pt idx="30">
                  <c:v>639.0</c:v>
                </c:pt>
                <c:pt idx="31">
                  <c:v>673.0</c:v>
                </c:pt>
                <c:pt idx="32">
                  <c:v>706.0</c:v>
                </c:pt>
                <c:pt idx="33">
                  <c:v>740.0</c:v>
                </c:pt>
                <c:pt idx="34">
                  <c:v>774.0</c:v>
                </c:pt>
                <c:pt idx="35">
                  <c:v>807.0</c:v>
                </c:pt>
                <c:pt idx="36">
                  <c:v>841.0</c:v>
                </c:pt>
                <c:pt idx="37">
                  <c:v>874.0</c:v>
                </c:pt>
                <c:pt idx="38">
                  <c:v>906.0</c:v>
                </c:pt>
                <c:pt idx="39">
                  <c:v>938.0</c:v>
                </c:pt>
                <c:pt idx="40">
                  <c:v>969.0</c:v>
                </c:pt>
                <c:pt idx="41">
                  <c:v>1000.0</c:v>
                </c:pt>
                <c:pt idx="42">
                  <c:v>1029.0</c:v>
                </c:pt>
                <c:pt idx="43">
                  <c:v>1058.0</c:v>
                </c:pt>
                <c:pt idx="44">
                  <c:v>1085.0</c:v>
                </c:pt>
                <c:pt idx="45">
                  <c:v>1112.0</c:v>
                </c:pt>
                <c:pt idx="46">
                  <c:v>1137.0</c:v>
                </c:pt>
                <c:pt idx="47">
                  <c:v>1161.0</c:v>
                </c:pt>
                <c:pt idx="48">
                  <c:v>1184.0</c:v>
                </c:pt>
                <c:pt idx="49">
                  <c:v>1206.0</c:v>
                </c:pt>
                <c:pt idx="50">
                  <c:v>1227.0</c:v>
                </c:pt>
                <c:pt idx="51">
                  <c:v>1246.0</c:v>
                </c:pt>
                <c:pt idx="52">
                  <c:v>1265.0</c:v>
                </c:pt>
                <c:pt idx="53">
                  <c:v>1282.0</c:v>
                </c:pt>
                <c:pt idx="54">
                  <c:v>1298.0</c:v>
                </c:pt>
                <c:pt idx="55">
                  <c:v>1313.0</c:v>
                </c:pt>
                <c:pt idx="56">
                  <c:v>1328.0</c:v>
                </c:pt>
                <c:pt idx="57">
                  <c:v>1341.0</c:v>
                </c:pt>
                <c:pt idx="58">
                  <c:v>1353.0</c:v>
                </c:pt>
                <c:pt idx="59">
                  <c:v>1365.0</c:v>
                </c:pt>
                <c:pt idx="60">
                  <c:v>1375.0</c:v>
                </c:pt>
                <c:pt idx="61">
                  <c:v>1385.0</c:v>
                </c:pt>
                <c:pt idx="62">
                  <c:v>1394.0</c:v>
                </c:pt>
                <c:pt idx="63">
                  <c:v>1403.0</c:v>
                </c:pt>
                <c:pt idx="64">
                  <c:v>1411.0</c:v>
                </c:pt>
                <c:pt idx="65">
                  <c:v>1418.0</c:v>
                </c:pt>
                <c:pt idx="66">
                  <c:v>1424.0</c:v>
                </c:pt>
                <c:pt idx="67">
                  <c:v>1431.0</c:v>
                </c:pt>
                <c:pt idx="68">
                  <c:v>1436.0</c:v>
                </c:pt>
                <c:pt idx="69">
                  <c:v>1442.0</c:v>
                </c:pt>
                <c:pt idx="70">
                  <c:v>1446.0</c:v>
                </c:pt>
                <c:pt idx="71">
                  <c:v>1451.0</c:v>
                </c:pt>
                <c:pt idx="72">
                  <c:v>1455.0</c:v>
                </c:pt>
              </c:numCache>
            </c:numRef>
          </c:yVal>
          <c:smooth val="1"/>
        </c:ser>
        <c:ser>
          <c:idx val="3"/>
          <c:order val="2"/>
          <c:tx>
            <c:v>Low Pass Filter</c:v>
          </c:tx>
          <c:spPr>
            <a:ln w="25400"/>
          </c:spPr>
          <c:marker>
            <c:symbol val="none"/>
          </c:marker>
          <c:xVal>
            <c:numRef>
              <c:f>'User Regression'!$G$4:$G$47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xVal>
          <c:yVal>
            <c:numRef>
              <c:f>'User Regression'!$K$3:$K$47</c:f>
              <c:numCache>
                <c:formatCode>General</c:formatCode>
                <c:ptCount val="45"/>
                <c:pt idx="0">
                  <c:v>0.0</c:v>
                </c:pt>
                <c:pt idx="1">
                  <c:v>24.0</c:v>
                </c:pt>
                <c:pt idx="2">
                  <c:v>22.0</c:v>
                </c:pt>
                <c:pt idx="3">
                  <c:v>31.0</c:v>
                </c:pt>
                <c:pt idx="4">
                  <c:v>46.0</c:v>
                </c:pt>
                <c:pt idx="5">
                  <c:v>66.0</c:v>
                </c:pt>
                <c:pt idx="6">
                  <c:v>83.0</c:v>
                </c:pt>
                <c:pt idx="7">
                  <c:v>117.0</c:v>
                </c:pt>
                <c:pt idx="8">
                  <c:v>160.0</c:v>
                </c:pt>
                <c:pt idx="9">
                  <c:v>199.0</c:v>
                </c:pt>
                <c:pt idx="10">
                  <c:v>220.0</c:v>
                </c:pt>
                <c:pt idx="11">
                  <c:v>176.0</c:v>
                </c:pt>
                <c:pt idx="12">
                  <c:v>179.0</c:v>
                </c:pt>
                <c:pt idx="13">
                  <c:v>178.0</c:v>
                </c:pt>
                <c:pt idx="14">
                  <c:v>231.0</c:v>
                </c:pt>
                <c:pt idx="15">
                  <c:v>252.0</c:v>
                </c:pt>
                <c:pt idx="16">
                  <c:v>261.0</c:v>
                </c:pt>
                <c:pt idx="17">
                  <c:v>278.0</c:v>
                </c:pt>
                <c:pt idx="18">
                  <c:v>294.0</c:v>
                </c:pt>
                <c:pt idx="19">
                  <c:v>346.0</c:v>
                </c:pt>
                <c:pt idx="20">
                  <c:v>412.0</c:v>
                </c:pt>
                <c:pt idx="21">
                  <c:v>454.0</c:v>
                </c:pt>
                <c:pt idx="22">
                  <c:v>462.0</c:v>
                </c:pt>
                <c:pt idx="23">
                  <c:v>426.0</c:v>
                </c:pt>
                <c:pt idx="24">
                  <c:v>424.0</c:v>
                </c:pt>
                <c:pt idx="25">
                  <c:v>455.0</c:v>
                </c:pt>
                <c:pt idx="26">
                  <c:v>469.0</c:v>
                </c:pt>
                <c:pt idx="27">
                  <c:v>489.0</c:v>
                </c:pt>
                <c:pt idx="28">
                  <c:v>448.0</c:v>
                </c:pt>
                <c:pt idx="29">
                  <c:v>557.0</c:v>
                </c:pt>
                <c:pt idx="30">
                  <c:v>658.0</c:v>
                </c:pt>
                <c:pt idx="31">
                  <c:v>839.0</c:v>
                </c:pt>
                <c:pt idx="32">
                  <c:v>886.0</c:v>
                </c:pt>
                <c:pt idx="33">
                  <c:v>939.0</c:v>
                </c:pt>
                <c:pt idx="34">
                  <c:v>897.0</c:v>
                </c:pt>
                <c:pt idx="35">
                  <c:v>857.0</c:v>
                </c:pt>
                <c:pt idx="36">
                  <c:v>832.0</c:v>
                </c:pt>
                <c:pt idx="37">
                  <c:v>870.0</c:v>
                </c:pt>
                <c:pt idx="38">
                  <c:v>937.0</c:v>
                </c:pt>
                <c:pt idx="39">
                  <c:v>956.0</c:v>
                </c:pt>
                <c:pt idx="40">
                  <c:v>965.0</c:v>
                </c:pt>
                <c:pt idx="41">
                  <c:v>929.0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101960"/>
        <c:axId val="-2043100184"/>
      </c:scatterChart>
      <c:valAx>
        <c:axId val="-2043101960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3100184"/>
        <c:crosses val="autoZero"/>
        <c:crossBetween val="midCat"/>
        <c:majorUnit val="12.0"/>
        <c:minorUnit val="6.0"/>
      </c:valAx>
      <c:valAx>
        <c:axId val="-2043100184"/>
        <c:scaling>
          <c:orientation val="minMax"/>
          <c:max val="12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3101960"/>
        <c:crosses val="autoZero"/>
        <c:crossBetween val="midCat"/>
        <c:majorUnit val="300.0"/>
      </c:valAx>
    </c:plotArea>
    <c:legend>
      <c:legendPos val="r"/>
      <c:layout>
        <c:manualLayout>
          <c:xMode val="edge"/>
          <c:yMode val="edge"/>
          <c:x val="0.592568449051107"/>
          <c:y val="0.556690708661417"/>
          <c:w val="0.354989550568913"/>
          <c:h val="0.296994960629921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62152230971"/>
          <c:y val="0.0350727401246034"/>
          <c:w val="0.815691128608924"/>
          <c:h val="0.79324182598260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Regression'!$I$86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Regression'!$G$87:$G$159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Regression'!$I$87:$I$159</c:f>
              <c:numCache>
                <c:formatCode>General</c:formatCode>
                <c:ptCount val="7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26.0</c:v>
                </c:pt>
                <c:pt idx="11">
                  <c:v>34.0</c:v>
                </c:pt>
                <c:pt idx="12">
                  <c:v>42.0</c:v>
                </c:pt>
                <c:pt idx="13">
                  <c:v>51.0</c:v>
                </c:pt>
                <c:pt idx="14">
                  <c:v>62.0</c:v>
                </c:pt>
                <c:pt idx="15">
                  <c:v>73.0</c:v>
                </c:pt>
                <c:pt idx="16">
                  <c:v>85.0</c:v>
                </c:pt>
                <c:pt idx="17">
                  <c:v>97.0</c:v>
                </c:pt>
                <c:pt idx="18">
                  <c:v>110.0</c:v>
                </c:pt>
                <c:pt idx="19">
                  <c:v>122.0</c:v>
                </c:pt>
                <c:pt idx="20">
                  <c:v>135.0</c:v>
                </c:pt>
                <c:pt idx="21">
                  <c:v>148.0</c:v>
                </c:pt>
                <c:pt idx="22">
                  <c:v>161.0</c:v>
                </c:pt>
                <c:pt idx="23">
                  <c:v>173.0</c:v>
                </c:pt>
                <c:pt idx="24">
                  <c:v>185.0</c:v>
                </c:pt>
                <c:pt idx="25">
                  <c:v>197.0</c:v>
                </c:pt>
                <c:pt idx="26">
                  <c:v>208.0</c:v>
                </c:pt>
                <c:pt idx="27">
                  <c:v>218.0</c:v>
                </c:pt>
                <c:pt idx="28">
                  <c:v>228.0</c:v>
                </c:pt>
                <c:pt idx="29">
                  <c:v>238.0</c:v>
                </c:pt>
                <c:pt idx="30">
                  <c:v>247.0</c:v>
                </c:pt>
                <c:pt idx="31">
                  <c:v>255.0</c:v>
                </c:pt>
                <c:pt idx="32">
                  <c:v>263.0</c:v>
                </c:pt>
                <c:pt idx="33">
                  <c:v>270.0</c:v>
                </c:pt>
                <c:pt idx="34">
                  <c:v>277.0</c:v>
                </c:pt>
                <c:pt idx="35">
                  <c:v>283.0</c:v>
                </c:pt>
                <c:pt idx="36">
                  <c:v>289.0</c:v>
                </c:pt>
                <c:pt idx="37">
                  <c:v>294.0</c:v>
                </c:pt>
                <c:pt idx="38">
                  <c:v>299.0</c:v>
                </c:pt>
                <c:pt idx="39">
                  <c:v>303.0</c:v>
                </c:pt>
                <c:pt idx="40">
                  <c:v>307.0</c:v>
                </c:pt>
                <c:pt idx="41">
                  <c:v>311.0</c:v>
                </c:pt>
                <c:pt idx="42">
                  <c:v>315.0</c:v>
                </c:pt>
                <c:pt idx="43">
                  <c:v>318.0</c:v>
                </c:pt>
                <c:pt idx="44">
                  <c:v>321.0</c:v>
                </c:pt>
                <c:pt idx="45">
                  <c:v>323.0</c:v>
                </c:pt>
                <c:pt idx="46">
                  <c:v>326.0</c:v>
                </c:pt>
                <c:pt idx="47">
                  <c:v>328.0</c:v>
                </c:pt>
                <c:pt idx="48">
                  <c:v>330.0</c:v>
                </c:pt>
                <c:pt idx="49">
                  <c:v>332.0</c:v>
                </c:pt>
                <c:pt idx="50">
                  <c:v>333.0</c:v>
                </c:pt>
                <c:pt idx="51">
                  <c:v>335.0</c:v>
                </c:pt>
                <c:pt idx="52">
                  <c:v>336.0</c:v>
                </c:pt>
                <c:pt idx="53">
                  <c:v>337.0</c:v>
                </c:pt>
                <c:pt idx="54">
                  <c:v>339.0</c:v>
                </c:pt>
                <c:pt idx="55">
                  <c:v>340.0</c:v>
                </c:pt>
                <c:pt idx="56">
                  <c:v>341.0</c:v>
                </c:pt>
                <c:pt idx="57">
                  <c:v>341.0</c:v>
                </c:pt>
                <c:pt idx="58">
                  <c:v>342.0</c:v>
                </c:pt>
                <c:pt idx="59">
                  <c:v>343.0</c:v>
                </c:pt>
                <c:pt idx="60">
                  <c:v>343.0</c:v>
                </c:pt>
                <c:pt idx="61">
                  <c:v>344.0</c:v>
                </c:pt>
                <c:pt idx="62">
                  <c:v>345.0</c:v>
                </c:pt>
                <c:pt idx="63">
                  <c:v>345.0</c:v>
                </c:pt>
                <c:pt idx="64">
                  <c:v>345.0</c:v>
                </c:pt>
                <c:pt idx="65">
                  <c:v>346.0</c:v>
                </c:pt>
                <c:pt idx="66">
                  <c:v>346.0</c:v>
                </c:pt>
                <c:pt idx="67">
                  <c:v>346.0</c:v>
                </c:pt>
                <c:pt idx="68">
                  <c:v>347.0</c:v>
                </c:pt>
                <c:pt idx="69">
                  <c:v>347.0</c:v>
                </c:pt>
                <c:pt idx="70">
                  <c:v>347.0</c:v>
                </c:pt>
                <c:pt idx="71">
                  <c:v>347.0</c:v>
                </c:pt>
                <c:pt idx="72">
                  <c:v>348.0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Regression'!$J$86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Regression'!$G$87:$G$159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Regression'!$J$87:$J$159</c:f>
              <c:numCache>
                <c:formatCode>General</c:formatCode>
                <c:ptCount val="7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17.0</c:v>
                </c:pt>
                <c:pt idx="9">
                  <c:v>20.0</c:v>
                </c:pt>
                <c:pt idx="10">
                  <c:v>24.0</c:v>
                </c:pt>
                <c:pt idx="11">
                  <c:v>29.0</c:v>
                </c:pt>
                <c:pt idx="12">
                  <c:v>34.0</c:v>
                </c:pt>
                <c:pt idx="13">
                  <c:v>40.0</c:v>
                </c:pt>
                <c:pt idx="14">
                  <c:v>47.0</c:v>
                </c:pt>
                <c:pt idx="15">
                  <c:v>54.0</c:v>
                </c:pt>
                <c:pt idx="16">
                  <c:v>63.0</c:v>
                </c:pt>
                <c:pt idx="17">
                  <c:v>73.0</c:v>
                </c:pt>
                <c:pt idx="18">
                  <c:v>84.0</c:v>
                </c:pt>
                <c:pt idx="19">
                  <c:v>96.0</c:v>
                </c:pt>
                <c:pt idx="20">
                  <c:v>109.0</c:v>
                </c:pt>
                <c:pt idx="21">
                  <c:v>123.0</c:v>
                </c:pt>
                <c:pt idx="22">
                  <c:v>138.0</c:v>
                </c:pt>
                <c:pt idx="23">
                  <c:v>153.0</c:v>
                </c:pt>
                <c:pt idx="24">
                  <c:v>169.0</c:v>
                </c:pt>
                <c:pt idx="25">
                  <c:v>185.0</c:v>
                </c:pt>
                <c:pt idx="26">
                  <c:v>200.0</c:v>
                </c:pt>
                <c:pt idx="27">
                  <c:v>216.0</c:v>
                </c:pt>
                <c:pt idx="28">
                  <c:v>230.0</c:v>
                </c:pt>
                <c:pt idx="29">
                  <c:v>244.0</c:v>
                </c:pt>
                <c:pt idx="30">
                  <c:v>257.0</c:v>
                </c:pt>
                <c:pt idx="31">
                  <c:v>268.0</c:v>
                </c:pt>
                <c:pt idx="32">
                  <c:v>279.0</c:v>
                </c:pt>
                <c:pt idx="33">
                  <c:v>289.0</c:v>
                </c:pt>
                <c:pt idx="34">
                  <c:v>297.0</c:v>
                </c:pt>
                <c:pt idx="35">
                  <c:v>305.0</c:v>
                </c:pt>
                <c:pt idx="36">
                  <c:v>311.0</c:v>
                </c:pt>
                <c:pt idx="37">
                  <c:v>317.0</c:v>
                </c:pt>
                <c:pt idx="38">
                  <c:v>322.0</c:v>
                </c:pt>
                <c:pt idx="39">
                  <c:v>326.0</c:v>
                </c:pt>
                <c:pt idx="40">
                  <c:v>330.0</c:v>
                </c:pt>
                <c:pt idx="41">
                  <c:v>333.0</c:v>
                </c:pt>
                <c:pt idx="42">
                  <c:v>335.0</c:v>
                </c:pt>
                <c:pt idx="43">
                  <c:v>338.0</c:v>
                </c:pt>
                <c:pt idx="44">
                  <c:v>340.0</c:v>
                </c:pt>
                <c:pt idx="45">
                  <c:v>341.0</c:v>
                </c:pt>
                <c:pt idx="46">
                  <c:v>343.0</c:v>
                </c:pt>
                <c:pt idx="47">
                  <c:v>344.0</c:v>
                </c:pt>
                <c:pt idx="48">
                  <c:v>345.0</c:v>
                </c:pt>
                <c:pt idx="49">
                  <c:v>345.0</c:v>
                </c:pt>
                <c:pt idx="50">
                  <c:v>346.0</c:v>
                </c:pt>
                <c:pt idx="51">
                  <c:v>347.0</c:v>
                </c:pt>
                <c:pt idx="52">
                  <c:v>347.0</c:v>
                </c:pt>
                <c:pt idx="53">
                  <c:v>347.0</c:v>
                </c:pt>
                <c:pt idx="54">
                  <c:v>348.0</c:v>
                </c:pt>
                <c:pt idx="55">
                  <c:v>348.0</c:v>
                </c:pt>
                <c:pt idx="56">
                  <c:v>348.0</c:v>
                </c:pt>
                <c:pt idx="57">
                  <c:v>349.0</c:v>
                </c:pt>
                <c:pt idx="58">
                  <c:v>349.0</c:v>
                </c:pt>
                <c:pt idx="59">
                  <c:v>349.0</c:v>
                </c:pt>
                <c:pt idx="60">
                  <c:v>349.0</c:v>
                </c:pt>
                <c:pt idx="61">
                  <c:v>349.0</c:v>
                </c:pt>
                <c:pt idx="62">
                  <c:v>349.0</c:v>
                </c:pt>
                <c:pt idx="63">
                  <c:v>349.0</c:v>
                </c:pt>
                <c:pt idx="64">
                  <c:v>349.0</c:v>
                </c:pt>
                <c:pt idx="65">
                  <c:v>349.0</c:v>
                </c:pt>
                <c:pt idx="66">
                  <c:v>349.0</c:v>
                </c:pt>
                <c:pt idx="67">
                  <c:v>349.0</c:v>
                </c:pt>
                <c:pt idx="68">
                  <c:v>349.0</c:v>
                </c:pt>
                <c:pt idx="69">
                  <c:v>349.0</c:v>
                </c:pt>
                <c:pt idx="70">
                  <c:v>349.0</c:v>
                </c:pt>
                <c:pt idx="71">
                  <c:v>349.0</c:v>
                </c:pt>
                <c:pt idx="72">
                  <c:v>349.0</c:v>
                </c:pt>
              </c:numCache>
            </c:numRef>
          </c:yVal>
          <c:smooth val="1"/>
        </c:ser>
        <c:ser>
          <c:idx val="3"/>
          <c:order val="2"/>
          <c:tx>
            <c:v>Low Pass Filter</c:v>
          </c:tx>
          <c:spPr>
            <a:ln w="25400"/>
          </c:spPr>
          <c:marker>
            <c:symbol val="none"/>
          </c:marker>
          <c:xVal>
            <c:numRef>
              <c:f>'User Regression'!$G$87:$G$131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'User Regression'!$K$87:$K$131</c:f>
              <c:numCache>
                <c:formatCode>General</c:formatCode>
                <c:ptCount val="45"/>
                <c:pt idx="0">
                  <c:v>24.0</c:v>
                </c:pt>
                <c:pt idx="1">
                  <c:v>23.0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17.0</c:v>
                </c:pt>
                <c:pt idx="8">
                  <c:v>21.0</c:v>
                </c:pt>
                <c:pt idx="9">
                  <c:v>18.0</c:v>
                </c:pt>
                <c:pt idx="10">
                  <c:v>21.0</c:v>
                </c:pt>
                <c:pt idx="11">
                  <c:v>25.0</c:v>
                </c:pt>
                <c:pt idx="12">
                  <c:v>25.0</c:v>
                </c:pt>
                <c:pt idx="13">
                  <c:v>41.0</c:v>
                </c:pt>
                <c:pt idx="14">
                  <c:v>59.0</c:v>
                </c:pt>
                <c:pt idx="15">
                  <c:v>87.0</c:v>
                </c:pt>
                <c:pt idx="16">
                  <c:v>93.0</c:v>
                </c:pt>
                <c:pt idx="17">
                  <c:v>89.0</c:v>
                </c:pt>
                <c:pt idx="18">
                  <c:v>94.0</c:v>
                </c:pt>
                <c:pt idx="19">
                  <c:v>112.0</c:v>
                </c:pt>
                <c:pt idx="20">
                  <c:v>116.0</c:v>
                </c:pt>
                <c:pt idx="21">
                  <c:v>136.0</c:v>
                </c:pt>
                <c:pt idx="22">
                  <c:v>166.0</c:v>
                </c:pt>
                <c:pt idx="23">
                  <c:v>206.0</c:v>
                </c:pt>
                <c:pt idx="24">
                  <c:v>222.0</c:v>
                </c:pt>
                <c:pt idx="25">
                  <c:v>212.0</c:v>
                </c:pt>
                <c:pt idx="26">
                  <c:v>199.0</c:v>
                </c:pt>
                <c:pt idx="27">
                  <c:v>192.0</c:v>
                </c:pt>
                <c:pt idx="28">
                  <c:v>185.0</c:v>
                </c:pt>
                <c:pt idx="29">
                  <c:v>220.0</c:v>
                </c:pt>
                <c:pt idx="30">
                  <c:v>237.0</c:v>
                </c:pt>
                <c:pt idx="31">
                  <c:v>258.0</c:v>
                </c:pt>
                <c:pt idx="32">
                  <c:v>271.0</c:v>
                </c:pt>
                <c:pt idx="33">
                  <c:v>285.0</c:v>
                </c:pt>
                <c:pt idx="34">
                  <c:v>298.0</c:v>
                </c:pt>
                <c:pt idx="35">
                  <c:v>297.0</c:v>
                </c:pt>
                <c:pt idx="36">
                  <c:v>296.0</c:v>
                </c:pt>
                <c:pt idx="37">
                  <c:v>285.0</c:v>
                </c:pt>
                <c:pt idx="38">
                  <c:v>270.0</c:v>
                </c:pt>
                <c:pt idx="39">
                  <c:v>272.0</c:v>
                </c:pt>
                <c:pt idx="40">
                  <c:v>268.0</c:v>
                </c:pt>
                <c:pt idx="41">
                  <c:v>256.0</c:v>
                </c:pt>
                <c:pt idx="42">
                  <c:v>239.0</c:v>
                </c:pt>
                <c:pt idx="43">
                  <c:v>264.0</c:v>
                </c:pt>
                <c:pt idx="44">
                  <c:v>278.0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76"/>
                  <c:y val="0.062630480167014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Acquired</a:t>
                    </a:r>
                    <a:r>
                      <a:rPr lang="en-US" altLang="zh-CN" sz="1400" baseline="0"/>
                      <a:t> </a:t>
                    </a:r>
                  </a:p>
                  <a:p>
                    <a:r>
                      <a:rPr lang="en-US" altLang="zh-CN" sz="1400" baseline="0"/>
                      <a:t>by Citrix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'User Regression'!$M$116:$M$117</c:f>
              <c:numCache>
                <c:formatCode>General</c:formatCode>
                <c:ptCount val="2"/>
                <c:pt idx="0">
                  <c:v>14.0</c:v>
                </c:pt>
                <c:pt idx="1">
                  <c:v>14.0</c:v>
                </c:pt>
              </c:numCache>
            </c:numRef>
          </c:xVal>
          <c:yVal>
            <c:numRef>
              <c:f>'User Regression'!$N$116:$N$117</c:f>
              <c:numCache>
                <c:formatCode>General</c:formatCode>
                <c:ptCount val="2"/>
                <c:pt idx="0">
                  <c:v>0.0</c:v>
                </c:pt>
                <c:pt idx="1">
                  <c:v>400.0</c:v>
                </c:pt>
              </c:numCache>
            </c:numRef>
          </c:yVal>
          <c:smooth val="1"/>
        </c:ser>
        <c:ser>
          <c:idx val="5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0000000000001"/>
                  <c:y val="0.054279749478079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Became</a:t>
                    </a:r>
                    <a:r>
                      <a:rPr lang="en-US" altLang="zh-CN" sz="1400" baseline="0"/>
                      <a:t> ASF</a:t>
                    </a:r>
                  </a:p>
                  <a:p>
                    <a:r>
                      <a:rPr lang="en-US" altLang="zh-CN" sz="1400" baseline="0"/>
                      <a:t>TLP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'User Regression'!$M$120:$M$121</c:f>
              <c:numCache>
                <c:formatCode>General</c:formatCode>
                <c:ptCount val="2"/>
                <c:pt idx="0">
                  <c:v>34.0</c:v>
                </c:pt>
                <c:pt idx="1">
                  <c:v>34.0</c:v>
                </c:pt>
              </c:numCache>
            </c:numRef>
          </c:xVal>
          <c:yVal>
            <c:numRef>
              <c:f>'User Regression'!$N$120:$N$121</c:f>
              <c:numCache>
                <c:formatCode>General</c:formatCode>
                <c:ptCount val="2"/>
                <c:pt idx="0">
                  <c:v>0.0</c:v>
                </c:pt>
                <c:pt idx="1">
                  <c:v>400.0</c:v>
                </c:pt>
              </c:numCache>
            </c:numRef>
          </c:yVal>
          <c:smooth val="1"/>
        </c:ser>
        <c:ser>
          <c:idx val="4"/>
          <c:order val="5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0506666666666667"/>
                  <c:y val="0.05845511482254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Donated</a:t>
                    </a:r>
                    <a:r>
                      <a:rPr lang="en-US" altLang="zh-CN" sz="1400" baseline="0"/>
                      <a:t> to</a:t>
                    </a:r>
                  </a:p>
                  <a:p>
                    <a:r>
                      <a:rPr lang="en-US" altLang="zh-CN" sz="1400" baseline="0"/>
                      <a:t>ASF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Regression'!$M$118:$M$119</c:f>
              <c:numCache>
                <c:formatCode>General</c:formatCode>
                <c:ptCount val="2"/>
                <c:pt idx="0">
                  <c:v>22.0</c:v>
                </c:pt>
                <c:pt idx="1">
                  <c:v>22.0</c:v>
                </c:pt>
              </c:numCache>
            </c:numRef>
          </c:xVal>
          <c:yVal>
            <c:numRef>
              <c:f>'User Regression'!$N$118:$N$119</c:f>
              <c:numCache>
                <c:formatCode>General</c:formatCode>
                <c:ptCount val="2"/>
                <c:pt idx="0">
                  <c:v>0.0</c:v>
                </c:pt>
                <c:pt idx="1">
                  <c:v>400.0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39048"/>
        <c:axId val="-2118164648"/>
      </c:scatterChart>
      <c:valAx>
        <c:axId val="-2045339048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118164648"/>
        <c:crosses val="autoZero"/>
        <c:crossBetween val="midCat"/>
        <c:majorUnit val="12.0"/>
        <c:minorUnit val="6.0"/>
      </c:valAx>
      <c:valAx>
        <c:axId val="-2118164648"/>
        <c:scaling>
          <c:orientation val="minMax"/>
          <c:max val="4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5339048"/>
        <c:crosses val="autoZero"/>
        <c:crossBetween val="midCat"/>
        <c:majorUnit val="100.0"/>
        <c:minorUnit val="5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01292388451444"/>
          <c:y val="0.570461755954827"/>
          <c:w val="0.353096272965879"/>
          <c:h val="0.276612693768185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31961849839"/>
          <c:y val="0.026431718061674"/>
          <c:w val="0.813758234446046"/>
          <c:h val="0.791632384057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Regression'!$I$169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Regression'!$G$170:$G$242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Regression'!$I$170:$I$242</c:f>
              <c:numCache>
                <c:formatCode>General</c:formatCode>
                <c:ptCount val="73"/>
                <c:pt idx="0">
                  <c:v>33.0</c:v>
                </c:pt>
                <c:pt idx="1">
                  <c:v>39.0</c:v>
                </c:pt>
                <c:pt idx="2">
                  <c:v>45.0</c:v>
                </c:pt>
                <c:pt idx="3">
                  <c:v>52.0</c:v>
                </c:pt>
                <c:pt idx="4">
                  <c:v>59.0</c:v>
                </c:pt>
                <c:pt idx="5">
                  <c:v>67.0</c:v>
                </c:pt>
                <c:pt idx="6">
                  <c:v>74.0</c:v>
                </c:pt>
                <c:pt idx="7">
                  <c:v>81.0</c:v>
                </c:pt>
                <c:pt idx="8">
                  <c:v>89.0</c:v>
                </c:pt>
                <c:pt idx="9">
                  <c:v>96.0</c:v>
                </c:pt>
                <c:pt idx="10">
                  <c:v>103.0</c:v>
                </c:pt>
                <c:pt idx="11">
                  <c:v>109.0</c:v>
                </c:pt>
                <c:pt idx="12">
                  <c:v>116.0</c:v>
                </c:pt>
                <c:pt idx="13">
                  <c:v>122.0</c:v>
                </c:pt>
                <c:pt idx="14">
                  <c:v>128.0</c:v>
                </c:pt>
                <c:pt idx="15">
                  <c:v>133.0</c:v>
                </c:pt>
                <c:pt idx="16">
                  <c:v>139.0</c:v>
                </c:pt>
                <c:pt idx="17">
                  <c:v>143.0</c:v>
                </c:pt>
                <c:pt idx="18">
                  <c:v>148.0</c:v>
                </c:pt>
                <c:pt idx="19">
                  <c:v>152.0</c:v>
                </c:pt>
                <c:pt idx="20">
                  <c:v>156.0</c:v>
                </c:pt>
                <c:pt idx="21">
                  <c:v>160.0</c:v>
                </c:pt>
                <c:pt idx="22">
                  <c:v>163.0</c:v>
                </c:pt>
                <c:pt idx="23">
                  <c:v>166.0</c:v>
                </c:pt>
                <c:pt idx="24">
                  <c:v>169.0</c:v>
                </c:pt>
                <c:pt idx="25">
                  <c:v>172.0</c:v>
                </c:pt>
                <c:pt idx="26">
                  <c:v>174.0</c:v>
                </c:pt>
                <c:pt idx="27">
                  <c:v>177.0</c:v>
                </c:pt>
                <c:pt idx="28">
                  <c:v>179.0</c:v>
                </c:pt>
                <c:pt idx="29">
                  <c:v>181.0</c:v>
                </c:pt>
                <c:pt idx="30">
                  <c:v>182.0</c:v>
                </c:pt>
                <c:pt idx="31">
                  <c:v>184.0</c:v>
                </c:pt>
                <c:pt idx="32">
                  <c:v>185.0</c:v>
                </c:pt>
                <c:pt idx="33">
                  <c:v>187.0</c:v>
                </c:pt>
                <c:pt idx="34">
                  <c:v>188.0</c:v>
                </c:pt>
                <c:pt idx="35">
                  <c:v>189.0</c:v>
                </c:pt>
                <c:pt idx="36">
                  <c:v>190.0</c:v>
                </c:pt>
                <c:pt idx="37">
                  <c:v>191.0</c:v>
                </c:pt>
                <c:pt idx="38">
                  <c:v>192.0</c:v>
                </c:pt>
                <c:pt idx="39">
                  <c:v>192.0</c:v>
                </c:pt>
                <c:pt idx="40">
                  <c:v>193.0</c:v>
                </c:pt>
                <c:pt idx="41">
                  <c:v>194.0</c:v>
                </c:pt>
                <c:pt idx="42">
                  <c:v>194.0</c:v>
                </c:pt>
                <c:pt idx="43">
                  <c:v>195.0</c:v>
                </c:pt>
                <c:pt idx="44">
                  <c:v>195.0</c:v>
                </c:pt>
                <c:pt idx="45">
                  <c:v>196.0</c:v>
                </c:pt>
                <c:pt idx="46">
                  <c:v>196.0</c:v>
                </c:pt>
                <c:pt idx="47">
                  <c:v>196.0</c:v>
                </c:pt>
                <c:pt idx="48">
                  <c:v>197.0</c:v>
                </c:pt>
                <c:pt idx="49">
                  <c:v>197.0</c:v>
                </c:pt>
                <c:pt idx="50">
                  <c:v>197.0</c:v>
                </c:pt>
                <c:pt idx="51">
                  <c:v>197.0</c:v>
                </c:pt>
                <c:pt idx="52">
                  <c:v>198.0</c:v>
                </c:pt>
                <c:pt idx="53">
                  <c:v>198.0</c:v>
                </c:pt>
                <c:pt idx="54">
                  <c:v>198.0</c:v>
                </c:pt>
                <c:pt idx="55">
                  <c:v>198.0</c:v>
                </c:pt>
                <c:pt idx="56">
                  <c:v>198.0</c:v>
                </c:pt>
                <c:pt idx="57">
                  <c:v>198.0</c:v>
                </c:pt>
                <c:pt idx="58">
                  <c:v>198.0</c:v>
                </c:pt>
                <c:pt idx="59">
                  <c:v>199.0</c:v>
                </c:pt>
                <c:pt idx="60">
                  <c:v>199.0</c:v>
                </c:pt>
                <c:pt idx="61">
                  <c:v>199.0</c:v>
                </c:pt>
                <c:pt idx="62">
                  <c:v>199.0</c:v>
                </c:pt>
                <c:pt idx="63">
                  <c:v>199.0</c:v>
                </c:pt>
                <c:pt idx="64">
                  <c:v>199.0</c:v>
                </c:pt>
                <c:pt idx="65">
                  <c:v>199.0</c:v>
                </c:pt>
                <c:pt idx="66">
                  <c:v>199.0</c:v>
                </c:pt>
                <c:pt idx="67">
                  <c:v>199.0</c:v>
                </c:pt>
                <c:pt idx="68">
                  <c:v>199.0</c:v>
                </c:pt>
                <c:pt idx="69">
                  <c:v>199.0</c:v>
                </c:pt>
                <c:pt idx="70">
                  <c:v>199.0</c:v>
                </c:pt>
                <c:pt idx="71">
                  <c:v>199.0</c:v>
                </c:pt>
                <c:pt idx="72">
                  <c:v>199.0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Regression'!$J$169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Regression'!$G$170:$G$242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Regression'!$J$170:$J$242</c:f>
              <c:numCache>
                <c:formatCode>General</c:formatCode>
                <c:ptCount val="73"/>
                <c:pt idx="0">
                  <c:v>36.0</c:v>
                </c:pt>
                <c:pt idx="1">
                  <c:v>41.0</c:v>
                </c:pt>
                <c:pt idx="2">
                  <c:v>46.0</c:v>
                </c:pt>
                <c:pt idx="3">
                  <c:v>51.0</c:v>
                </c:pt>
                <c:pt idx="4">
                  <c:v>57.0</c:v>
                </c:pt>
                <c:pt idx="5">
                  <c:v>63.0</c:v>
                </c:pt>
                <c:pt idx="6">
                  <c:v>70.0</c:v>
                </c:pt>
                <c:pt idx="7">
                  <c:v>77.0</c:v>
                </c:pt>
                <c:pt idx="8">
                  <c:v>84.0</c:v>
                </c:pt>
                <c:pt idx="9">
                  <c:v>92.0</c:v>
                </c:pt>
                <c:pt idx="10">
                  <c:v>99.0</c:v>
                </c:pt>
                <c:pt idx="11">
                  <c:v>107.0</c:v>
                </c:pt>
                <c:pt idx="12">
                  <c:v>114.0</c:v>
                </c:pt>
                <c:pt idx="13">
                  <c:v>121.0</c:v>
                </c:pt>
                <c:pt idx="14">
                  <c:v>128.0</c:v>
                </c:pt>
                <c:pt idx="15">
                  <c:v>135.0</c:v>
                </c:pt>
                <c:pt idx="16">
                  <c:v>142.0</c:v>
                </c:pt>
                <c:pt idx="17">
                  <c:v>147.0</c:v>
                </c:pt>
                <c:pt idx="18">
                  <c:v>153.0</c:v>
                </c:pt>
                <c:pt idx="19">
                  <c:v>158.0</c:v>
                </c:pt>
                <c:pt idx="20">
                  <c:v>163.0</c:v>
                </c:pt>
                <c:pt idx="21">
                  <c:v>167.0</c:v>
                </c:pt>
                <c:pt idx="22">
                  <c:v>171.0</c:v>
                </c:pt>
                <c:pt idx="23">
                  <c:v>175.0</c:v>
                </c:pt>
                <c:pt idx="24">
                  <c:v>178.0</c:v>
                </c:pt>
                <c:pt idx="25">
                  <c:v>180.0</c:v>
                </c:pt>
                <c:pt idx="26">
                  <c:v>183.0</c:v>
                </c:pt>
                <c:pt idx="27">
                  <c:v>185.0</c:v>
                </c:pt>
                <c:pt idx="28">
                  <c:v>187.0</c:v>
                </c:pt>
                <c:pt idx="29">
                  <c:v>189.0</c:v>
                </c:pt>
                <c:pt idx="30">
                  <c:v>190.0</c:v>
                </c:pt>
                <c:pt idx="31">
                  <c:v>191.0</c:v>
                </c:pt>
                <c:pt idx="32">
                  <c:v>192.0</c:v>
                </c:pt>
                <c:pt idx="33">
                  <c:v>193.0</c:v>
                </c:pt>
                <c:pt idx="34">
                  <c:v>194.0</c:v>
                </c:pt>
                <c:pt idx="35">
                  <c:v>195.0</c:v>
                </c:pt>
                <c:pt idx="36">
                  <c:v>196.0</c:v>
                </c:pt>
                <c:pt idx="37">
                  <c:v>196.0</c:v>
                </c:pt>
                <c:pt idx="38">
                  <c:v>197.0</c:v>
                </c:pt>
                <c:pt idx="39">
                  <c:v>197.0</c:v>
                </c:pt>
                <c:pt idx="40">
                  <c:v>197.0</c:v>
                </c:pt>
                <c:pt idx="41">
                  <c:v>198.0</c:v>
                </c:pt>
                <c:pt idx="42">
                  <c:v>198.0</c:v>
                </c:pt>
                <c:pt idx="43">
                  <c:v>198.0</c:v>
                </c:pt>
                <c:pt idx="44">
                  <c:v>198.0</c:v>
                </c:pt>
                <c:pt idx="45">
                  <c:v>198.0</c:v>
                </c:pt>
                <c:pt idx="46">
                  <c:v>199.0</c:v>
                </c:pt>
                <c:pt idx="47">
                  <c:v>199.0</c:v>
                </c:pt>
                <c:pt idx="48">
                  <c:v>199.0</c:v>
                </c:pt>
                <c:pt idx="49">
                  <c:v>199.0</c:v>
                </c:pt>
                <c:pt idx="50">
                  <c:v>199.0</c:v>
                </c:pt>
                <c:pt idx="51">
                  <c:v>199.0</c:v>
                </c:pt>
                <c:pt idx="52">
                  <c:v>199.0</c:v>
                </c:pt>
                <c:pt idx="53">
                  <c:v>199.0</c:v>
                </c:pt>
                <c:pt idx="54">
                  <c:v>199.0</c:v>
                </c:pt>
                <c:pt idx="55">
                  <c:v>199.0</c:v>
                </c:pt>
                <c:pt idx="56">
                  <c:v>199.0</c:v>
                </c:pt>
                <c:pt idx="57">
                  <c:v>199.0</c:v>
                </c:pt>
                <c:pt idx="58">
                  <c:v>199.0</c:v>
                </c:pt>
                <c:pt idx="59">
                  <c:v>199.0</c:v>
                </c:pt>
                <c:pt idx="60">
                  <c:v>199.0</c:v>
                </c:pt>
                <c:pt idx="61">
                  <c:v>199.0</c:v>
                </c:pt>
                <c:pt idx="62">
                  <c:v>199.0</c:v>
                </c:pt>
                <c:pt idx="63">
                  <c:v>199.0</c:v>
                </c:pt>
                <c:pt idx="64">
                  <c:v>199.0</c:v>
                </c:pt>
                <c:pt idx="65">
                  <c:v>199.0</c:v>
                </c:pt>
                <c:pt idx="66">
                  <c:v>199.0</c:v>
                </c:pt>
                <c:pt idx="67">
                  <c:v>199.0</c:v>
                </c:pt>
                <c:pt idx="68">
                  <c:v>199.0</c:v>
                </c:pt>
                <c:pt idx="69">
                  <c:v>199.0</c:v>
                </c:pt>
                <c:pt idx="70">
                  <c:v>199.0</c:v>
                </c:pt>
                <c:pt idx="71">
                  <c:v>199.0</c:v>
                </c:pt>
                <c:pt idx="72">
                  <c:v>199.0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'User Regression'!$K$169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Regression'!$G$170:$G$242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Regression'!$K$170:$K$242</c:f>
              <c:numCache>
                <c:formatCode>General</c:formatCode>
                <c:ptCount val="73"/>
                <c:pt idx="0">
                  <c:v>30.0</c:v>
                </c:pt>
                <c:pt idx="1">
                  <c:v>38.0</c:v>
                </c:pt>
                <c:pt idx="2">
                  <c:v>51.0</c:v>
                </c:pt>
                <c:pt idx="3">
                  <c:v>65.0</c:v>
                </c:pt>
                <c:pt idx="4">
                  <c:v>74.0</c:v>
                </c:pt>
                <c:pt idx="5">
                  <c:v>84.0</c:v>
                </c:pt>
                <c:pt idx="6">
                  <c:v>85.0</c:v>
                </c:pt>
                <c:pt idx="7">
                  <c:v>83.0</c:v>
                </c:pt>
                <c:pt idx="8">
                  <c:v>74.0</c:v>
                </c:pt>
                <c:pt idx="9">
                  <c:v>77.0</c:v>
                </c:pt>
                <c:pt idx="10">
                  <c:v>78.0</c:v>
                </c:pt>
                <c:pt idx="11">
                  <c:v>86.0</c:v>
                </c:pt>
                <c:pt idx="12">
                  <c:v>89.0</c:v>
                </c:pt>
                <c:pt idx="13">
                  <c:v>118.0</c:v>
                </c:pt>
                <c:pt idx="14">
                  <c:v>134.0</c:v>
                </c:pt>
                <c:pt idx="15">
                  <c:v>157.0</c:v>
                </c:pt>
                <c:pt idx="16">
                  <c:v>142.0</c:v>
                </c:pt>
                <c:pt idx="17">
                  <c:v>127.0</c:v>
                </c:pt>
                <c:pt idx="18">
                  <c:v>111.0</c:v>
                </c:pt>
                <c:pt idx="19">
                  <c:v>117.0</c:v>
                </c:pt>
                <c:pt idx="20">
                  <c:v>127.0</c:v>
                </c:pt>
                <c:pt idx="21">
                  <c:v>126.0</c:v>
                </c:pt>
                <c:pt idx="22">
                  <c:v>108.0</c:v>
                </c:pt>
                <c:pt idx="23">
                  <c:v>101.0</c:v>
                </c:pt>
                <c:pt idx="24">
                  <c:v>95.0</c:v>
                </c:pt>
                <c:pt idx="25">
                  <c:v>106.0</c:v>
                </c:pt>
                <c:pt idx="26">
                  <c:v>101.0</c:v>
                </c:pt>
                <c:pt idx="27">
                  <c:v>101.0</c:v>
                </c:pt>
                <c:pt idx="28">
                  <c:v>93.0</c:v>
                </c:pt>
                <c:pt idx="29">
                  <c:v>83.0</c:v>
                </c:pt>
                <c:pt idx="30">
                  <c:v>79.0</c:v>
                </c:pt>
                <c:pt idx="31">
                  <c:v>68.0</c:v>
                </c:pt>
                <c:pt idx="32">
                  <c:v>65.0</c:v>
                </c:pt>
                <c:pt idx="33">
                  <c:v>58.0</c:v>
                </c:pt>
                <c:pt idx="34">
                  <c:v>61.0</c:v>
                </c:pt>
                <c:pt idx="35">
                  <c:v>57.0</c:v>
                </c:pt>
                <c:pt idx="36">
                  <c:v>57.0</c:v>
                </c:pt>
                <c:pt idx="37">
                  <c:v>50.0</c:v>
                </c:pt>
                <c:pt idx="38">
                  <c:v>58.0</c:v>
                </c:pt>
                <c:pt idx="39">
                  <c:v>68.0</c:v>
                </c:pt>
                <c:pt idx="40">
                  <c:v>75.0</c:v>
                </c:pt>
                <c:pt idx="41">
                  <c:v>76.0</c:v>
                </c:pt>
                <c:pt idx="42">
                  <c:v>75.0</c:v>
                </c:pt>
                <c:pt idx="43">
                  <c:v>78.0</c:v>
                </c:pt>
                <c:pt idx="44">
                  <c:v>79.0</c:v>
                </c:pt>
                <c:pt idx="45">
                  <c:v>80.0</c:v>
                </c:pt>
                <c:pt idx="46">
                  <c:v>84.0</c:v>
                </c:pt>
                <c:pt idx="47">
                  <c:v>90.0</c:v>
                </c:pt>
                <c:pt idx="48">
                  <c:v>87.0</c:v>
                </c:pt>
                <c:pt idx="49">
                  <c:v>86.0</c:v>
                </c:pt>
                <c:pt idx="50">
                  <c:v>75.0</c:v>
                </c:pt>
                <c:pt idx="51">
                  <c:v>76.0</c:v>
                </c:pt>
                <c:pt idx="52">
                  <c:v>70.0</c:v>
                </c:pt>
                <c:pt idx="53">
                  <c:v>70.0</c:v>
                </c:pt>
                <c:pt idx="54">
                  <c:v>65.0</c:v>
                </c:pt>
                <c:pt idx="55">
                  <c:v>62.0</c:v>
                </c:pt>
                <c:pt idx="56">
                  <c:v>55.0</c:v>
                </c:pt>
                <c:pt idx="57">
                  <c:v>57.0</c:v>
                </c:pt>
                <c:pt idx="58">
                  <c:v>56.0</c:v>
                </c:pt>
                <c:pt idx="59">
                  <c:v>53.0</c:v>
                </c:pt>
                <c:pt idx="60">
                  <c:v>44.0</c:v>
                </c:pt>
                <c:pt idx="61">
                  <c:v>36.0</c:v>
                </c:pt>
                <c:pt idx="62">
                  <c:v>22.0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0169014084507042"/>
                  <c:y val="0.0264317180616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License</a:t>
                    </a:r>
                    <a:endParaRPr lang="en-US" altLang="zh-CN" sz="1400" baseline="0"/>
                  </a:p>
                  <a:p>
                    <a:r>
                      <a:rPr lang="en-US" altLang="zh-CN" sz="1400" baseline="0"/>
                      <a:t>APL -&gt; GPLv2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Regression'!$M$205:$M$206</c:f>
              <c:numCache>
                <c:formatCode>General</c:formatCode>
                <c:ptCount val="2"/>
                <c:pt idx="0">
                  <c:v>16.0</c:v>
                </c:pt>
                <c:pt idx="1">
                  <c:v>16.0</c:v>
                </c:pt>
              </c:numCache>
            </c:numRef>
          </c:xVal>
          <c:yVal>
            <c:numRef>
              <c:f>'User Regression'!$N$205:$N$206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dPt>
            <c:idx val="1"/>
            <c:bubble3D val="0"/>
            <c:spPr>
              <a:ln w="12700">
                <a:solidFill>
                  <a:schemeClr val="accent1"/>
                </a:solidFill>
              </a:ln>
            </c:spPr>
          </c:dPt>
          <c:dLbls>
            <c:dLbl>
              <c:idx val="1"/>
              <c:layout>
                <c:manualLayout>
                  <c:x val="-0.0140845070422535"/>
                  <c:y val="0.09251101321585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Engage</a:t>
                    </a:r>
                    <a:r>
                      <a:rPr lang="en-US" altLang="zh-CN" sz="1400" baseline="0"/>
                      <a:t> </a:t>
                    </a:r>
                  </a:p>
                  <a:p>
                    <a:r>
                      <a:rPr lang="en-US" altLang="zh-CN" sz="1400" baseline="0"/>
                      <a:t>Forum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Regression'!$M$208:$M$209</c:f>
              <c:numCache>
                <c:formatCode>General</c:formatCode>
                <c:ptCount val="2"/>
                <c:pt idx="0">
                  <c:v>37.0</c:v>
                </c:pt>
                <c:pt idx="1">
                  <c:v>37.0</c:v>
                </c:pt>
              </c:numCache>
            </c:numRef>
          </c:xVal>
          <c:yVal>
            <c:numRef>
              <c:f>'User Regression'!$N$208:$N$209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0140845070422534"/>
                  <c:y val="0.088105726872246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Google</a:t>
                    </a:r>
                  </a:p>
                  <a:p>
                    <a:r>
                      <a:rPr lang="en-US" altLang="zh-CN" sz="1400"/>
                      <a:t>Groups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Regression'!$M$211:$M$212</c:f>
              <c:numCache>
                <c:formatCode>General</c:formatCode>
                <c:ptCount val="2"/>
                <c:pt idx="0">
                  <c:v>48.0</c:v>
                </c:pt>
                <c:pt idx="1">
                  <c:v>48.0</c:v>
                </c:pt>
              </c:numCache>
            </c:numRef>
          </c:xVal>
          <c:yVal>
            <c:numRef>
              <c:f>'User Regression'!$N$211:$N$212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498280"/>
        <c:axId val="-2044496232"/>
      </c:scatterChart>
      <c:valAx>
        <c:axId val="-2044498280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4496232"/>
        <c:crosses val="autoZero"/>
        <c:crossBetween val="midCat"/>
        <c:majorUnit val="12.0"/>
        <c:minorUnit val="6.0"/>
      </c:valAx>
      <c:valAx>
        <c:axId val="-204449623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4498280"/>
        <c:crosses val="autoZero"/>
        <c:crossBetween val="midCat"/>
        <c:majorUnit val="5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09303981368526"/>
          <c:y val="0.54773942904714"/>
          <c:w val="0.367355217921703"/>
          <c:h val="0.287439383953658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06478945567"/>
          <c:y val="0.0307692307692308"/>
          <c:w val="0.825425368024649"/>
          <c:h val="0.79760079688834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Regression'!$I$256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Regression'!$G$257:$G$330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Regression'!$I$257:$I$330</c:f>
              <c:numCache>
                <c:formatCode>General</c:formatCode>
                <c:ptCount val="74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26.0</c:v>
                </c:pt>
                <c:pt idx="7">
                  <c:v>28.0</c:v>
                </c:pt>
                <c:pt idx="8">
                  <c:v>30.0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40.0</c:v>
                </c:pt>
                <c:pt idx="13">
                  <c:v>42.0</c:v>
                </c:pt>
                <c:pt idx="14">
                  <c:v>44.0</c:v>
                </c:pt>
                <c:pt idx="15">
                  <c:v>46.0</c:v>
                </c:pt>
                <c:pt idx="16">
                  <c:v>48.0</c:v>
                </c:pt>
                <c:pt idx="17">
                  <c:v>50.0</c:v>
                </c:pt>
                <c:pt idx="18">
                  <c:v>52.0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58.0</c:v>
                </c:pt>
                <c:pt idx="23">
                  <c:v>60.0</c:v>
                </c:pt>
                <c:pt idx="24">
                  <c:v>61.0</c:v>
                </c:pt>
                <c:pt idx="25">
                  <c:v>62.0</c:v>
                </c:pt>
                <c:pt idx="26">
                  <c:v>63.0</c:v>
                </c:pt>
                <c:pt idx="27">
                  <c:v>65.0</c:v>
                </c:pt>
                <c:pt idx="28">
                  <c:v>66.0</c:v>
                </c:pt>
                <c:pt idx="29">
                  <c:v>67.0</c:v>
                </c:pt>
                <c:pt idx="30">
                  <c:v>67.0</c:v>
                </c:pt>
                <c:pt idx="31">
                  <c:v>68.0</c:v>
                </c:pt>
                <c:pt idx="32">
                  <c:v>69.0</c:v>
                </c:pt>
                <c:pt idx="33">
                  <c:v>70.0</c:v>
                </c:pt>
                <c:pt idx="34">
                  <c:v>71.0</c:v>
                </c:pt>
                <c:pt idx="35">
                  <c:v>71.0</c:v>
                </c:pt>
                <c:pt idx="36">
                  <c:v>72.0</c:v>
                </c:pt>
                <c:pt idx="37">
                  <c:v>72.0</c:v>
                </c:pt>
                <c:pt idx="38">
                  <c:v>73.0</c:v>
                </c:pt>
                <c:pt idx="39">
                  <c:v>73.0</c:v>
                </c:pt>
                <c:pt idx="40">
                  <c:v>74.0</c:v>
                </c:pt>
                <c:pt idx="41">
                  <c:v>74.0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76.0</c:v>
                </c:pt>
                <c:pt idx="46">
                  <c:v>76.0</c:v>
                </c:pt>
                <c:pt idx="47">
                  <c:v>76.0</c:v>
                </c:pt>
                <c:pt idx="48">
                  <c:v>76.0</c:v>
                </c:pt>
                <c:pt idx="49">
                  <c:v>77.0</c:v>
                </c:pt>
                <c:pt idx="50">
                  <c:v>77.0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78.0</c:v>
                </c:pt>
                <c:pt idx="55">
                  <c:v>78.0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  <c:pt idx="60">
                  <c:v>78.0</c:v>
                </c:pt>
                <c:pt idx="61">
                  <c:v>78.0</c:v>
                </c:pt>
                <c:pt idx="62">
                  <c:v>78.0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79.0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79.0</c:v>
                </c:pt>
                <c:pt idx="71">
                  <c:v>79.0</c:v>
                </c:pt>
                <c:pt idx="72">
                  <c:v>79.0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Regression'!$J$256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Regression'!$G$257:$G$330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Regression'!$J$257:$J$330</c:f>
              <c:numCache>
                <c:formatCode>General</c:formatCode>
                <c:ptCount val="74"/>
                <c:pt idx="0">
                  <c:v>13.0</c:v>
                </c:pt>
                <c:pt idx="1">
                  <c:v>14.0</c:v>
                </c:pt>
                <c:pt idx="2">
                  <c:v>16.0</c:v>
                </c:pt>
                <c:pt idx="3">
                  <c:v>17.0</c:v>
                </c:pt>
                <c:pt idx="4">
                  <c:v>19.0</c:v>
                </c:pt>
                <c:pt idx="5">
                  <c:v>21.0</c:v>
                </c:pt>
                <c:pt idx="6">
                  <c:v>23.0</c:v>
                </c:pt>
                <c:pt idx="7">
                  <c:v>25.0</c:v>
                </c:pt>
                <c:pt idx="8">
                  <c:v>27.0</c:v>
                </c:pt>
                <c:pt idx="9">
                  <c:v>29.0</c:v>
                </c:pt>
                <c:pt idx="10">
                  <c:v>31.0</c:v>
                </c:pt>
                <c:pt idx="11">
                  <c:v>34.0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46.0</c:v>
                </c:pt>
                <c:pt idx="17">
                  <c:v>48.0</c:v>
                </c:pt>
                <c:pt idx="18">
                  <c:v>50.0</c:v>
                </c:pt>
                <c:pt idx="19">
                  <c:v>52.0</c:v>
                </c:pt>
                <c:pt idx="20">
                  <c:v>55.0</c:v>
                </c:pt>
                <c:pt idx="21">
                  <c:v>57.0</c:v>
                </c:pt>
                <c:pt idx="22">
                  <c:v>58.0</c:v>
                </c:pt>
                <c:pt idx="23">
                  <c:v>60.0</c:v>
                </c:pt>
                <c:pt idx="24">
                  <c:v>62.0</c:v>
                </c:pt>
                <c:pt idx="25">
                  <c:v>64.0</c:v>
                </c:pt>
                <c:pt idx="26">
                  <c:v>65.0</c:v>
                </c:pt>
                <c:pt idx="27">
                  <c:v>66.0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71.0</c:v>
                </c:pt>
                <c:pt idx="32">
                  <c:v>72.0</c:v>
                </c:pt>
                <c:pt idx="33">
                  <c:v>73.0</c:v>
                </c:pt>
                <c:pt idx="34">
                  <c:v>73.0</c:v>
                </c:pt>
                <c:pt idx="35">
                  <c:v>74.0</c:v>
                </c:pt>
                <c:pt idx="36">
                  <c:v>75.0</c:v>
                </c:pt>
                <c:pt idx="37">
                  <c:v>75.0</c:v>
                </c:pt>
                <c:pt idx="38">
                  <c:v>76.0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77.0</c:v>
                </c:pt>
                <c:pt idx="44">
                  <c:v>78.0</c:v>
                </c:pt>
                <c:pt idx="45">
                  <c:v>78.0</c:v>
                </c:pt>
                <c:pt idx="46">
                  <c:v>78.0</c:v>
                </c:pt>
                <c:pt idx="47">
                  <c:v>78.0</c:v>
                </c:pt>
                <c:pt idx="48">
                  <c:v>78.0</c:v>
                </c:pt>
                <c:pt idx="49">
                  <c:v>78.0</c:v>
                </c:pt>
                <c:pt idx="50">
                  <c:v>79.0</c:v>
                </c:pt>
                <c:pt idx="51">
                  <c:v>79.0</c:v>
                </c:pt>
                <c:pt idx="52">
                  <c:v>79.0</c:v>
                </c:pt>
                <c:pt idx="53">
                  <c:v>79.0</c:v>
                </c:pt>
                <c:pt idx="54">
                  <c:v>79.0</c:v>
                </c:pt>
                <c:pt idx="55">
                  <c:v>79.0</c:v>
                </c:pt>
                <c:pt idx="56">
                  <c:v>79.0</c:v>
                </c:pt>
                <c:pt idx="57">
                  <c:v>79.0</c:v>
                </c:pt>
                <c:pt idx="58">
                  <c:v>79.0</c:v>
                </c:pt>
                <c:pt idx="59">
                  <c:v>79.0</c:v>
                </c:pt>
                <c:pt idx="60">
                  <c:v>79.0</c:v>
                </c:pt>
                <c:pt idx="61">
                  <c:v>79.0</c:v>
                </c:pt>
                <c:pt idx="62">
                  <c:v>79.0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79.0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79.0</c:v>
                </c:pt>
                <c:pt idx="71">
                  <c:v>79.0</c:v>
                </c:pt>
                <c:pt idx="72">
                  <c:v>79.0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'User Regression'!$K$256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Regression'!$G$257:$G$330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Regression'!$K$257:$K$330</c:f>
              <c:numCache>
                <c:formatCode>General</c:formatCode>
                <c:ptCount val="74"/>
                <c:pt idx="0">
                  <c:v>14.0</c:v>
                </c:pt>
                <c:pt idx="1">
                  <c:v>15.0</c:v>
                </c:pt>
                <c:pt idx="2">
                  <c:v>17.0</c:v>
                </c:pt>
                <c:pt idx="3">
                  <c:v>17.0</c:v>
                </c:pt>
                <c:pt idx="4">
                  <c:v>20.0</c:v>
                </c:pt>
                <c:pt idx="5">
                  <c:v>22.0</c:v>
                </c:pt>
                <c:pt idx="6">
                  <c:v>23.0</c:v>
                </c:pt>
                <c:pt idx="7">
                  <c:v>25.0</c:v>
                </c:pt>
                <c:pt idx="8">
                  <c:v>31.0</c:v>
                </c:pt>
                <c:pt idx="9">
                  <c:v>34.0</c:v>
                </c:pt>
                <c:pt idx="10">
                  <c:v>32.0</c:v>
                </c:pt>
                <c:pt idx="11">
                  <c:v>29.0</c:v>
                </c:pt>
                <c:pt idx="12">
                  <c:v>31.0</c:v>
                </c:pt>
                <c:pt idx="13">
                  <c:v>41.0</c:v>
                </c:pt>
                <c:pt idx="14">
                  <c:v>48.0</c:v>
                </c:pt>
                <c:pt idx="15">
                  <c:v>51.0</c:v>
                </c:pt>
                <c:pt idx="16">
                  <c:v>47.0</c:v>
                </c:pt>
                <c:pt idx="17">
                  <c:v>47.0</c:v>
                </c:pt>
                <c:pt idx="18">
                  <c:v>50.0</c:v>
                </c:pt>
                <c:pt idx="19">
                  <c:v>56.0</c:v>
                </c:pt>
                <c:pt idx="20">
                  <c:v>56.0</c:v>
                </c:pt>
                <c:pt idx="21">
                  <c:v>57.0</c:v>
                </c:pt>
                <c:pt idx="22">
                  <c:v>58.0</c:v>
                </c:pt>
                <c:pt idx="23">
                  <c:v>58.0</c:v>
                </c:pt>
                <c:pt idx="24">
                  <c:v>60.0</c:v>
                </c:pt>
                <c:pt idx="25">
                  <c:v>66.0</c:v>
                </c:pt>
                <c:pt idx="26">
                  <c:v>81.0</c:v>
                </c:pt>
                <c:pt idx="27">
                  <c:v>88.0</c:v>
                </c:pt>
                <c:pt idx="28">
                  <c:v>90.0</c:v>
                </c:pt>
                <c:pt idx="29">
                  <c:v>79.0</c:v>
                </c:pt>
                <c:pt idx="30">
                  <c:v>68.0</c:v>
                </c:pt>
                <c:pt idx="31">
                  <c:v>61.0</c:v>
                </c:pt>
                <c:pt idx="32">
                  <c:v>57.0</c:v>
                </c:pt>
                <c:pt idx="33">
                  <c:v>65.0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81.0</c:v>
                </c:pt>
                <c:pt idx="38">
                  <c:v>76.0</c:v>
                </c:pt>
                <c:pt idx="39">
                  <c:v>77.0</c:v>
                </c:pt>
                <c:pt idx="40">
                  <c:v>71.0</c:v>
                </c:pt>
                <c:pt idx="41">
                  <c:v>74.0</c:v>
                </c:pt>
                <c:pt idx="42">
                  <c:v>71.0</c:v>
                </c:pt>
                <c:pt idx="43">
                  <c:v>71.0</c:v>
                </c:pt>
                <c:pt idx="44">
                  <c:v>76.0</c:v>
                </c:pt>
                <c:pt idx="45">
                  <c:v>74.0</c:v>
                </c:pt>
                <c:pt idx="46">
                  <c:v>74.0</c:v>
                </c:pt>
                <c:pt idx="47">
                  <c:v>72.0</c:v>
                </c:pt>
                <c:pt idx="48">
                  <c:v>73.0</c:v>
                </c:pt>
                <c:pt idx="49">
                  <c:v>73.0</c:v>
                </c:pt>
                <c:pt idx="50">
                  <c:v>72.0</c:v>
                </c:pt>
                <c:pt idx="51">
                  <c:v>71.0</c:v>
                </c:pt>
                <c:pt idx="52">
                  <c:v>74.0</c:v>
                </c:pt>
                <c:pt idx="53">
                  <c:v>68.0</c:v>
                </c:pt>
                <c:pt idx="54">
                  <c:v>70.0</c:v>
                </c:pt>
                <c:pt idx="55">
                  <c:v>73.0</c:v>
                </c:pt>
                <c:pt idx="56">
                  <c:v>79.0</c:v>
                </c:pt>
                <c:pt idx="57">
                  <c:v>77.0</c:v>
                </c:pt>
                <c:pt idx="58">
                  <c:v>72.0</c:v>
                </c:pt>
                <c:pt idx="59">
                  <c:v>67.0</c:v>
                </c:pt>
                <c:pt idx="60">
                  <c:v>61.0</c:v>
                </c:pt>
                <c:pt idx="61">
                  <c:v>55.0</c:v>
                </c:pt>
                <c:pt idx="62">
                  <c:v>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57768"/>
        <c:axId val="-2045664264"/>
      </c:scatterChart>
      <c:valAx>
        <c:axId val="-2089857768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</a:t>
                </a:r>
                <a:r>
                  <a:rPr lang="en-US" altLang="zh-CN" sz="1400" baseline="0"/>
                  <a:t>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5664264"/>
        <c:crosses val="autoZero"/>
        <c:crossBetween val="midCat"/>
        <c:majorUnit val="12.0"/>
        <c:minorUnit val="6.0"/>
      </c:valAx>
      <c:valAx>
        <c:axId val="-204566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89857768"/>
        <c:crosses val="autoZero"/>
        <c:crossBetween val="midCat"/>
        <c:majorUnit val="25.0"/>
      </c:valAx>
    </c:plotArea>
    <c:legend>
      <c:legendPos val="r"/>
      <c:layout>
        <c:manualLayout>
          <c:xMode val="edge"/>
          <c:yMode val="edge"/>
          <c:x val="0.589679262238959"/>
          <c:y val="0.533656369876842"/>
          <c:w val="0.360320737761041"/>
          <c:h val="0.308755299818292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7282370953631"/>
          <c:h val="0.8224693788276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Regression'!$S$3</c:f>
              <c:strCache>
                <c:ptCount val="1"/>
                <c:pt idx="0">
                  <c:v>Gompertz Curve</c:v>
                </c:pt>
              </c:strCache>
            </c:strRef>
          </c:tx>
          <c:marker>
            <c:symbol val="none"/>
          </c:marker>
          <c:xVal>
            <c:numRef>
              <c:f>'User Regression'!$Q$4:$Q$64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'User Regression'!$S$4:$S$64</c:f>
              <c:numCache>
                <c:formatCode>General</c:formatCode>
                <c:ptCount val="61"/>
              </c:numCache>
            </c:numRef>
          </c:yVal>
          <c:smooth val="1"/>
        </c:ser>
        <c:ser>
          <c:idx val="2"/>
          <c:order val="1"/>
          <c:tx>
            <c:strRef>
              <c:f>'User Regression'!$T$3</c:f>
              <c:strCache>
                <c:ptCount val="1"/>
                <c:pt idx="0">
                  <c:v>Logistic Curve</c:v>
                </c:pt>
              </c:strCache>
            </c:strRef>
          </c:tx>
          <c:marker>
            <c:symbol val="none"/>
          </c:marker>
          <c:xVal>
            <c:numRef>
              <c:f>'User Regression'!$Q$4:$Q$64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'User Regression'!$T$4:$T$64</c:f>
              <c:numCache>
                <c:formatCode>General</c:formatCode>
                <c:ptCount val="61"/>
                <c:pt idx="0">
                  <c:v>11.11111111111111</c:v>
                </c:pt>
                <c:pt idx="1">
                  <c:v>14.43721060773923</c:v>
                </c:pt>
                <c:pt idx="2">
                  <c:v>18.55117859415491</c:v>
                </c:pt>
                <c:pt idx="3">
                  <c:v>23.51526233852375</c:v>
                </c:pt>
                <c:pt idx="4">
                  <c:v>29.32935185561613</c:v>
                </c:pt>
                <c:pt idx="5">
                  <c:v>35.90611050381404</c:v>
                </c:pt>
                <c:pt idx="6">
                  <c:v>43.05906948723376</c:v>
                </c:pt>
                <c:pt idx="7">
                  <c:v>50.51394335660937</c:v>
                </c:pt>
                <c:pt idx="8">
                  <c:v>57.94603466884229</c:v>
                </c:pt>
                <c:pt idx="9">
                  <c:v>65.03455505423123</c:v>
                </c:pt>
                <c:pt idx="10">
                  <c:v>71.51558817664927</c:v>
                </c:pt>
                <c:pt idx="11">
                  <c:v>77.21618127854997</c:v>
                </c:pt>
                <c:pt idx="12">
                  <c:v>82.06207016983373</c:v>
                </c:pt>
                <c:pt idx="13">
                  <c:v>86.06331241147466</c:v>
                </c:pt>
                <c:pt idx="14">
                  <c:v>89.28853528014876</c:v>
                </c:pt>
                <c:pt idx="15">
                  <c:v>91.83816145825378</c:v>
                </c:pt>
                <c:pt idx="16">
                  <c:v>93.82289073476061</c:v>
                </c:pt>
                <c:pt idx="17">
                  <c:v>95.34942954326574</c:v>
                </c:pt>
                <c:pt idx="18">
                  <c:v>96.51273921088612</c:v>
                </c:pt>
                <c:pt idx="19">
                  <c:v>97.39301080049923</c:v>
                </c:pt>
                <c:pt idx="20">
                  <c:v>98.05555660504805</c:v>
                </c:pt>
                <c:pt idx="21">
                  <c:v>98.5522246329574</c:v>
                </c:pt>
                <c:pt idx="22">
                  <c:v>98.92342190935717</c:v>
                </c:pt>
                <c:pt idx="23">
                  <c:v>99.20021971212567</c:v>
                </c:pt>
                <c:pt idx="24">
                  <c:v>99.40627747180793</c:v>
                </c:pt>
                <c:pt idx="25">
                  <c:v>99.55948165437555</c:v>
                </c:pt>
                <c:pt idx="26">
                  <c:v>99.67328295602533</c:v>
                </c:pt>
                <c:pt idx="27">
                  <c:v>99.75775693155451</c:v>
                </c:pt>
                <c:pt idx="28">
                  <c:v>99.82042917753971</c:v>
                </c:pt>
                <c:pt idx="29">
                  <c:v>99.8669087201602</c:v>
                </c:pt>
                <c:pt idx="30">
                  <c:v>99.90136953246406</c:v>
                </c:pt>
                <c:pt idx="31">
                  <c:v>99.92691406941774</c:v>
                </c:pt>
                <c:pt idx="32">
                  <c:v>99.94584635287208</c:v>
                </c:pt>
                <c:pt idx="33">
                  <c:v>99.95987635988214</c:v>
                </c:pt>
                <c:pt idx="34">
                  <c:v>99.97027258487264</c:v>
                </c:pt>
                <c:pt idx="35">
                  <c:v>99.97797569229007</c:v>
                </c:pt>
                <c:pt idx="36">
                  <c:v>99.9836830601308</c:v>
                </c:pt>
                <c:pt idx="37">
                  <c:v>99.98791160241435</c:v>
                </c:pt>
                <c:pt idx="38">
                  <c:v>99.9910444142229</c:v>
                </c:pt>
                <c:pt idx="39">
                  <c:v>99.99336538488177</c:v>
                </c:pt>
                <c:pt idx="40">
                  <c:v>99.99508487171408</c:v>
                </c:pt>
                <c:pt idx="41">
                  <c:v>99.99635873702232</c:v>
                </c:pt>
                <c:pt idx="42">
                  <c:v>99.99730246058184</c:v>
                </c:pt>
                <c:pt idx="43">
                  <c:v>99.99800159967614</c:v>
                </c:pt>
                <c:pt idx="44">
                  <c:v>99.99851954095984</c:v>
                </c:pt>
                <c:pt idx="45">
                  <c:v>99.99890324475973</c:v>
                </c:pt>
                <c:pt idx="46">
                  <c:v>99.99918750142479</c:v>
                </c:pt>
                <c:pt idx="47">
                  <c:v>99.99939808498367</c:v>
                </c:pt>
                <c:pt idx="48">
                  <c:v>99.99955408969294</c:v>
                </c:pt>
                <c:pt idx="49">
                  <c:v>99.99966966113795</c:v>
                </c:pt>
                <c:pt idx="50">
                  <c:v>99.99975527874248</c:v>
                </c:pt>
                <c:pt idx="51">
                  <c:v>99.99981870591845</c:v>
                </c:pt>
                <c:pt idx="52">
                  <c:v>99.99986569397798</c:v>
                </c:pt>
                <c:pt idx="53">
                  <c:v>99.9999005036171</c:v>
                </c:pt>
                <c:pt idx="54">
                  <c:v>99.99992629124764</c:v>
                </c:pt>
                <c:pt idx="55">
                  <c:v>99.9999453952028</c:v>
                </c:pt>
                <c:pt idx="56">
                  <c:v>99.99995954776557</c:v>
                </c:pt>
                <c:pt idx="57">
                  <c:v>99.99997003224453</c:v>
                </c:pt>
                <c:pt idx="58">
                  <c:v>99.999977799339</c:v>
                </c:pt>
                <c:pt idx="59">
                  <c:v>99.99998355334487</c:v>
                </c:pt>
                <c:pt idx="60">
                  <c:v>99.99998781601768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'User Regression'!$U$3</c:f>
              <c:strCache>
                <c:ptCount val="1"/>
                <c:pt idx="0">
                  <c:v>Low Pass Filter</c:v>
                </c:pt>
              </c:strCache>
            </c:strRef>
          </c:tx>
          <c:marker>
            <c:symbol val="none"/>
          </c:marker>
          <c:xVal>
            <c:numRef>
              <c:f>'User Regression'!$Q$4:$Q$64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'User Regression'!$U$4:$U$64</c:f>
              <c:numCache>
                <c:formatCode>General</c:formatCode>
                <c:ptCount val="61"/>
                <c:pt idx="0">
                  <c:v>8.0</c:v>
                </c:pt>
                <c:pt idx="1">
                  <c:v>7.0</c:v>
                </c:pt>
                <c:pt idx="2">
                  <c:v>12.0</c:v>
                </c:pt>
                <c:pt idx="3">
                  <c:v>19.66666666666667</c:v>
                </c:pt>
                <c:pt idx="4">
                  <c:v>25.33333333333333</c:v>
                </c:pt>
                <c:pt idx="5">
                  <c:v>28.33333333333333</c:v>
                </c:pt>
                <c:pt idx="6">
                  <c:v>34.33333333333334</c:v>
                </c:pt>
                <c:pt idx="7">
                  <c:v>47.33333333333334</c:v>
                </c:pt>
                <c:pt idx="8">
                  <c:v>64.0</c:v>
                </c:pt>
                <c:pt idx="9">
                  <c:v>75.33333333333333</c:v>
                </c:pt>
                <c:pt idx="10">
                  <c:v>83.66666666666667</c:v>
                </c:pt>
                <c:pt idx="11">
                  <c:v>91.0</c:v>
                </c:pt>
                <c:pt idx="12">
                  <c:v>93.0</c:v>
                </c:pt>
                <c:pt idx="13">
                  <c:v>92.33333333333333</c:v>
                </c:pt>
                <c:pt idx="14">
                  <c:v>91.0</c:v>
                </c:pt>
                <c:pt idx="15">
                  <c:v>91.0</c:v>
                </c:pt>
                <c:pt idx="16">
                  <c:v>92.0</c:v>
                </c:pt>
                <c:pt idx="17">
                  <c:v>85.0</c:v>
                </c:pt>
                <c:pt idx="18">
                  <c:v>87.33333333333333</c:v>
                </c:pt>
                <c:pt idx="19">
                  <c:v>99.66666666666667</c:v>
                </c:pt>
                <c:pt idx="20">
                  <c:v>101.3333333333333</c:v>
                </c:pt>
                <c:pt idx="21">
                  <c:v>102.0</c:v>
                </c:pt>
                <c:pt idx="22">
                  <c:v>93.0</c:v>
                </c:pt>
                <c:pt idx="23">
                  <c:v>101.6666666666667</c:v>
                </c:pt>
                <c:pt idx="24">
                  <c:v>99.33333333333333</c:v>
                </c:pt>
                <c:pt idx="25">
                  <c:v>93.0</c:v>
                </c:pt>
                <c:pt idx="26">
                  <c:v>89.33333333333333</c:v>
                </c:pt>
                <c:pt idx="27">
                  <c:v>105.3333333333333</c:v>
                </c:pt>
                <c:pt idx="28">
                  <c:v>108.6666666666667</c:v>
                </c:pt>
                <c:pt idx="29">
                  <c:v>113.0</c:v>
                </c:pt>
                <c:pt idx="30">
                  <c:v>105.3333333333333</c:v>
                </c:pt>
                <c:pt idx="31">
                  <c:v>119.0</c:v>
                </c:pt>
                <c:pt idx="32">
                  <c:v>121.0</c:v>
                </c:pt>
                <c:pt idx="33">
                  <c:v>123.6666666666667</c:v>
                </c:pt>
                <c:pt idx="34">
                  <c:v>117.3333333333333</c:v>
                </c:pt>
                <c:pt idx="35">
                  <c:v>119.6666666666667</c:v>
                </c:pt>
                <c:pt idx="36">
                  <c:v>109.6666666666667</c:v>
                </c:pt>
                <c:pt idx="37">
                  <c:v>102.6666666666667</c:v>
                </c:pt>
                <c:pt idx="38">
                  <c:v>91.0</c:v>
                </c:pt>
                <c:pt idx="39">
                  <c:v>80.33333333333333</c:v>
                </c:pt>
                <c:pt idx="40">
                  <c:v>74.0</c:v>
                </c:pt>
                <c:pt idx="41">
                  <c:v>63.0</c:v>
                </c:pt>
                <c:pt idx="42">
                  <c:v>63.0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00280"/>
        <c:axId val="-2044998856"/>
      </c:scatterChart>
      <c:valAx>
        <c:axId val="-20450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4998856"/>
        <c:crosses val="autoZero"/>
        <c:crossBetween val="midCat"/>
      </c:valAx>
      <c:valAx>
        <c:axId val="-204499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000280"/>
        <c:crosses val="autoZero"/>
        <c:crossBetween val="midCat"/>
        <c:majorUnit val="40.0"/>
      </c:valAx>
    </c:plotArea>
    <c:legend>
      <c:legendPos val="r"/>
      <c:layout>
        <c:manualLayout>
          <c:xMode val="edge"/>
          <c:yMode val="edge"/>
          <c:x val="0.707191382327209"/>
          <c:y val="0.494602653834937"/>
          <c:w val="0.273364173228346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7282370953631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Regression'!$R$86</c:f>
              <c:strCache>
                <c:ptCount val="1"/>
                <c:pt idx="0">
                  <c:v>Raw Data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Regression'!$R$87:$R$159</c:f>
              <c:numCache>
                <c:formatCode>General</c:formatCode>
                <c:ptCount val="73"/>
                <c:pt idx="0">
                  <c:v>7.0</c:v>
                </c:pt>
                <c:pt idx="1">
                  <c:v>9.0</c:v>
                </c:pt>
                <c:pt idx="2">
                  <c:v>5.0</c:v>
                </c:pt>
                <c:pt idx="3">
                  <c:v>20.0</c:v>
                </c:pt>
                <c:pt idx="4">
                  <c:v>32.0</c:v>
                </c:pt>
                <c:pt idx="5">
                  <c:v>23.0</c:v>
                </c:pt>
                <c:pt idx="6">
                  <c:v>31.0</c:v>
                </c:pt>
                <c:pt idx="7">
                  <c:v>49.0</c:v>
                </c:pt>
                <c:pt idx="8">
                  <c:v>62.0</c:v>
                </c:pt>
                <c:pt idx="9">
                  <c:v>81.0</c:v>
                </c:pt>
                <c:pt idx="10">
                  <c:v>83.0</c:v>
                </c:pt>
                <c:pt idx="11">
                  <c:v>86.0</c:v>
                </c:pt>
                <c:pt idx="12">
                  <c:v>101.0</c:v>
                </c:pt>
                <c:pt idx="13">
                  <c:v>91.0</c:v>
                </c:pt>
                <c:pt idx="14">
                  <c:v>83.0</c:v>
                </c:pt>
                <c:pt idx="15">
                  <c:v>96.0</c:v>
                </c:pt>
                <c:pt idx="16">
                  <c:v>85.0</c:v>
                </c:pt>
                <c:pt idx="17">
                  <c:v>76.0</c:v>
                </c:pt>
                <c:pt idx="18">
                  <c:v>123.0</c:v>
                </c:pt>
                <c:pt idx="19">
                  <c:v>83.0</c:v>
                </c:pt>
                <c:pt idx="20">
                  <c:v>95.0</c:v>
                </c:pt>
                <c:pt idx="21">
                  <c:v>97.0</c:v>
                </c:pt>
                <c:pt idx="22">
                  <c:v>110.0</c:v>
                </c:pt>
                <c:pt idx="23">
                  <c:v>93.0</c:v>
                </c:pt>
                <c:pt idx="24">
                  <c:v>77.0</c:v>
                </c:pt>
                <c:pt idx="25">
                  <c:v>93.0</c:v>
                </c:pt>
                <c:pt idx="26">
                  <c:v>128.0</c:v>
                </c:pt>
                <c:pt idx="27">
                  <c:v>87.0</c:v>
                </c:pt>
                <c:pt idx="28">
                  <c:v>107.0</c:v>
                </c:pt>
                <c:pt idx="29">
                  <c:v>108.0</c:v>
                </c:pt>
                <c:pt idx="30">
                  <c:v>161.0</c:v>
                </c:pt>
                <c:pt idx="31">
                  <c:v>244.0</c:v>
                </c:pt>
                <c:pt idx="32">
                  <c:v>327.0</c:v>
                </c:pt>
                <c:pt idx="33">
                  <c:v>309.0</c:v>
                </c:pt>
                <c:pt idx="34">
                  <c:v>364.0</c:v>
                </c:pt>
                <c:pt idx="35">
                  <c:v>358.0</c:v>
                </c:pt>
                <c:pt idx="36">
                  <c:v>330.0</c:v>
                </c:pt>
                <c:pt idx="37">
                  <c:v>361.0</c:v>
                </c:pt>
                <c:pt idx="38">
                  <c:v>365.0</c:v>
                </c:pt>
                <c:pt idx="39">
                  <c:v>419.0</c:v>
                </c:pt>
                <c:pt idx="40">
                  <c:v>424.0</c:v>
                </c:pt>
                <c:pt idx="41">
                  <c:v>417.0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Regression'!$S$86</c:f>
              <c:strCache>
                <c:ptCount val="1"/>
                <c:pt idx="0">
                  <c:v>Gompertz Curve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Regression'!$S$87:$S$159</c:f>
              <c:numCache>
                <c:formatCode>General</c:formatCode>
                <c:ptCount val="73"/>
              </c:numCache>
            </c:numRef>
          </c:yVal>
          <c:smooth val="1"/>
        </c:ser>
        <c:ser>
          <c:idx val="2"/>
          <c:order val="2"/>
          <c:tx>
            <c:strRef>
              <c:f>'User Regression'!$T$86</c:f>
              <c:strCache>
                <c:ptCount val="1"/>
                <c:pt idx="0">
                  <c:v>Logistic Curve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Regression'!$T$87:$T$159</c:f>
              <c:numCache>
                <c:formatCode>General</c:formatCode>
                <c:ptCount val="73"/>
                <c:pt idx="0">
                  <c:v>8.196721311475409</c:v>
                </c:pt>
                <c:pt idx="1">
                  <c:v>9.78163235770968</c:v>
                </c:pt>
                <c:pt idx="2">
                  <c:v>11.66573119363303</c:v>
                </c:pt>
                <c:pt idx="3">
                  <c:v>13.90244564928507</c:v>
                </c:pt>
                <c:pt idx="4">
                  <c:v>16.55347655557589</c:v>
                </c:pt>
                <c:pt idx="5">
                  <c:v>19.68955123505739</c:v>
                </c:pt>
                <c:pt idx="6">
                  <c:v>23.39101233072905</c:v>
                </c:pt>
                <c:pt idx="7">
                  <c:v>27.74811567418373</c:v>
                </c:pt>
                <c:pt idx="8">
                  <c:v>32.86086956316899</c:v>
                </c:pt>
                <c:pt idx="9">
                  <c:v>38.83820347330406</c:v>
                </c:pt>
                <c:pt idx="10">
                  <c:v>45.79621312643984</c:v>
                </c:pt>
                <c:pt idx="11">
                  <c:v>53.85520179299739</c:v>
                </c:pt>
                <c:pt idx="12">
                  <c:v>63.13524104980931</c:v>
                </c:pt>
                <c:pt idx="13">
                  <c:v>73.75002962244697</c:v>
                </c:pt>
                <c:pt idx="14">
                  <c:v>85.79896088078951</c:v>
                </c:pt>
                <c:pt idx="15">
                  <c:v>99.35753896357926</c:v>
                </c:pt>
                <c:pt idx="16">
                  <c:v>114.4666168023763</c:v>
                </c:pt>
                <c:pt idx="17">
                  <c:v>131.1213437748814</c:v>
                </c:pt>
                <c:pt idx="18">
                  <c:v>149.2611406690143</c:v>
                </c:pt>
                <c:pt idx="19">
                  <c:v>168.7623521359017</c:v>
                </c:pt>
                <c:pt idx="20">
                  <c:v>189.4353176041573</c:v>
                </c:pt>
                <c:pt idx="21">
                  <c:v>211.0273181440311</c:v>
                </c:pt>
                <c:pt idx="22">
                  <c:v>233.2321416429665</c:v>
                </c:pt>
                <c:pt idx="23">
                  <c:v>255.7059386260947</c:v>
                </c:pt>
                <c:pt idx="24">
                  <c:v>278.0878437852293</c:v>
                </c:pt>
                <c:pt idx="25">
                  <c:v>300.0228391256029</c:v>
                </c:pt>
                <c:pt idx="26">
                  <c:v>321.1838408353048</c:v>
                </c:pt>
                <c:pt idx="27">
                  <c:v>341.2901646162853</c:v>
                </c:pt>
                <c:pt idx="28">
                  <c:v>360.1203063450227</c:v>
                </c:pt>
                <c:pt idx="29">
                  <c:v>377.5181173104748</c:v>
                </c:pt>
                <c:pt idx="30">
                  <c:v>393.3926226535213</c:v>
                </c:pt>
                <c:pt idx="31">
                  <c:v>407.7126409504724</c:v>
                </c:pt>
                <c:pt idx="32">
                  <c:v>420.4978591371182</c:v>
                </c:pt>
                <c:pt idx="33">
                  <c:v>431.8080970940521</c:v>
                </c:pt>
                <c:pt idx="34">
                  <c:v>441.732264184163</c:v>
                </c:pt>
                <c:pt idx="35">
                  <c:v>450.378111358579</c:v>
                </c:pt>
                <c:pt idx="36">
                  <c:v>457.8634491237037</c:v>
                </c:pt>
                <c:pt idx="37">
                  <c:v>464.3091231299475</c:v>
                </c:pt>
                <c:pt idx="38">
                  <c:v>469.8337579040834</c:v>
                </c:pt>
                <c:pt idx="39">
                  <c:v>474.5501013089615</c:v>
                </c:pt>
                <c:pt idx="40">
                  <c:v>478.5627122375132</c:v>
                </c:pt>
                <c:pt idx="41">
                  <c:v>481.9667080309787</c:v>
                </c:pt>
                <c:pt idx="42">
                  <c:v>484.8473025812597</c:v>
                </c:pt>
                <c:pt idx="43">
                  <c:v>487.27990193369</c:v>
                </c:pt>
                <c:pt idx="44">
                  <c:v>489.3305679900367</c:v>
                </c:pt>
                <c:pt idx="45">
                  <c:v>491.0567042742055</c:v>
                </c:pt>
                <c:pt idx="46">
                  <c:v>492.5078562282076</c:v>
                </c:pt>
                <c:pt idx="47">
                  <c:v>493.7265503649598</c:v>
                </c:pt>
                <c:pt idx="48">
                  <c:v>494.749121629266</c:v>
                </c:pt>
                <c:pt idx="49">
                  <c:v>495.6064971634257</c:v>
                </c:pt>
                <c:pt idx="50">
                  <c:v>496.324918343831</c:v>
                </c:pt>
                <c:pt idx="51">
                  <c:v>496.9265925144407</c:v>
                </c:pt>
                <c:pt idx="52">
                  <c:v>497.4302722671979</c:v>
                </c:pt>
                <c:pt idx="53">
                  <c:v>497.8517642309522</c:v>
                </c:pt>
                <c:pt idx="54">
                  <c:v>498.2043717868616</c:v>
                </c:pt>
                <c:pt idx="55">
                  <c:v>498.4992774349681</c:v>
                </c:pt>
                <c:pt idx="56">
                  <c:v>498.7458710701027</c:v>
                </c:pt>
                <c:pt idx="57">
                  <c:v>498.952030458516</c:v>
                </c:pt>
                <c:pt idx="58">
                  <c:v>499.1243599328884</c:v>
                </c:pt>
                <c:pt idx="59">
                  <c:v>499.268392876143</c:v>
                </c:pt>
                <c:pt idx="60">
                  <c:v>499.3887630334998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'User Regression'!$U$86</c:f>
              <c:strCache>
                <c:ptCount val="1"/>
                <c:pt idx="0">
                  <c:v>Low Pass Filter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Regression'!$U$87:$U$159</c:f>
              <c:numCache>
                <c:formatCode>General</c:formatCode>
                <c:ptCount val="73"/>
                <c:pt idx="0">
                  <c:v>8.0</c:v>
                </c:pt>
                <c:pt idx="1">
                  <c:v>7.0</c:v>
                </c:pt>
                <c:pt idx="2">
                  <c:v>11.33333333333333</c:v>
                </c:pt>
                <c:pt idx="3">
                  <c:v>19.0</c:v>
                </c:pt>
                <c:pt idx="4">
                  <c:v>25.0</c:v>
                </c:pt>
                <c:pt idx="5">
                  <c:v>28.66666666666667</c:v>
                </c:pt>
                <c:pt idx="6">
                  <c:v>34.33333333333334</c:v>
                </c:pt>
                <c:pt idx="7">
                  <c:v>47.33333333333334</c:v>
                </c:pt>
                <c:pt idx="8">
                  <c:v>64.0</c:v>
                </c:pt>
                <c:pt idx="9">
                  <c:v>75.33333333333333</c:v>
                </c:pt>
                <c:pt idx="10">
                  <c:v>83.33333333333333</c:v>
                </c:pt>
                <c:pt idx="11">
                  <c:v>90.0</c:v>
                </c:pt>
                <c:pt idx="12">
                  <c:v>92.66666666666667</c:v>
                </c:pt>
                <c:pt idx="13">
                  <c:v>91.66666666666667</c:v>
                </c:pt>
                <c:pt idx="14">
                  <c:v>90.0</c:v>
                </c:pt>
                <c:pt idx="15">
                  <c:v>88.0</c:v>
                </c:pt>
                <c:pt idx="16">
                  <c:v>85.66666666666667</c:v>
                </c:pt>
                <c:pt idx="17">
                  <c:v>94.66666666666667</c:v>
                </c:pt>
                <c:pt idx="18">
                  <c:v>94.0</c:v>
                </c:pt>
                <c:pt idx="19">
                  <c:v>100.3333333333333</c:v>
                </c:pt>
                <c:pt idx="20">
                  <c:v>91.66666666666667</c:v>
                </c:pt>
                <c:pt idx="21">
                  <c:v>100.6666666666667</c:v>
                </c:pt>
                <c:pt idx="22">
                  <c:v>100.0</c:v>
                </c:pt>
                <c:pt idx="23">
                  <c:v>93.33333333333333</c:v>
                </c:pt>
                <c:pt idx="24">
                  <c:v>87.66666666666667</c:v>
                </c:pt>
                <c:pt idx="25">
                  <c:v>99.33333333333333</c:v>
                </c:pt>
                <c:pt idx="26">
                  <c:v>102.6666666666667</c:v>
                </c:pt>
                <c:pt idx="27">
                  <c:v>107.3333333333333</c:v>
                </c:pt>
                <c:pt idx="28">
                  <c:v>100.6666666666667</c:v>
                </c:pt>
                <c:pt idx="29">
                  <c:v>125.3333333333333</c:v>
                </c:pt>
                <c:pt idx="30">
                  <c:v>171.0</c:v>
                </c:pt>
                <c:pt idx="31">
                  <c:v>244.0</c:v>
                </c:pt>
                <c:pt idx="32">
                  <c:v>293.3333333333333</c:v>
                </c:pt>
                <c:pt idx="33">
                  <c:v>333.3333333333333</c:v>
                </c:pt>
                <c:pt idx="34">
                  <c:v>343.6666666666666</c:v>
                </c:pt>
                <c:pt idx="35">
                  <c:v>350.6666666666666</c:v>
                </c:pt>
                <c:pt idx="36">
                  <c:v>349.6666666666666</c:v>
                </c:pt>
                <c:pt idx="37">
                  <c:v>352.0</c:v>
                </c:pt>
                <c:pt idx="38">
                  <c:v>381.6666666666666</c:v>
                </c:pt>
                <c:pt idx="39">
                  <c:v>402.6666666666666</c:v>
                </c:pt>
                <c:pt idx="40">
                  <c:v>420.0</c:v>
                </c:pt>
                <c:pt idx="41">
                  <c:v>420.5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887480"/>
        <c:axId val="-2045886056"/>
      </c:scatterChart>
      <c:valAx>
        <c:axId val="-204588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886056"/>
        <c:crosses val="autoZero"/>
        <c:crossBetween val="midCat"/>
      </c:valAx>
      <c:valAx>
        <c:axId val="-204588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887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'User Regression'!$AF$3</c:f>
              <c:strCache>
                <c:ptCount val="1"/>
                <c:pt idx="0">
                  <c:v>Raw Data</c:v>
                </c:pt>
              </c:strCache>
            </c:strRef>
          </c:tx>
          <c:marker>
            <c:symbol val="none"/>
          </c:marker>
          <c:yVal>
            <c:numRef>
              <c:f>'User Regression'!$AF$4:$AF$46</c:f>
              <c:numCache>
                <c:formatCode>General</c:formatCode>
                <c:ptCount val="43"/>
                <c:pt idx="0">
                  <c:v>14.0</c:v>
                </c:pt>
                <c:pt idx="1">
                  <c:v>18.0</c:v>
                </c:pt>
                <c:pt idx="2">
                  <c:v>10.0</c:v>
                </c:pt>
                <c:pt idx="3">
                  <c:v>42.0</c:v>
                </c:pt>
                <c:pt idx="4">
                  <c:v>64.0</c:v>
                </c:pt>
                <c:pt idx="5">
                  <c:v>45.0</c:v>
                </c:pt>
                <c:pt idx="6">
                  <c:v>62.0</c:v>
                </c:pt>
                <c:pt idx="7">
                  <c:v>99.0</c:v>
                </c:pt>
                <c:pt idx="8">
                  <c:v>123.0</c:v>
                </c:pt>
                <c:pt idx="9">
                  <c:v>162.0</c:v>
                </c:pt>
                <c:pt idx="10">
                  <c:v>167.0</c:v>
                </c:pt>
                <c:pt idx="11">
                  <c:v>172.0</c:v>
                </c:pt>
                <c:pt idx="12">
                  <c:v>204.0</c:v>
                </c:pt>
                <c:pt idx="13">
                  <c:v>181.0</c:v>
                </c:pt>
                <c:pt idx="14">
                  <c:v>167.0</c:v>
                </c:pt>
                <c:pt idx="15">
                  <c:v>195.0</c:v>
                </c:pt>
                <c:pt idx="16">
                  <c:v>175.0</c:v>
                </c:pt>
                <c:pt idx="17">
                  <c:v>163.0</c:v>
                </c:pt>
                <c:pt idx="18">
                  <c:v>201.0</c:v>
                </c:pt>
                <c:pt idx="19">
                  <c:v>180.0</c:v>
                </c:pt>
                <c:pt idx="20">
                  <c:v>219.0</c:v>
                </c:pt>
                <c:pt idx="21">
                  <c:v>180.0</c:v>
                </c:pt>
                <c:pt idx="22">
                  <c:v>209.0</c:v>
                </c:pt>
                <c:pt idx="23">
                  <c:v>190.0</c:v>
                </c:pt>
                <c:pt idx="24">
                  <c:v>186.0</c:v>
                </c:pt>
                <c:pt idx="25">
                  <c:v>185.0</c:v>
                </c:pt>
                <c:pt idx="26">
                  <c:v>206.0</c:v>
                </c:pt>
                <c:pt idx="27">
                  <c:v>185.0</c:v>
                </c:pt>
                <c:pt idx="28">
                  <c:v>247.0</c:v>
                </c:pt>
                <c:pt idx="29">
                  <c:v>196.0</c:v>
                </c:pt>
                <c:pt idx="30">
                  <c:v>272.0</c:v>
                </c:pt>
                <c:pt idx="31">
                  <c:v>361.0</c:v>
                </c:pt>
                <c:pt idx="32">
                  <c:v>456.0</c:v>
                </c:pt>
                <c:pt idx="33">
                  <c:v>426.0</c:v>
                </c:pt>
                <c:pt idx="34">
                  <c:v>489.0</c:v>
                </c:pt>
                <c:pt idx="35">
                  <c:v>468.0</c:v>
                </c:pt>
                <c:pt idx="36">
                  <c:v>454.0</c:v>
                </c:pt>
                <c:pt idx="37">
                  <c:v>456.0</c:v>
                </c:pt>
                <c:pt idx="38">
                  <c:v>454.0</c:v>
                </c:pt>
                <c:pt idx="39">
                  <c:v>508.0</c:v>
                </c:pt>
                <c:pt idx="40">
                  <c:v>487.0</c:v>
                </c:pt>
                <c:pt idx="41">
                  <c:v>487.0</c:v>
                </c:pt>
                <c:pt idx="42">
                  <c:v>486.0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875784"/>
        <c:axId val="-2045874360"/>
      </c:scatterChart>
      <c:valAx>
        <c:axId val="-20458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874360"/>
        <c:crosses val="autoZero"/>
        <c:crossBetween val="midCat"/>
      </c:valAx>
      <c:valAx>
        <c:axId val="-20458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875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79965004374"/>
          <c:y val="0.0305555555555555"/>
          <c:w val="0.831408573928259"/>
          <c:h val="0.740890565762613"/>
        </c:manualLayout>
      </c:layout>
      <c:lineChart>
        <c:grouping val="standard"/>
        <c:varyColors val="0"/>
        <c:ser>
          <c:idx val="0"/>
          <c:order val="0"/>
          <c:tx>
            <c:strRef>
              <c:f>'User Community'!$H$3:$H$4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Community'!$H$5:$H$67</c:f>
              <c:numCache>
                <c:formatCode>General</c:formatCode>
                <c:ptCount val="63"/>
                <c:pt idx="17">
                  <c:v>0.0</c:v>
                </c:pt>
                <c:pt idx="18">
                  <c:v>7.0</c:v>
                </c:pt>
                <c:pt idx="19">
                  <c:v>14.0</c:v>
                </c:pt>
                <c:pt idx="20">
                  <c:v>16.0</c:v>
                </c:pt>
                <c:pt idx="21">
                  <c:v>8.0</c:v>
                </c:pt>
                <c:pt idx="22">
                  <c:v>22.0</c:v>
                </c:pt>
                <c:pt idx="23">
                  <c:v>107.0</c:v>
                </c:pt>
                <c:pt idx="24">
                  <c:v>201.0</c:v>
                </c:pt>
                <c:pt idx="25">
                  <c:v>265.0</c:v>
                </c:pt>
                <c:pt idx="26">
                  <c:v>348.0</c:v>
                </c:pt>
                <c:pt idx="27">
                  <c:v>359.0</c:v>
                </c:pt>
                <c:pt idx="28">
                  <c:v>1125.0</c:v>
                </c:pt>
                <c:pt idx="29">
                  <c:v>804.0</c:v>
                </c:pt>
                <c:pt idx="30">
                  <c:v>879.0</c:v>
                </c:pt>
                <c:pt idx="31">
                  <c:v>921.0</c:v>
                </c:pt>
                <c:pt idx="32">
                  <c:v>984.0</c:v>
                </c:pt>
                <c:pt idx="33">
                  <c:v>1289.0</c:v>
                </c:pt>
                <c:pt idx="34">
                  <c:v>1018.0</c:v>
                </c:pt>
                <c:pt idx="35">
                  <c:v>979.0</c:v>
                </c:pt>
                <c:pt idx="36">
                  <c:v>1430.0</c:v>
                </c:pt>
                <c:pt idx="37">
                  <c:v>1576.0</c:v>
                </c:pt>
                <c:pt idx="38">
                  <c:v>2192.0</c:v>
                </c:pt>
                <c:pt idx="39">
                  <c:v>2213.0</c:v>
                </c:pt>
                <c:pt idx="40">
                  <c:v>2493.0</c:v>
                </c:pt>
                <c:pt idx="41">
                  <c:v>1759.0</c:v>
                </c:pt>
                <c:pt idx="42">
                  <c:v>2148.0</c:v>
                </c:pt>
                <c:pt idx="43">
                  <c:v>2296.0</c:v>
                </c:pt>
                <c:pt idx="44">
                  <c:v>1585.0</c:v>
                </c:pt>
                <c:pt idx="45">
                  <c:v>2030.0</c:v>
                </c:pt>
                <c:pt idx="46">
                  <c:v>3080.0</c:v>
                </c:pt>
                <c:pt idx="47">
                  <c:v>1682.0</c:v>
                </c:pt>
                <c:pt idx="48">
                  <c:v>2428.0</c:v>
                </c:pt>
                <c:pt idx="49">
                  <c:v>1430.0</c:v>
                </c:pt>
                <c:pt idx="50">
                  <c:v>4060.0</c:v>
                </c:pt>
                <c:pt idx="51">
                  <c:v>3565.0</c:v>
                </c:pt>
                <c:pt idx="52">
                  <c:v>4255.0</c:v>
                </c:pt>
                <c:pt idx="53">
                  <c:v>3547.0</c:v>
                </c:pt>
                <c:pt idx="54">
                  <c:v>4251.0</c:v>
                </c:pt>
                <c:pt idx="55">
                  <c:v>3375.0</c:v>
                </c:pt>
                <c:pt idx="56">
                  <c:v>2654.0</c:v>
                </c:pt>
                <c:pt idx="57">
                  <c:v>3960.0</c:v>
                </c:pt>
                <c:pt idx="58">
                  <c:v>4376.0</c:v>
                </c:pt>
                <c:pt idx="59">
                  <c:v>4408.0</c:v>
                </c:pt>
                <c:pt idx="60">
                  <c:v>4642.0</c:v>
                </c:pt>
                <c:pt idx="61">
                  <c:v>4462.0</c:v>
                </c:pt>
                <c:pt idx="62">
                  <c:v>4462.0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Community'!$I$3:$I$4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Community'!$I$5:$I$67</c:f>
              <c:numCache>
                <c:formatCode>General</c:formatCode>
                <c:ptCount val="63"/>
                <c:pt idx="0">
                  <c:v>40.0</c:v>
                </c:pt>
                <c:pt idx="1">
                  <c:v>67.0</c:v>
                </c:pt>
                <c:pt idx="2">
                  <c:v>68.0</c:v>
                </c:pt>
                <c:pt idx="3">
                  <c:v>44.0</c:v>
                </c:pt>
                <c:pt idx="4">
                  <c:v>58.0</c:v>
                </c:pt>
                <c:pt idx="5">
                  <c:v>95.0</c:v>
                </c:pt>
                <c:pt idx="6">
                  <c:v>79.0</c:v>
                </c:pt>
                <c:pt idx="7">
                  <c:v>121.0</c:v>
                </c:pt>
                <c:pt idx="8">
                  <c:v>173.0</c:v>
                </c:pt>
                <c:pt idx="9">
                  <c:v>174.0</c:v>
                </c:pt>
                <c:pt idx="10">
                  <c:v>141.0</c:v>
                </c:pt>
                <c:pt idx="11">
                  <c:v>81.0</c:v>
                </c:pt>
                <c:pt idx="12">
                  <c:v>127.0</c:v>
                </c:pt>
                <c:pt idx="13">
                  <c:v>186.0</c:v>
                </c:pt>
                <c:pt idx="14">
                  <c:v>171.0</c:v>
                </c:pt>
                <c:pt idx="15">
                  <c:v>174.0</c:v>
                </c:pt>
                <c:pt idx="16">
                  <c:v>143.0</c:v>
                </c:pt>
                <c:pt idx="17">
                  <c:v>171.0</c:v>
                </c:pt>
                <c:pt idx="18">
                  <c:v>182.0</c:v>
                </c:pt>
                <c:pt idx="19">
                  <c:v>205.0</c:v>
                </c:pt>
                <c:pt idx="20">
                  <c:v>239.0</c:v>
                </c:pt>
                <c:pt idx="21">
                  <c:v>236.0</c:v>
                </c:pt>
                <c:pt idx="22">
                  <c:v>240.0</c:v>
                </c:pt>
                <c:pt idx="23">
                  <c:v>219.0</c:v>
                </c:pt>
                <c:pt idx="24">
                  <c:v>190.0</c:v>
                </c:pt>
                <c:pt idx="25">
                  <c:v>387.0</c:v>
                </c:pt>
                <c:pt idx="26">
                  <c:v>413.0</c:v>
                </c:pt>
                <c:pt idx="27">
                  <c:v>481.0</c:v>
                </c:pt>
                <c:pt idx="28">
                  <c:v>409.0</c:v>
                </c:pt>
                <c:pt idx="29">
                  <c:v>332.0</c:v>
                </c:pt>
                <c:pt idx="30">
                  <c:v>245.0</c:v>
                </c:pt>
                <c:pt idx="31">
                  <c:v>244.0</c:v>
                </c:pt>
                <c:pt idx="32">
                  <c:v>269.0</c:v>
                </c:pt>
                <c:pt idx="33">
                  <c:v>244.0</c:v>
                </c:pt>
                <c:pt idx="34">
                  <c:v>298.0</c:v>
                </c:pt>
                <c:pt idx="35">
                  <c:v>723.0</c:v>
                </c:pt>
                <c:pt idx="36">
                  <c:v>320.0</c:v>
                </c:pt>
                <c:pt idx="37">
                  <c:v>320.0</c:v>
                </c:pt>
                <c:pt idx="38">
                  <c:v>375.0</c:v>
                </c:pt>
                <c:pt idx="39">
                  <c:v>315.0</c:v>
                </c:pt>
                <c:pt idx="40">
                  <c:v>425.0</c:v>
                </c:pt>
                <c:pt idx="41">
                  <c:v>307.0</c:v>
                </c:pt>
                <c:pt idx="42">
                  <c:v>362.0</c:v>
                </c:pt>
                <c:pt idx="43">
                  <c:v>337.0</c:v>
                </c:pt>
                <c:pt idx="44">
                  <c:v>276.0</c:v>
                </c:pt>
                <c:pt idx="45">
                  <c:v>399.0</c:v>
                </c:pt>
                <c:pt idx="46">
                  <c:v>367.0</c:v>
                </c:pt>
                <c:pt idx="47">
                  <c:v>273.0</c:v>
                </c:pt>
                <c:pt idx="48">
                  <c:v>372.0</c:v>
                </c:pt>
                <c:pt idx="49">
                  <c:v>364.0</c:v>
                </c:pt>
                <c:pt idx="50">
                  <c:v>313.0</c:v>
                </c:pt>
                <c:pt idx="51">
                  <c:v>392.0</c:v>
                </c:pt>
                <c:pt idx="52">
                  <c:v>400.0</c:v>
                </c:pt>
                <c:pt idx="53">
                  <c:v>318.0</c:v>
                </c:pt>
                <c:pt idx="54">
                  <c:v>378.0</c:v>
                </c:pt>
                <c:pt idx="55">
                  <c:v>371.0</c:v>
                </c:pt>
                <c:pt idx="56">
                  <c:v>349.0</c:v>
                </c:pt>
                <c:pt idx="57">
                  <c:v>434.0</c:v>
                </c:pt>
                <c:pt idx="58">
                  <c:v>491.0</c:v>
                </c:pt>
                <c:pt idx="59">
                  <c:v>418.0</c:v>
                </c:pt>
                <c:pt idx="60">
                  <c:v>336.0</c:v>
                </c:pt>
                <c:pt idx="61">
                  <c:v>304.0</c:v>
                </c:pt>
                <c:pt idx="62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Community'!$J$3:$J$4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Community'!$J$5:$J$67</c:f>
              <c:numCache>
                <c:formatCode>General</c:formatCode>
                <c:ptCount val="63"/>
                <c:pt idx="0">
                  <c:v>144.0</c:v>
                </c:pt>
                <c:pt idx="1">
                  <c:v>150.0</c:v>
                </c:pt>
                <c:pt idx="2">
                  <c:v>527.0</c:v>
                </c:pt>
                <c:pt idx="3">
                  <c:v>445.0</c:v>
                </c:pt>
                <c:pt idx="4">
                  <c:v>565.0</c:v>
                </c:pt>
                <c:pt idx="5">
                  <c:v>515.0</c:v>
                </c:pt>
                <c:pt idx="6">
                  <c:v>597.0</c:v>
                </c:pt>
                <c:pt idx="7">
                  <c:v>504.0</c:v>
                </c:pt>
                <c:pt idx="8">
                  <c:v>460.0</c:v>
                </c:pt>
                <c:pt idx="9">
                  <c:v>569.0</c:v>
                </c:pt>
                <c:pt idx="10">
                  <c:v>574.0</c:v>
                </c:pt>
                <c:pt idx="11">
                  <c:v>421.0</c:v>
                </c:pt>
                <c:pt idx="12">
                  <c:v>559.0</c:v>
                </c:pt>
                <c:pt idx="13">
                  <c:v>485.0</c:v>
                </c:pt>
                <c:pt idx="14">
                  <c:v>939.0</c:v>
                </c:pt>
                <c:pt idx="15">
                  <c:v>735.0</c:v>
                </c:pt>
                <c:pt idx="16">
                  <c:v>890.0</c:v>
                </c:pt>
                <c:pt idx="17">
                  <c:v>778.0</c:v>
                </c:pt>
                <c:pt idx="18">
                  <c:v>451.0</c:v>
                </c:pt>
                <c:pt idx="19">
                  <c:v>495.0</c:v>
                </c:pt>
                <c:pt idx="20">
                  <c:v>632.0</c:v>
                </c:pt>
                <c:pt idx="21">
                  <c:v>510.0</c:v>
                </c:pt>
                <c:pt idx="22">
                  <c:v>445.0</c:v>
                </c:pt>
                <c:pt idx="23">
                  <c:v>268.0</c:v>
                </c:pt>
                <c:pt idx="24">
                  <c:v>298.0</c:v>
                </c:pt>
                <c:pt idx="25">
                  <c:v>359.0</c:v>
                </c:pt>
                <c:pt idx="26">
                  <c:v>570.0</c:v>
                </c:pt>
                <c:pt idx="27">
                  <c:v>342.0</c:v>
                </c:pt>
                <c:pt idx="28">
                  <c:v>256.0</c:v>
                </c:pt>
                <c:pt idx="29">
                  <c:v>349.0</c:v>
                </c:pt>
                <c:pt idx="30">
                  <c:v>206.0</c:v>
                </c:pt>
                <c:pt idx="31">
                  <c:v>167.0</c:v>
                </c:pt>
                <c:pt idx="32">
                  <c:v>130.0</c:v>
                </c:pt>
                <c:pt idx="33">
                  <c:v>118.0</c:v>
                </c:pt>
                <c:pt idx="34">
                  <c:v>179.0</c:v>
                </c:pt>
                <c:pt idx="35">
                  <c:v>284.0</c:v>
                </c:pt>
                <c:pt idx="36">
                  <c:v>167.0</c:v>
                </c:pt>
                <c:pt idx="37">
                  <c:v>327.0</c:v>
                </c:pt>
                <c:pt idx="38">
                  <c:v>215.0</c:v>
                </c:pt>
                <c:pt idx="39">
                  <c:v>380.0</c:v>
                </c:pt>
                <c:pt idx="40">
                  <c:v>453.0</c:v>
                </c:pt>
                <c:pt idx="41">
                  <c:v>344.0</c:v>
                </c:pt>
                <c:pt idx="42">
                  <c:v>345.0</c:v>
                </c:pt>
                <c:pt idx="43">
                  <c:v>434.0</c:v>
                </c:pt>
                <c:pt idx="44">
                  <c:v>347.0</c:v>
                </c:pt>
                <c:pt idx="45">
                  <c:v>410.0</c:v>
                </c:pt>
                <c:pt idx="46">
                  <c:v>416.0</c:v>
                </c:pt>
                <c:pt idx="47">
                  <c:v>423.0</c:v>
                </c:pt>
                <c:pt idx="48">
                  <c:v>550.0</c:v>
                </c:pt>
                <c:pt idx="49">
                  <c:v>747.0</c:v>
                </c:pt>
                <c:pt idx="50">
                  <c:v>1064.0</c:v>
                </c:pt>
                <c:pt idx="51">
                  <c:v>620.0</c:v>
                </c:pt>
                <c:pt idx="52">
                  <c:v>357.0</c:v>
                </c:pt>
                <c:pt idx="53">
                  <c:v>434.0</c:v>
                </c:pt>
                <c:pt idx="54">
                  <c:v>359.0</c:v>
                </c:pt>
                <c:pt idx="55">
                  <c:v>278.0</c:v>
                </c:pt>
                <c:pt idx="56">
                  <c:v>441.0</c:v>
                </c:pt>
                <c:pt idx="57">
                  <c:v>220.0</c:v>
                </c:pt>
                <c:pt idx="58">
                  <c:v>222.0</c:v>
                </c:pt>
                <c:pt idx="59">
                  <c:v>264.0</c:v>
                </c:pt>
                <c:pt idx="60">
                  <c:v>118.0</c:v>
                </c:pt>
                <c:pt idx="61">
                  <c:v>308.0</c:v>
                </c:pt>
                <c:pt idx="62">
                  <c:v>172.0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Community'!$K$3:$K$4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Community'!$K$5:$K$67</c:f>
              <c:numCache>
                <c:formatCode>General</c:formatCode>
                <c:ptCount val="63"/>
                <c:pt idx="16">
                  <c:v>188.0</c:v>
                </c:pt>
                <c:pt idx="17">
                  <c:v>90.0</c:v>
                </c:pt>
                <c:pt idx="18">
                  <c:v>58.0</c:v>
                </c:pt>
                <c:pt idx="19">
                  <c:v>70.0</c:v>
                </c:pt>
                <c:pt idx="20">
                  <c:v>77.0</c:v>
                </c:pt>
                <c:pt idx="21">
                  <c:v>46.0</c:v>
                </c:pt>
                <c:pt idx="22">
                  <c:v>44.0</c:v>
                </c:pt>
                <c:pt idx="23">
                  <c:v>29.0</c:v>
                </c:pt>
                <c:pt idx="24">
                  <c:v>20.0</c:v>
                </c:pt>
                <c:pt idx="25">
                  <c:v>30.0</c:v>
                </c:pt>
                <c:pt idx="26">
                  <c:v>42.0</c:v>
                </c:pt>
                <c:pt idx="27">
                  <c:v>73.0</c:v>
                </c:pt>
                <c:pt idx="28">
                  <c:v>22.0</c:v>
                </c:pt>
                <c:pt idx="29">
                  <c:v>137.0</c:v>
                </c:pt>
                <c:pt idx="30">
                  <c:v>155.0</c:v>
                </c:pt>
                <c:pt idx="31">
                  <c:v>154.0</c:v>
                </c:pt>
                <c:pt idx="32">
                  <c:v>289.0</c:v>
                </c:pt>
                <c:pt idx="33">
                  <c:v>440.0</c:v>
                </c:pt>
                <c:pt idx="34">
                  <c:v>348.0</c:v>
                </c:pt>
                <c:pt idx="35">
                  <c:v>299.0</c:v>
                </c:pt>
                <c:pt idx="36">
                  <c:v>217.0</c:v>
                </c:pt>
                <c:pt idx="37">
                  <c:v>300.0</c:v>
                </c:pt>
                <c:pt idx="38">
                  <c:v>608.0</c:v>
                </c:pt>
                <c:pt idx="39">
                  <c:v>326.0</c:v>
                </c:pt>
                <c:pt idx="40">
                  <c:v>955.0</c:v>
                </c:pt>
                <c:pt idx="41">
                  <c:v>1592.0</c:v>
                </c:pt>
                <c:pt idx="42">
                  <c:v>1615.0</c:v>
                </c:pt>
                <c:pt idx="43">
                  <c:v>2412.0</c:v>
                </c:pt>
                <c:pt idx="44">
                  <c:v>2173.0</c:v>
                </c:pt>
                <c:pt idx="45">
                  <c:v>2385.0</c:v>
                </c:pt>
                <c:pt idx="46">
                  <c:v>1762.0</c:v>
                </c:pt>
                <c:pt idx="47">
                  <c:v>2141.0</c:v>
                </c:pt>
                <c:pt idx="48">
                  <c:v>3931.0</c:v>
                </c:pt>
                <c:pt idx="49">
                  <c:v>3617.0</c:v>
                </c:pt>
                <c:pt idx="50">
                  <c:v>2731.0</c:v>
                </c:pt>
                <c:pt idx="51">
                  <c:v>3700.0</c:v>
                </c:pt>
                <c:pt idx="52">
                  <c:v>3266.0</c:v>
                </c:pt>
                <c:pt idx="53">
                  <c:v>2913.0</c:v>
                </c:pt>
                <c:pt idx="54">
                  <c:v>4125.0</c:v>
                </c:pt>
                <c:pt idx="55">
                  <c:v>3551.0</c:v>
                </c:pt>
                <c:pt idx="56">
                  <c:v>2957.0</c:v>
                </c:pt>
                <c:pt idx="57">
                  <c:v>3339.0</c:v>
                </c:pt>
                <c:pt idx="58">
                  <c:v>2545.0</c:v>
                </c:pt>
                <c:pt idx="59">
                  <c:v>1883.0</c:v>
                </c:pt>
                <c:pt idx="60">
                  <c:v>2548.0</c:v>
                </c:pt>
                <c:pt idx="61">
                  <c:v>2205.0</c:v>
                </c:pt>
                <c:pt idx="62">
                  <c:v>3344.0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43224"/>
        <c:axId val="-2089028632"/>
      </c:lineChart>
      <c:catAx>
        <c:axId val="-20929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28632"/>
        <c:crosses val="autoZero"/>
        <c:auto val="1"/>
        <c:lblAlgn val="ctr"/>
        <c:lblOffset val="100"/>
        <c:noMultiLvlLbl val="0"/>
      </c:catAx>
      <c:valAx>
        <c:axId val="-2089028632"/>
        <c:scaling>
          <c:orientation val="minMax"/>
          <c:max val="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Messages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943224"/>
        <c:crosses val="autoZero"/>
        <c:crossBetween val="between"/>
        <c:majorUnit val="1000.0"/>
      </c:valAx>
    </c:plotArea>
    <c:legend>
      <c:legendPos val="r"/>
      <c:layout>
        <c:manualLayout>
          <c:xMode val="edge"/>
          <c:yMode val="edge"/>
          <c:x val="0.146553587051619"/>
          <c:y val="0.0482801108194809"/>
          <c:w val="0.245113079615048"/>
          <c:h val="0.28769903762029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31215731541"/>
          <c:y val="0.0235294117647059"/>
          <c:w val="0.836623861153481"/>
          <c:h val="0.838155627605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Regression'!$B$340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Regression'!$B$341:$B$441</c:f>
              <c:numCache>
                <c:formatCode>General</c:formatCode>
                <c:ptCount val="101"/>
                <c:pt idx="0">
                  <c:v>0.0</c:v>
                </c:pt>
                <c:pt idx="1">
                  <c:v>33.0</c:v>
                </c:pt>
                <c:pt idx="2">
                  <c:v>43.0</c:v>
                </c:pt>
                <c:pt idx="3">
                  <c:v>50.0</c:v>
                </c:pt>
                <c:pt idx="4">
                  <c:v>55.0</c:v>
                </c:pt>
                <c:pt idx="5">
                  <c:v>58.0</c:v>
                </c:pt>
                <c:pt idx="6">
                  <c:v>61.0</c:v>
                </c:pt>
                <c:pt idx="7">
                  <c:v>64.0</c:v>
                </c:pt>
                <c:pt idx="8">
                  <c:v>66.0</c:v>
                </c:pt>
                <c:pt idx="9">
                  <c:v>68.0</c:v>
                </c:pt>
                <c:pt idx="10">
                  <c:v>70.0</c:v>
                </c:pt>
                <c:pt idx="11">
                  <c:v>71.0</c:v>
                </c:pt>
                <c:pt idx="12">
                  <c:v>73.0</c:v>
                </c:pt>
                <c:pt idx="13">
                  <c:v>74.0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82.0</c:v>
                </c:pt>
                <c:pt idx="23">
                  <c:v>83.0</c:v>
                </c:pt>
                <c:pt idx="24">
                  <c:v>84.0</c:v>
                </c:pt>
                <c:pt idx="25">
                  <c:v>84.0</c:v>
                </c:pt>
                <c:pt idx="26">
                  <c:v>85.0</c:v>
                </c:pt>
                <c:pt idx="27">
                  <c:v>85.0</c:v>
                </c:pt>
                <c:pt idx="28">
                  <c:v>86.0</c:v>
                </c:pt>
                <c:pt idx="29">
                  <c:v>86.0</c:v>
                </c:pt>
                <c:pt idx="30">
                  <c:v>87.0</c:v>
                </c:pt>
                <c:pt idx="31">
                  <c:v>87.0</c:v>
                </c:pt>
                <c:pt idx="32">
                  <c:v>88.0</c:v>
                </c:pt>
                <c:pt idx="33">
                  <c:v>88.0</c:v>
                </c:pt>
                <c:pt idx="34">
                  <c:v>89.0</c:v>
                </c:pt>
                <c:pt idx="35">
                  <c:v>89.0</c:v>
                </c:pt>
                <c:pt idx="36">
                  <c:v>89.0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91.0</c:v>
                </c:pt>
                <c:pt idx="41">
                  <c:v>91.0</c:v>
                </c:pt>
                <c:pt idx="42">
                  <c:v>91.0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  <c:pt idx="47">
                  <c:v>93.0</c:v>
                </c:pt>
                <c:pt idx="48">
                  <c:v>93.0</c:v>
                </c:pt>
                <c:pt idx="49">
                  <c:v>93.0</c:v>
                </c:pt>
                <c:pt idx="50">
                  <c:v>93.0</c:v>
                </c:pt>
                <c:pt idx="51">
                  <c:v>94.0</c:v>
                </c:pt>
                <c:pt idx="52">
                  <c:v>94.0</c:v>
                </c:pt>
                <c:pt idx="53">
                  <c:v>94.0</c:v>
                </c:pt>
                <c:pt idx="54">
                  <c:v>94.0</c:v>
                </c:pt>
                <c:pt idx="55">
                  <c:v>94.0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96.0</c:v>
                </c:pt>
                <c:pt idx="63">
                  <c:v>96.0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97.0</c:v>
                </c:pt>
                <c:pt idx="69">
                  <c:v>97.0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98.0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Regression'!$C$340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Regression'!$C$341:$C$441</c:f>
              <c:numCache>
                <c:formatCode>General</c:formatCode>
                <c:ptCount val="101"/>
                <c:pt idx="0">
                  <c:v>0.0</c:v>
                </c:pt>
                <c:pt idx="1">
                  <c:v>38.0</c:v>
                </c:pt>
                <c:pt idx="2">
                  <c:v>44.0</c:v>
                </c:pt>
                <c:pt idx="3">
                  <c:v>48.0</c:v>
                </c:pt>
                <c:pt idx="4">
                  <c:v>52.0</c:v>
                </c:pt>
                <c:pt idx="5">
                  <c:v>54.0</c:v>
                </c:pt>
                <c:pt idx="6">
                  <c:v>57.0</c:v>
                </c:pt>
                <c:pt idx="7">
                  <c:v>59.0</c:v>
                </c:pt>
                <c:pt idx="8">
                  <c:v>61.0</c:v>
                </c:pt>
                <c:pt idx="9">
                  <c:v>63.0</c:v>
                </c:pt>
                <c:pt idx="10">
                  <c:v>65.0</c:v>
                </c:pt>
                <c:pt idx="11">
                  <c:v>67.0</c:v>
                </c:pt>
                <c:pt idx="12">
                  <c:v>68.0</c:v>
                </c:pt>
                <c:pt idx="13">
                  <c:v>69.0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78.0</c:v>
                </c:pt>
                <c:pt idx="22">
                  <c:v>79.0</c:v>
                </c:pt>
                <c:pt idx="23">
                  <c:v>80.0</c:v>
                </c:pt>
                <c:pt idx="24">
                  <c:v>81.0</c:v>
                </c:pt>
                <c:pt idx="25">
                  <c:v>81.0</c:v>
                </c:pt>
                <c:pt idx="26">
                  <c:v>82.0</c:v>
                </c:pt>
                <c:pt idx="27">
                  <c:v>83.0</c:v>
                </c:pt>
                <c:pt idx="28">
                  <c:v>83.0</c:v>
                </c:pt>
                <c:pt idx="29">
                  <c:v>84.0</c:v>
                </c:pt>
                <c:pt idx="30">
                  <c:v>85.0</c:v>
                </c:pt>
                <c:pt idx="31">
                  <c:v>85.0</c:v>
                </c:pt>
                <c:pt idx="32">
                  <c:v>86.0</c:v>
                </c:pt>
                <c:pt idx="33">
                  <c:v>86.0</c:v>
                </c:pt>
                <c:pt idx="34">
                  <c:v>87.0</c:v>
                </c:pt>
                <c:pt idx="35">
                  <c:v>87.0</c:v>
                </c:pt>
                <c:pt idx="36">
                  <c:v>88.0</c:v>
                </c:pt>
                <c:pt idx="37">
                  <c:v>88.0</c:v>
                </c:pt>
                <c:pt idx="38">
                  <c:v>89.0</c:v>
                </c:pt>
                <c:pt idx="39">
                  <c:v>89.0</c:v>
                </c:pt>
                <c:pt idx="40">
                  <c:v>89.0</c:v>
                </c:pt>
                <c:pt idx="41">
                  <c:v>90.0</c:v>
                </c:pt>
                <c:pt idx="42">
                  <c:v>90.0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91.0</c:v>
                </c:pt>
                <c:pt idx="47">
                  <c:v>92.0</c:v>
                </c:pt>
                <c:pt idx="48">
                  <c:v>92.0</c:v>
                </c:pt>
                <c:pt idx="49">
                  <c:v>92.0</c:v>
                </c:pt>
                <c:pt idx="50">
                  <c:v>93.0</c:v>
                </c:pt>
                <c:pt idx="51">
                  <c:v>93.0</c:v>
                </c:pt>
                <c:pt idx="52">
                  <c:v>93.0</c:v>
                </c:pt>
                <c:pt idx="53">
                  <c:v>93.0</c:v>
                </c:pt>
                <c:pt idx="54">
                  <c:v>94.0</c:v>
                </c:pt>
                <c:pt idx="55">
                  <c:v>94.0</c:v>
                </c:pt>
                <c:pt idx="56">
                  <c:v>94.0</c:v>
                </c:pt>
                <c:pt idx="57">
                  <c:v>94.0</c:v>
                </c:pt>
                <c:pt idx="58">
                  <c:v>94.0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'User Regression'!$D$340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Regression'!$D$341:$D$441</c:f>
              <c:numCache>
                <c:formatCode>General</c:formatCode>
                <c:ptCount val="101"/>
                <c:pt idx="0">
                  <c:v>0.0</c:v>
                </c:pt>
                <c:pt idx="1">
                  <c:v>34.0</c:v>
                </c:pt>
                <c:pt idx="2">
                  <c:v>40.0</c:v>
                </c:pt>
                <c:pt idx="3">
                  <c:v>45.0</c:v>
                </c:pt>
                <c:pt idx="4">
                  <c:v>49.0</c:v>
                </c:pt>
                <c:pt idx="5">
                  <c:v>52.0</c:v>
                </c:pt>
                <c:pt idx="6">
                  <c:v>55.0</c:v>
                </c:pt>
                <c:pt idx="7">
                  <c:v>57.0</c:v>
                </c:pt>
                <c:pt idx="8">
                  <c:v>60.0</c:v>
                </c:pt>
                <c:pt idx="9">
                  <c:v>62.0</c:v>
                </c:pt>
                <c:pt idx="10">
                  <c:v>63.0</c:v>
                </c:pt>
                <c:pt idx="11">
                  <c:v>65.0</c:v>
                </c:pt>
                <c:pt idx="12">
                  <c:v>66.0</c:v>
                </c:pt>
                <c:pt idx="13">
                  <c:v>68.0</c:v>
                </c:pt>
                <c:pt idx="14">
                  <c:v>69.0</c:v>
                </c:pt>
                <c:pt idx="15">
                  <c:v>71.0</c:v>
                </c:pt>
                <c:pt idx="16">
                  <c:v>72.0</c:v>
                </c:pt>
                <c:pt idx="17">
                  <c:v>73.0</c:v>
                </c:pt>
                <c:pt idx="18">
                  <c:v>74.0</c:v>
                </c:pt>
                <c:pt idx="19">
                  <c:v>75.0</c:v>
                </c:pt>
                <c:pt idx="20">
                  <c:v>76.0</c:v>
                </c:pt>
                <c:pt idx="21">
                  <c:v>77.0</c:v>
                </c:pt>
                <c:pt idx="22">
                  <c:v>78.0</c:v>
                </c:pt>
                <c:pt idx="23">
                  <c:v>79.0</c:v>
                </c:pt>
                <c:pt idx="24">
                  <c:v>80.0</c:v>
                </c:pt>
                <c:pt idx="25">
                  <c:v>81.0</c:v>
                </c:pt>
                <c:pt idx="26">
                  <c:v>81.0</c:v>
                </c:pt>
                <c:pt idx="27">
                  <c:v>82.0</c:v>
                </c:pt>
                <c:pt idx="28">
                  <c:v>83.0</c:v>
                </c:pt>
                <c:pt idx="29">
                  <c:v>83.0</c:v>
                </c:pt>
                <c:pt idx="30">
                  <c:v>84.0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86.0</c:v>
                </c:pt>
                <c:pt idx="35">
                  <c:v>86.0</c:v>
                </c:pt>
                <c:pt idx="36">
                  <c:v>87.0</c:v>
                </c:pt>
                <c:pt idx="37">
                  <c:v>87.0</c:v>
                </c:pt>
                <c:pt idx="38">
                  <c:v>88.0</c:v>
                </c:pt>
                <c:pt idx="39">
                  <c:v>88.0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92.0</c:v>
                </c:pt>
                <c:pt idx="50">
                  <c:v>92.0</c:v>
                </c:pt>
                <c:pt idx="51">
                  <c:v>92.0</c:v>
                </c:pt>
                <c:pt idx="52">
                  <c:v>92.0</c:v>
                </c:pt>
                <c:pt idx="53">
                  <c:v>93.0</c:v>
                </c:pt>
                <c:pt idx="54">
                  <c:v>93.0</c:v>
                </c:pt>
                <c:pt idx="55">
                  <c:v>93.0</c:v>
                </c:pt>
                <c:pt idx="56">
                  <c:v>93.0</c:v>
                </c:pt>
                <c:pt idx="57">
                  <c:v>93.0</c:v>
                </c:pt>
                <c:pt idx="58">
                  <c:v>94.0</c:v>
                </c:pt>
                <c:pt idx="59">
                  <c:v>94.0</c:v>
                </c:pt>
                <c:pt idx="60">
                  <c:v>94.0</c:v>
                </c:pt>
                <c:pt idx="61">
                  <c:v>94.0</c:v>
                </c:pt>
                <c:pt idx="62">
                  <c:v>94.0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96.0</c:v>
                </c:pt>
                <c:pt idx="72">
                  <c:v>96.0</c:v>
                </c:pt>
                <c:pt idx="73">
                  <c:v>96.0</c:v>
                </c:pt>
                <c:pt idx="74">
                  <c:v>96.0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97.0</c:v>
                </c:pt>
                <c:pt idx="80">
                  <c:v>97.0</c:v>
                </c:pt>
                <c:pt idx="81">
                  <c:v>97.0</c:v>
                </c:pt>
                <c:pt idx="82">
                  <c:v>97.0</c:v>
                </c:pt>
                <c:pt idx="83">
                  <c:v>97.0</c:v>
                </c:pt>
                <c:pt idx="84">
                  <c:v>97.0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98.0</c:v>
                </c:pt>
                <c:pt idx="91">
                  <c:v>98.0</c:v>
                </c:pt>
                <c:pt idx="92">
                  <c:v>98.0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'User Regression'!$E$340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Regression'!$E$341:$E$441</c:f>
              <c:numCache>
                <c:formatCode>General</c:formatCode>
                <c:ptCount val="101"/>
                <c:pt idx="0">
                  <c:v>0.0</c:v>
                </c:pt>
                <c:pt idx="1">
                  <c:v>35.0</c:v>
                </c:pt>
                <c:pt idx="2">
                  <c:v>49.0</c:v>
                </c:pt>
                <c:pt idx="3">
                  <c:v>57.0</c:v>
                </c:pt>
                <c:pt idx="4">
                  <c:v>63.0</c:v>
                </c:pt>
                <c:pt idx="5">
                  <c:v>68.0</c:v>
                </c:pt>
                <c:pt idx="6">
                  <c:v>71.0</c:v>
                </c:pt>
                <c:pt idx="7">
                  <c:v>74.0</c:v>
                </c:pt>
                <c:pt idx="8">
                  <c:v>77.0</c:v>
                </c:pt>
                <c:pt idx="9">
                  <c:v>79.0</c:v>
                </c:pt>
                <c:pt idx="10">
                  <c:v>80.0</c:v>
                </c:pt>
                <c:pt idx="11">
                  <c:v>82.0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86.0</c:v>
                </c:pt>
                <c:pt idx="16">
                  <c:v>87.0</c:v>
                </c:pt>
                <c:pt idx="17">
                  <c:v>88.0</c:v>
                </c:pt>
                <c:pt idx="18">
                  <c:v>88.0</c:v>
                </c:pt>
                <c:pt idx="19">
                  <c:v>89.0</c:v>
                </c:pt>
                <c:pt idx="20">
                  <c:v>89.0</c:v>
                </c:pt>
                <c:pt idx="21">
                  <c:v>90.0</c:v>
                </c:pt>
                <c:pt idx="22">
                  <c:v>90.0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92.0</c:v>
                </c:pt>
                <c:pt idx="28">
                  <c:v>93.0</c:v>
                </c:pt>
                <c:pt idx="29">
                  <c:v>93.0</c:v>
                </c:pt>
                <c:pt idx="30">
                  <c:v>93.0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94.0</c:v>
                </c:pt>
                <c:pt idx="35">
                  <c:v>94.0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96.0</c:v>
                </c:pt>
                <c:pt idx="46">
                  <c:v>96.0</c:v>
                </c:pt>
                <c:pt idx="47">
                  <c:v>96.0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97.0</c:v>
                </c:pt>
                <c:pt idx="55">
                  <c:v>97.0</c:v>
                </c:pt>
                <c:pt idx="56">
                  <c:v>97.0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98.0</c:v>
                </c:pt>
                <c:pt idx="70">
                  <c:v>98.0</c:v>
                </c:pt>
                <c:pt idx="71">
                  <c:v>98.0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4"/>
          <c:order val="4"/>
          <c:tx>
            <c:v>10%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Regression'!$F$341:$F$342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'User Regression'!$G$341:$G$342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5"/>
          <c:order val="5"/>
          <c:tx>
            <c:v>20%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Regression'!$H$341:$H$342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'User Regression'!$I$341:$I$342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6"/>
          <c:order val="6"/>
          <c:tx>
            <c:v>30% Line</c:v>
          </c:tx>
          <c:spPr>
            <a:ln w="12700"/>
          </c:spPr>
          <c:marker>
            <c:symbol val="none"/>
          </c:marker>
          <c:xVal>
            <c:numRef>
              <c:f>'User Regression'!$J$341:$J$342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'User Regression'!$K$341:$K$342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813640"/>
        <c:axId val="-2087981016"/>
      </c:scatterChart>
      <c:valAx>
        <c:axId val="-2045813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 of Participants 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81016"/>
        <c:crosses val="autoZero"/>
        <c:crossBetween val="midCat"/>
      </c:valAx>
      <c:valAx>
        <c:axId val="-208798101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Percentage of Posts 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813640"/>
        <c:crosses val="autoZero"/>
        <c:crossBetween val="midCat"/>
        <c:majorUnit val="20.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5149771200066"/>
          <c:y val="0.562094796973908"/>
          <c:w val="0.319706476481016"/>
          <c:h val="0.29933981781689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40371851424"/>
          <c:y val="0.0277777777777778"/>
          <c:w val="0.836914705033598"/>
          <c:h val="0.8337476152485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Regression'!$O$340</c:f>
              <c:strCache>
                <c:ptCount val="1"/>
                <c:pt idx="0">
                  <c:v>OpenStqck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Regression'!$O$341:$O$441</c:f>
              <c:numCache>
                <c:formatCode>General</c:formatCode>
                <c:ptCount val="101"/>
                <c:pt idx="0">
                  <c:v>0.0</c:v>
                </c:pt>
                <c:pt idx="1">
                  <c:v>30.0</c:v>
                </c:pt>
                <c:pt idx="2">
                  <c:v>44.0</c:v>
                </c:pt>
                <c:pt idx="3">
                  <c:v>54.0</c:v>
                </c:pt>
                <c:pt idx="4">
                  <c:v>60.0</c:v>
                </c:pt>
                <c:pt idx="5">
                  <c:v>65.0</c:v>
                </c:pt>
                <c:pt idx="6">
                  <c:v>69.0</c:v>
                </c:pt>
                <c:pt idx="7">
                  <c:v>72.0</c:v>
                </c:pt>
                <c:pt idx="8">
                  <c:v>74.0</c:v>
                </c:pt>
                <c:pt idx="9">
                  <c:v>77.0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83.0</c:v>
                </c:pt>
                <c:pt idx="14">
                  <c:v>84.0</c:v>
                </c:pt>
                <c:pt idx="15">
                  <c:v>85.0</c:v>
                </c:pt>
                <c:pt idx="16">
                  <c:v>86.0</c:v>
                </c:pt>
                <c:pt idx="17">
                  <c:v>87.0</c:v>
                </c:pt>
                <c:pt idx="18">
                  <c:v>88.0</c:v>
                </c:pt>
                <c:pt idx="19">
                  <c:v>89.0</c:v>
                </c:pt>
                <c:pt idx="20">
                  <c:v>89.0</c:v>
                </c:pt>
                <c:pt idx="21">
                  <c:v>90.0</c:v>
                </c:pt>
                <c:pt idx="22">
                  <c:v>90.0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93.0</c:v>
                </c:pt>
                <c:pt idx="28">
                  <c:v>93.0</c:v>
                </c:pt>
                <c:pt idx="29">
                  <c:v>93.0</c:v>
                </c:pt>
                <c:pt idx="30">
                  <c:v>94.0</c:v>
                </c:pt>
                <c:pt idx="31">
                  <c:v>94.0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96.0</c:v>
                </c:pt>
                <c:pt idx="40">
                  <c:v>96.0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Regression'!$P$340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Regression'!$P$341:$P$441</c:f>
              <c:numCache>
                <c:formatCode>General</c:formatCode>
                <c:ptCount val="101"/>
                <c:pt idx="0">
                  <c:v>0.0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66.0</c:v>
                </c:pt>
                <c:pt idx="11">
                  <c:v>66.0</c:v>
                </c:pt>
                <c:pt idx="12">
                  <c:v>74.0</c:v>
                </c:pt>
                <c:pt idx="13">
                  <c:v>74.0</c:v>
                </c:pt>
                <c:pt idx="14">
                  <c:v>82.0</c:v>
                </c:pt>
                <c:pt idx="15">
                  <c:v>82.0</c:v>
                </c:pt>
                <c:pt idx="16">
                  <c:v>82.0</c:v>
                </c:pt>
                <c:pt idx="17">
                  <c:v>88.0</c:v>
                </c:pt>
                <c:pt idx="18">
                  <c:v>88.0</c:v>
                </c:pt>
                <c:pt idx="19">
                  <c:v>91.0</c:v>
                </c:pt>
                <c:pt idx="20">
                  <c:v>91.0</c:v>
                </c:pt>
                <c:pt idx="21">
                  <c:v>94.0</c:v>
                </c:pt>
                <c:pt idx="22">
                  <c:v>94.0</c:v>
                </c:pt>
                <c:pt idx="23">
                  <c:v>96.0</c:v>
                </c:pt>
                <c:pt idx="24">
                  <c:v>96.0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'User Regression'!$Q$340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Regression'!$Q$341:$Q$441</c:f>
              <c:numCache>
                <c:formatCode>General</c:formatCode>
                <c:ptCount val="101"/>
                <c:pt idx="0">
                  <c:v>0.0</c:v>
                </c:pt>
                <c:pt idx="1">
                  <c:v>25.0</c:v>
                </c:pt>
                <c:pt idx="2">
                  <c:v>25.0</c:v>
                </c:pt>
                <c:pt idx="3">
                  <c:v>30.0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44.0</c:v>
                </c:pt>
                <c:pt idx="8">
                  <c:v>49.0</c:v>
                </c:pt>
                <c:pt idx="9">
                  <c:v>49.0</c:v>
                </c:pt>
                <c:pt idx="10">
                  <c:v>53.0</c:v>
                </c:pt>
                <c:pt idx="11">
                  <c:v>56.0</c:v>
                </c:pt>
                <c:pt idx="12">
                  <c:v>60.0</c:v>
                </c:pt>
                <c:pt idx="13">
                  <c:v>62.0</c:v>
                </c:pt>
                <c:pt idx="14">
                  <c:v>63.0</c:v>
                </c:pt>
                <c:pt idx="15">
                  <c:v>66.0</c:v>
                </c:pt>
                <c:pt idx="16">
                  <c:v>69.0</c:v>
                </c:pt>
                <c:pt idx="17">
                  <c:v>72.0</c:v>
                </c:pt>
                <c:pt idx="18">
                  <c:v>73.0</c:v>
                </c:pt>
                <c:pt idx="19">
                  <c:v>74.0</c:v>
                </c:pt>
                <c:pt idx="20">
                  <c:v>76.0</c:v>
                </c:pt>
                <c:pt idx="21">
                  <c:v>78.0</c:v>
                </c:pt>
                <c:pt idx="22">
                  <c:v>78.0</c:v>
                </c:pt>
                <c:pt idx="23">
                  <c:v>79.0</c:v>
                </c:pt>
                <c:pt idx="24">
                  <c:v>81.0</c:v>
                </c:pt>
                <c:pt idx="25">
                  <c:v>82.0</c:v>
                </c:pt>
                <c:pt idx="26">
                  <c:v>84.0</c:v>
                </c:pt>
                <c:pt idx="27">
                  <c:v>85.0</c:v>
                </c:pt>
                <c:pt idx="28">
                  <c:v>85.0</c:v>
                </c:pt>
                <c:pt idx="29">
                  <c:v>86.0</c:v>
                </c:pt>
                <c:pt idx="30">
                  <c:v>87.0</c:v>
                </c:pt>
                <c:pt idx="32">
                  <c:v>88.0</c:v>
                </c:pt>
                <c:pt idx="33">
                  <c:v>89.0</c:v>
                </c:pt>
                <c:pt idx="34">
                  <c:v>90.0</c:v>
                </c:pt>
                <c:pt idx="35">
                  <c:v>91.0</c:v>
                </c:pt>
                <c:pt idx="36">
                  <c:v>91.0</c:v>
                </c:pt>
                <c:pt idx="37">
                  <c:v>92.0</c:v>
                </c:pt>
                <c:pt idx="38">
                  <c:v>92.0</c:v>
                </c:pt>
                <c:pt idx="39">
                  <c:v>93.0</c:v>
                </c:pt>
                <c:pt idx="40">
                  <c:v>93.0</c:v>
                </c:pt>
                <c:pt idx="41">
                  <c:v>94.0</c:v>
                </c:pt>
                <c:pt idx="42">
                  <c:v>95.0</c:v>
                </c:pt>
                <c:pt idx="43">
                  <c:v>95.0</c:v>
                </c:pt>
                <c:pt idx="44">
                  <c:v>96.0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'User Regression'!$R$340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Regression'!$R$341:$R$441</c:f>
              <c:numCache>
                <c:formatCode>General</c:formatCode>
                <c:ptCount val="101"/>
                <c:pt idx="0">
                  <c:v>0.0</c:v>
                </c:pt>
                <c:pt idx="1">
                  <c:v>34.0</c:v>
                </c:pt>
                <c:pt idx="2">
                  <c:v>44.0</c:v>
                </c:pt>
                <c:pt idx="3">
                  <c:v>50.0</c:v>
                </c:pt>
                <c:pt idx="4">
                  <c:v>58.0</c:v>
                </c:pt>
                <c:pt idx="5">
                  <c:v>63.0</c:v>
                </c:pt>
                <c:pt idx="6">
                  <c:v>67.0</c:v>
                </c:pt>
                <c:pt idx="7">
                  <c:v>70.0</c:v>
                </c:pt>
                <c:pt idx="8">
                  <c:v>73.0</c:v>
                </c:pt>
                <c:pt idx="9">
                  <c:v>76.0</c:v>
                </c:pt>
                <c:pt idx="10">
                  <c:v>78.0</c:v>
                </c:pt>
                <c:pt idx="11">
                  <c:v>80.0</c:v>
                </c:pt>
                <c:pt idx="12">
                  <c:v>82.0</c:v>
                </c:pt>
                <c:pt idx="13">
                  <c:v>83.0</c:v>
                </c:pt>
                <c:pt idx="14">
                  <c:v>85.0</c:v>
                </c:pt>
                <c:pt idx="15">
                  <c:v>86.0</c:v>
                </c:pt>
                <c:pt idx="16">
                  <c:v>87.0</c:v>
                </c:pt>
                <c:pt idx="17">
                  <c:v>88.0</c:v>
                </c:pt>
                <c:pt idx="18">
                  <c:v>89.0</c:v>
                </c:pt>
                <c:pt idx="19">
                  <c:v>91.0</c:v>
                </c:pt>
                <c:pt idx="20">
                  <c:v>91.0</c:v>
                </c:pt>
                <c:pt idx="21">
                  <c:v>92.0</c:v>
                </c:pt>
                <c:pt idx="22">
                  <c:v>93.0</c:v>
                </c:pt>
                <c:pt idx="23">
                  <c:v>94.0</c:v>
                </c:pt>
                <c:pt idx="24">
                  <c:v>94.0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97.0</c:v>
                </c:pt>
                <c:pt idx="32">
                  <c:v>97.0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98.0</c:v>
                </c:pt>
                <c:pt idx="37">
                  <c:v>98.0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4"/>
          <c:order val="4"/>
          <c:tx>
            <c:v>10%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Regression'!$F$341:$F$342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'User Regression'!$G$341:$G$342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5"/>
          <c:order val="5"/>
          <c:tx>
            <c:v>20%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Regression'!$H$341:$H$342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'User Regression'!$I$341:$I$342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6"/>
          <c:order val="6"/>
          <c:tx>
            <c:v>30%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Regression'!$J$341:$J$342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'User Regression'!$K$341:$K$342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154296"/>
        <c:axId val="-2044384296"/>
      </c:scatterChart>
      <c:valAx>
        <c:axId val="-20441542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 of Contributors 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384296"/>
        <c:crosses val="autoZero"/>
        <c:crossBetween val="midCat"/>
        <c:majorUnit val="10.0"/>
      </c:valAx>
      <c:valAx>
        <c:axId val="-204438429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Percentage of Commits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"/>
              <c:y val="0.114723453090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4154296"/>
        <c:crosses val="autoZero"/>
        <c:crossBetween val="midCat"/>
        <c:majorUnit val="20.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06960052768273"/>
          <c:y val="0.574034556409194"/>
          <c:w val="0.251853073339654"/>
          <c:h val="0.2747135707226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0872703412073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Regression'!$B$451</c:f>
              <c:strCache>
                <c:ptCount val="1"/>
                <c:pt idx="0">
                  <c:v>Mailing List</c:v>
                </c:pt>
              </c:strCache>
            </c:strRef>
          </c:tx>
          <c:marker>
            <c:symbol val="none"/>
          </c:marker>
          <c:xVal>
            <c:numRef>
              <c:f>'User Regression'!$A$452:$A$552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Regression'!$B$452:$B$552</c:f>
              <c:numCache>
                <c:formatCode>General</c:formatCode>
                <c:ptCount val="101"/>
                <c:pt idx="0">
                  <c:v>0.0</c:v>
                </c:pt>
                <c:pt idx="1">
                  <c:v>65.0</c:v>
                </c:pt>
                <c:pt idx="2">
                  <c:v>74.0</c:v>
                </c:pt>
                <c:pt idx="3">
                  <c:v>79.0</c:v>
                </c:pt>
                <c:pt idx="4">
                  <c:v>82.0</c:v>
                </c:pt>
                <c:pt idx="5">
                  <c:v>85.0</c:v>
                </c:pt>
                <c:pt idx="6">
                  <c:v>86.0</c:v>
                </c:pt>
                <c:pt idx="7">
                  <c:v>88.0</c:v>
                </c:pt>
                <c:pt idx="8">
                  <c:v>89.0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91.0</c:v>
                </c:pt>
                <c:pt idx="13">
                  <c:v>92.0</c:v>
                </c:pt>
                <c:pt idx="14">
                  <c:v>92.0</c:v>
                </c:pt>
                <c:pt idx="15">
                  <c:v>93.0</c:v>
                </c:pt>
                <c:pt idx="16">
                  <c:v>93.0</c:v>
                </c:pt>
                <c:pt idx="17">
                  <c:v>94.0</c:v>
                </c:pt>
                <c:pt idx="18">
                  <c:v>94.0</c:v>
                </c:pt>
                <c:pt idx="19">
                  <c:v>94.0</c:v>
                </c:pt>
                <c:pt idx="20">
                  <c:v>94.0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96.0</c:v>
                </c:pt>
                <c:pt idx="27">
                  <c:v>96.0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98.0</c:v>
                </c:pt>
                <c:pt idx="49">
                  <c:v>98.0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Regression'!$C$451</c:f>
              <c:strCache>
                <c:ptCount val="1"/>
                <c:pt idx="0">
                  <c:v>Git Commits</c:v>
                </c:pt>
              </c:strCache>
            </c:strRef>
          </c:tx>
          <c:marker>
            <c:symbol val="none"/>
          </c:marker>
          <c:xVal>
            <c:numRef>
              <c:f>'User Regression'!$A$452:$A$552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Regression'!$C$452:$C$552</c:f>
              <c:numCache>
                <c:formatCode>General</c:formatCode>
                <c:ptCount val="101"/>
                <c:pt idx="0">
                  <c:v>0.0</c:v>
                </c:pt>
                <c:pt idx="1">
                  <c:v>39.0</c:v>
                </c:pt>
                <c:pt idx="2">
                  <c:v>54.0</c:v>
                </c:pt>
                <c:pt idx="3">
                  <c:v>63.0</c:v>
                </c:pt>
                <c:pt idx="4">
                  <c:v>69.0</c:v>
                </c:pt>
                <c:pt idx="5">
                  <c:v>73.0</c:v>
                </c:pt>
                <c:pt idx="6">
                  <c:v>77.0</c:v>
                </c:pt>
                <c:pt idx="7">
                  <c:v>79.0</c:v>
                </c:pt>
                <c:pt idx="8">
                  <c:v>82.0</c:v>
                </c:pt>
                <c:pt idx="9">
                  <c:v>83.0</c:v>
                </c:pt>
                <c:pt idx="10">
                  <c:v>85.0</c:v>
                </c:pt>
                <c:pt idx="11">
                  <c:v>86.0</c:v>
                </c:pt>
                <c:pt idx="12">
                  <c:v>87.0</c:v>
                </c:pt>
                <c:pt idx="13">
                  <c:v>88.0</c:v>
                </c:pt>
                <c:pt idx="14">
                  <c:v>89.0</c:v>
                </c:pt>
                <c:pt idx="15">
                  <c:v>90.0</c:v>
                </c:pt>
                <c:pt idx="16">
                  <c:v>91.0</c:v>
                </c:pt>
                <c:pt idx="17">
                  <c:v>91.0</c:v>
                </c:pt>
                <c:pt idx="18">
                  <c:v>92.0</c:v>
                </c:pt>
                <c:pt idx="19">
                  <c:v>92.0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94.0</c:v>
                </c:pt>
                <c:pt idx="24">
                  <c:v>94.0</c:v>
                </c:pt>
                <c:pt idx="25">
                  <c:v>94.0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96.0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98.0</c:v>
                </c:pt>
                <c:pt idx="48">
                  <c:v>98.0</c:v>
                </c:pt>
                <c:pt idx="49">
                  <c:v>98.0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'User Regression'!$D$452:$D$453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'User Regression'!$E$452:$E$453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'User Regression'!$F$452:$F$453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'User Regression'!$G$452:$G$453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'User Regression'!$H$452:$H$453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'User Regression'!$I$452:$I$453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83384"/>
        <c:axId val="-2093938232"/>
      </c:scatterChart>
      <c:valAx>
        <c:axId val="-21180833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Accumulated</a:t>
                </a:r>
                <a:r>
                  <a:rPr lang="en-US" altLang="zh-CN" baseline="0"/>
                  <a:t> Percentage of Contributors (%)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938232"/>
        <c:crosses val="autoZero"/>
        <c:crossBetween val="midCat"/>
        <c:majorUnit val="10.0"/>
      </c:valAx>
      <c:valAx>
        <c:axId val="-20939382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Accumulated Percentage of Contributions (%)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8083384"/>
        <c:crosses val="autoZero"/>
        <c:crossBetween val="midCat"/>
        <c:majorUnit val="20.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59186351706"/>
          <c:y val="0.0277777777777778"/>
          <c:w val="0.813567147856518"/>
          <c:h val="0.77154345290172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Regression'!$J$3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Regression'!$H$4:$H$76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Regression'!$J$4:$J$76</c:f>
              <c:numCache>
                <c:formatCode>General</c:formatCode>
                <c:ptCount val="73"/>
                <c:pt idx="0">
                  <c:v>6.737946999085467</c:v>
                </c:pt>
                <c:pt idx="1">
                  <c:v>8.517188887314107</c:v>
                </c:pt>
                <c:pt idx="2">
                  <c:v>10.64867209683796</c:v>
                </c:pt>
                <c:pt idx="3">
                  <c:v>13.17493997824491</c:v>
                </c:pt>
                <c:pt idx="4">
                  <c:v>16.1387132685201</c:v>
                </c:pt>
                <c:pt idx="5">
                  <c:v>19.58210176238631</c:v>
                </c:pt>
                <c:pt idx="6">
                  <c:v>23.54579663715899</c:v>
                </c:pt>
                <c:pt idx="7">
                  <c:v>28.06826980527819</c:v>
                </c:pt>
                <c:pt idx="8">
                  <c:v>33.18500585670546</c:v>
                </c:pt>
                <c:pt idx="9">
                  <c:v>38.92779015977457</c:v>
                </c:pt>
                <c:pt idx="10">
                  <c:v>45.32407371651435</c:v>
                </c:pt>
                <c:pt idx="11">
                  <c:v>52.39643166006666</c:v>
                </c:pt>
                <c:pt idx="12">
                  <c:v>60.16212809876225</c:v>
                </c:pt>
                <c:pt idx="13">
                  <c:v>68.63279561243711</c:v>
                </c:pt>
                <c:pt idx="14">
                  <c:v>77.81423333103988</c:v>
                </c:pt>
                <c:pt idx="15">
                  <c:v>87.7063233807777</c:v>
                </c:pt>
                <c:pt idx="16">
                  <c:v>98.30306173592865</c:v>
                </c:pt>
                <c:pt idx="17">
                  <c:v>109.5926962877021</c:v>
                </c:pt>
                <c:pt idx="18">
                  <c:v>121.5579623133578</c:v>
                </c:pt>
                <c:pt idx="19">
                  <c:v>134.1764035357124</c:v>
                </c:pt>
                <c:pt idx="20">
                  <c:v>147.4207656049719</c:v>
                </c:pt>
                <c:pt idx="21">
                  <c:v>161.2594480809818</c:v>
                </c:pt>
                <c:pt idx="22">
                  <c:v>175.6570007905561</c:v>
                </c:pt>
                <c:pt idx="23">
                  <c:v>190.5746507112968</c:v>
                </c:pt>
                <c:pt idx="24">
                  <c:v>205.9708462102124</c:v>
                </c:pt>
                <c:pt idx="25">
                  <c:v>221.8018064585342</c:v>
                </c:pt>
                <c:pt idx="26">
                  <c:v>238.0220650703199</c:v>
                </c:pt>
                <c:pt idx="27">
                  <c:v>254.5849983933105</c:v>
                </c:pt>
                <c:pt idx="28">
                  <c:v>271.4433303450818</c:v>
                </c:pt>
                <c:pt idx="29">
                  <c:v>288.5496071740001</c:v>
                </c:pt>
                <c:pt idx="30">
                  <c:v>305.8566369812122</c:v>
                </c:pt>
                <c:pt idx="31">
                  <c:v>323.3178902255853</c:v>
                </c:pt>
                <c:pt idx="32">
                  <c:v>340.8878587169357</c:v>
                </c:pt>
                <c:pt idx="33">
                  <c:v>358.522371762161</c:v>
                </c:pt>
                <c:pt idx="34">
                  <c:v>376.1788691504513</c:v>
                </c:pt>
                <c:pt idx="35">
                  <c:v>393.8166315412224</c:v>
                </c:pt>
                <c:pt idx="36">
                  <c:v>411.3969695513824</c:v>
                </c:pt>
                <c:pt idx="37">
                  <c:v>428.883373431343</c:v>
                </c:pt>
                <c:pt idx="38">
                  <c:v>446.2416256797948</c:v>
                </c:pt>
                <c:pt idx="39">
                  <c:v>463.4398792862335</c:v>
                </c:pt>
                <c:pt idx="40">
                  <c:v>480.4487045197823</c:v>
                </c:pt>
                <c:pt idx="41">
                  <c:v>497.2411073161658</c:v>
                </c:pt>
                <c:pt idx="42">
                  <c:v>513.7925223651525</c:v>
                </c:pt>
                <c:pt idx="43">
                  <c:v>530.0807839816383</c:v>
                </c:pt>
                <c:pt idx="44">
                  <c:v>546.0860777673473</c:v>
                </c:pt>
                <c:pt idx="45">
                  <c:v>561.790875948652</c:v>
                </c:pt>
                <c:pt idx="46">
                  <c:v>577.179859119901</c:v>
                </c:pt>
                <c:pt idx="47">
                  <c:v>592.2398269404227</c:v>
                </c:pt>
                <c:pt idx="48">
                  <c:v>606.9596001353704</c:v>
                </c:pt>
                <c:pt idx="49">
                  <c:v>621.329915942898</c:v>
                </c:pt>
                <c:pt idx="50">
                  <c:v>635.3433189388396</c:v>
                </c:pt>
                <c:pt idx="51">
                  <c:v>648.994048959972</c:v>
                </c:pt>
                <c:pt idx="52">
                  <c:v>662.2779276420736</c:v>
                </c:pt>
                <c:pt idx="53">
                  <c:v>675.1922448923626</c:v>
                </c:pt>
                <c:pt idx="54">
                  <c:v>687.7356464298154</c:v>
                </c:pt>
                <c:pt idx="55">
                  <c:v>699.9080233529362</c:v>
                </c:pt>
                <c:pt idx="56">
                  <c:v>711.7104045338097</c:v>
                </c:pt>
                <c:pt idx="57">
                  <c:v>723.1448524902668</c:v>
                </c:pt>
                <c:pt idx="58">
                  <c:v>734.2143632549164</c:v>
                </c:pt>
                <c:pt idx="59">
                  <c:v>744.9227706404675</c:v>
                </c:pt>
                <c:pt idx="60">
                  <c:v>755.2746551948015</c:v>
                </c:pt>
                <c:pt idx="61">
                  <c:v>765.2752580460764</c:v>
                </c:pt>
                <c:pt idx="62">
                  <c:v>774.93039975701</c:v>
                </c:pt>
                <c:pt idx="63">
                  <c:v>784.2464042376167</c:v>
                </c:pt>
                <c:pt idx="64">
                  <c:v>793.2300277061738</c:v>
                </c:pt>
                <c:pt idx="65">
                  <c:v>801.888392638194</c:v>
                </c:pt>
                <c:pt idx="66">
                  <c:v>810.2289266017763</c:v>
                </c:pt>
                <c:pt idx="67">
                  <c:v>818.2593058440333</c:v>
                </c:pt>
                <c:pt idx="68">
                  <c:v>825.9874034665037</c:v>
                </c:pt>
                <c:pt idx="69">
                  <c:v>833.4212420067448</c:v>
                </c:pt>
                <c:pt idx="70">
                  <c:v>840.5689502279185</c:v>
                </c:pt>
                <c:pt idx="71">
                  <c:v>847.4387239074313</c:v>
                </c:pt>
                <c:pt idx="72">
                  <c:v>854.0387904089211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Regression'!$K$3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Regression'!$H$4:$H$76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Regression'!$K$4:$K$76</c:f>
              <c:numCache>
                <c:formatCode>General</c:formatCode>
                <c:ptCount val="73"/>
                <c:pt idx="0">
                  <c:v>32.0</c:v>
                </c:pt>
                <c:pt idx="1">
                  <c:v>34.0</c:v>
                </c:pt>
                <c:pt idx="2">
                  <c:v>38.0</c:v>
                </c:pt>
                <c:pt idx="3">
                  <c:v>41.0</c:v>
                </c:pt>
                <c:pt idx="4">
                  <c:v>45.0</c:v>
                </c:pt>
                <c:pt idx="5">
                  <c:v>49.0</c:v>
                </c:pt>
                <c:pt idx="6">
                  <c:v>53.0</c:v>
                </c:pt>
                <c:pt idx="7">
                  <c:v>58.0</c:v>
                </c:pt>
                <c:pt idx="8">
                  <c:v>63.0</c:v>
                </c:pt>
                <c:pt idx="9">
                  <c:v>68.0</c:v>
                </c:pt>
                <c:pt idx="10">
                  <c:v>74.0</c:v>
                </c:pt>
                <c:pt idx="11">
                  <c:v>80.0</c:v>
                </c:pt>
                <c:pt idx="12">
                  <c:v>87.0</c:v>
                </c:pt>
                <c:pt idx="13">
                  <c:v>94.0</c:v>
                </c:pt>
                <c:pt idx="14">
                  <c:v>102.0</c:v>
                </c:pt>
                <c:pt idx="15">
                  <c:v>110.0</c:v>
                </c:pt>
                <c:pt idx="16">
                  <c:v>119.0</c:v>
                </c:pt>
                <c:pt idx="17">
                  <c:v>129.0</c:v>
                </c:pt>
                <c:pt idx="18">
                  <c:v>139.0</c:v>
                </c:pt>
                <c:pt idx="19">
                  <c:v>149.0</c:v>
                </c:pt>
                <c:pt idx="20">
                  <c:v>161.0</c:v>
                </c:pt>
                <c:pt idx="21">
                  <c:v>172.0</c:v>
                </c:pt>
                <c:pt idx="22">
                  <c:v>185.0</c:v>
                </c:pt>
                <c:pt idx="23">
                  <c:v>198.0</c:v>
                </c:pt>
                <c:pt idx="24">
                  <c:v>212.0</c:v>
                </c:pt>
                <c:pt idx="25">
                  <c:v>226.0</c:v>
                </c:pt>
                <c:pt idx="26">
                  <c:v>241.0</c:v>
                </c:pt>
                <c:pt idx="27">
                  <c:v>256.0</c:v>
                </c:pt>
                <c:pt idx="28">
                  <c:v>272.0</c:v>
                </c:pt>
                <c:pt idx="29">
                  <c:v>289.0</c:v>
                </c:pt>
                <c:pt idx="30">
                  <c:v>306.0</c:v>
                </c:pt>
                <c:pt idx="31">
                  <c:v>323.0</c:v>
                </c:pt>
                <c:pt idx="32">
                  <c:v>340.0</c:v>
                </c:pt>
                <c:pt idx="33">
                  <c:v>358.0</c:v>
                </c:pt>
                <c:pt idx="34">
                  <c:v>376.0</c:v>
                </c:pt>
                <c:pt idx="35">
                  <c:v>394.0</c:v>
                </c:pt>
                <c:pt idx="36">
                  <c:v>412.0</c:v>
                </c:pt>
                <c:pt idx="37">
                  <c:v>430.0</c:v>
                </c:pt>
                <c:pt idx="38">
                  <c:v>448.0</c:v>
                </c:pt>
                <c:pt idx="39">
                  <c:v>465.0</c:v>
                </c:pt>
                <c:pt idx="40">
                  <c:v>483.0</c:v>
                </c:pt>
                <c:pt idx="41">
                  <c:v>500.0</c:v>
                </c:pt>
                <c:pt idx="42">
                  <c:v>516.0</c:v>
                </c:pt>
                <c:pt idx="43">
                  <c:v>533.0</c:v>
                </c:pt>
                <c:pt idx="44">
                  <c:v>548.0</c:v>
                </c:pt>
                <c:pt idx="45">
                  <c:v>564.0</c:v>
                </c:pt>
                <c:pt idx="46">
                  <c:v>578.0</c:v>
                </c:pt>
                <c:pt idx="47">
                  <c:v>592.0</c:v>
                </c:pt>
                <c:pt idx="48">
                  <c:v>606.0</c:v>
                </c:pt>
                <c:pt idx="49">
                  <c:v>619.0</c:v>
                </c:pt>
                <c:pt idx="50">
                  <c:v>631.0</c:v>
                </c:pt>
                <c:pt idx="51">
                  <c:v>643.0</c:v>
                </c:pt>
                <c:pt idx="52">
                  <c:v>654.0</c:v>
                </c:pt>
                <c:pt idx="53">
                  <c:v>664.0</c:v>
                </c:pt>
                <c:pt idx="54">
                  <c:v>674.0</c:v>
                </c:pt>
                <c:pt idx="55">
                  <c:v>683.0</c:v>
                </c:pt>
                <c:pt idx="56">
                  <c:v>692.0</c:v>
                </c:pt>
                <c:pt idx="57">
                  <c:v>700.0</c:v>
                </c:pt>
                <c:pt idx="58">
                  <c:v>708.0</c:v>
                </c:pt>
                <c:pt idx="59">
                  <c:v>715.0</c:v>
                </c:pt>
                <c:pt idx="60">
                  <c:v>721.0</c:v>
                </c:pt>
                <c:pt idx="61">
                  <c:v>727.0</c:v>
                </c:pt>
                <c:pt idx="62">
                  <c:v>733.0</c:v>
                </c:pt>
                <c:pt idx="63">
                  <c:v>738.0</c:v>
                </c:pt>
                <c:pt idx="64">
                  <c:v>743.0</c:v>
                </c:pt>
                <c:pt idx="65">
                  <c:v>748.0</c:v>
                </c:pt>
                <c:pt idx="66">
                  <c:v>752.0</c:v>
                </c:pt>
                <c:pt idx="67">
                  <c:v>756.0</c:v>
                </c:pt>
                <c:pt idx="68">
                  <c:v>759.0</c:v>
                </c:pt>
                <c:pt idx="69">
                  <c:v>763.0</c:v>
                </c:pt>
                <c:pt idx="70">
                  <c:v>766.0</c:v>
                </c:pt>
                <c:pt idx="71">
                  <c:v>769.0</c:v>
                </c:pt>
                <c:pt idx="72">
                  <c:v>771.0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Regression'!$L$3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Regression'!$H$4:$H$76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Regression'!$L$4:$L$76</c:f>
              <c:numCache>
                <c:formatCode>General</c:formatCode>
                <c:ptCount val="73"/>
                <c:pt idx="0">
                  <c:v>36.0</c:v>
                </c:pt>
                <c:pt idx="1">
                  <c:v>37.0</c:v>
                </c:pt>
                <c:pt idx="2">
                  <c:v>35.0</c:v>
                </c:pt>
                <c:pt idx="3">
                  <c:v>42.0</c:v>
                </c:pt>
                <c:pt idx="4">
                  <c:v>51.0</c:v>
                </c:pt>
                <c:pt idx="5">
                  <c:v>59.0</c:v>
                </c:pt>
                <c:pt idx="6">
                  <c:v>65.0</c:v>
                </c:pt>
                <c:pt idx="7">
                  <c:v>66.0</c:v>
                </c:pt>
                <c:pt idx="8">
                  <c:v>78.0</c:v>
                </c:pt>
                <c:pt idx="9">
                  <c:v>79.0</c:v>
                </c:pt>
                <c:pt idx="10">
                  <c:v>91.0</c:v>
                </c:pt>
                <c:pt idx="11">
                  <c:v>93.0</c:v>
                </c:pt>
                <c:pt idx="12">
                  <c:v>97.0</c:v>
                </c:pt>
                <c:pt idx="13">
                  <c:v>88.0</c:v>
                </c:pt>
                <c:pt idx="14">
                  <c:v>85.0</c:v>
                </c:pt>
                <c:pt idx="15">
                  <c:v>90.0</c:v>
                </c:pt>
                <c:pt idx="16">
                  <c:v>103.0</c:v>
                </c:pt>
                <c:pt idx="17">
                  <c:v>120.0</c:v>
                </c:pt>
                <c:pt idx="18">
                  <c:v>136.0</c:v>
                </c:pt>
                <c:pt idx="19">
                  <c:v>146.0</c:v>
                </c:pt>
                <c:pt idx="20">
                  <c:v>151.0</c:v>
                </c:pt>
                <c:pt idx="21">
                  <c:v>150.0</c:v>
                </c:pt>
                <c:pt idx="22">
                  <c:v>159.0</c:v>
                </c:pt>
                <c:pt idx="23">
                  <c:v>170.0</c:v>
                </c:pt>
                <c:pt idx="24">
                  <c:v>182.0</c:v>
                </c:pt>
                <c:pt idx="25">
                  <c:v>194.0</c:v>
                </c:pt>
                <c:pt idx="26">
                  <c:v>210.0</c:v>
                </c:pt>
                <c:pt idx="27">
                  <c:v>222.0</c:v>
                </c:pt>
                <c:pt idx="28">
                  <c:v>249.0</c:v>
                </c:pt>
                <c:pt idx="29">
                  <c:v>266.0</c:v>
                </c:pt>
                <c:pt idx="30">
                  <c:v>295.0</c:v>
                </c:pt>
                <c:pt idx="31">
                  <c:v>292.0</c:v>
                </c:pt>
                <c:pt idx="32">
                  <c:v>322.0</c:v>
                </c:pt>
                <c:pt idx="33">
                  <c:v>349.0</c:v>
                </c:pt>
                <c:pt idx="34">
                  <c:v>397.0</c:v>
                </c:pt>
                <c:pt idx="35">
                  <c:v>424.0</c:v>
                </c:pt>
                <c:pt idx="36">
                  <c:v>441.0</c:v>
                </c:pt>
                <c:pt idx="37">
                  <c:v>446.0</c:v>
                </c:pt>
                <c:pt idx="38">
                  <c:v>437.0</c:v>
                </c:pt>
                <c:pt idx="39">
                  <c:v>436.0</c:v>
                </c:pt>
                <c:pt idx="40">
                  <c:v>449.0</c:v>
                </c:pt>
                <c:pt idx="41">
                  <c:v>487.0</c:v>
                </c:pt>
                <c:pt idx="42">
                  <c:v>495.0</c:v>
                </c:pt>
                <c:pt idx="43">
                  <c:v>501.0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78856"/>
        <c:axId val="-2113564696"/>
      </c:scatterChart>
      <c:valAx>
        <c:axId val="-2096778856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(months)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3564696"/>
        <c:crosses val="autoZero"/>
        <c:crossBetween val="midCat"/>
        <c:majorUnit val="12.0"/>
        <c:minorUnit val="6.0"/>
      </c:valAx>
      <c:valAx>
        <c:axId val="-2113564696"/>
        <c:scaling>
          <c:orientation val="minMax"/>
          <c:max val="6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Contributors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778856"/>
        <c:crosses val="autoZero"/>
        <c:crossBetween val="midCat"/>
        <c:majorUnit val="150.0"/>
      </c:valAx>
    </c:plotArea>
    <c:legend>
      <c:legendPos val="r"/>
      <c:layout>
        <c:manualLayout>
          <c:xMode val="edge"/>
          <c:yMode val="edge"/>
          <c:x val="0.626635826771653"/>
          <c:y val="0.494794400699912"/>
          <c:w val="0.345586395450569"/>
          <c:h val="0.32522564887722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0363079615"/>
          <c:y val="0.0277777777777778"/>
          <c:w val="0.819122703412074"/>
          <c:h val="0.79469160104986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Regression'!$J$84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Regression'!$H$85:$H$157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Regression'!$J$85:$J$157</c:f>
              <c:numCache>
                <c:formatCode>General</c:formatCode>
                <c:ptCount val="73"/>
                <c:pt idx="0">
                  <c:v>2.01472027776076</c:v>
                </c:pt>
                <c:pt idx="1">
                  <c:v>2.495626435341992</c:v>
                </c:pt>
                <c:pt idx="2">
                  <c:v>3.056112931377582</c:v>
                </c:pt>
                <c:pt idx="3">
                  <c:v>3.702119707176905</c:v>
                </c:pt>
                <c:pt idx="4">
                  <c:v>4.438893678747495</c:v>
                </c:pt>
                <c:pt idx="5">
                  <c:v>5.27085122822719</c:v>
                </c:pt>
                <c:pt idx="6">
                  <c:v>6.201464240960863</c:v>
                </c:pt>
                <c:pt idx="7">
                  <c:v>7.23317311023389</c:v>
                </c:pt>
                <c:pt idx="8">
                  <c:v>8.367328696909082</c:v>
                </c:pt>
                <c:pt idx="9">
                  <c:v>9.60416382881276</c:v>
                </c:pt>
                <c:pt idx="10">
                  <c:v>10.94279363703707</c:v>
                </c:pt>
                <c:pt idx="11">
                  <c:v>12.38124291506516</c:v>
                </c:pt>
                <c:pt idx="12">
                  <c:v>13.916497791681</c:v>
                </c:pt>
                <c:pt idx="13">
                  <c:v>15.54457834909176</c:v>
                </c:pt>
                <c:pt idx="14">
                  <c:v>17.26062839439863</c:v>
                </c:pt>
                <c:pt idx="15">
                  <c:v>19.05901839156486</c:v>
                </c:pt>
                <c:pt idx="16">
                  <c:v>20.93345755754558</c:v>
                </c:pt>
                <c:pt idx="17">
                  <c:v>22.87711128847289</c:v>
                </c:pt>
                <c:pt idx="18">
                  <c:v>24.88272037448315</c:v>
                </c:pt>
                <c:pt idx="19">
                  <c:v>26.9427188491934</c:v>
                </c:pt>
                <c:pt idx="20">
                  <c:v>29.04934776807034</c:v>
                </c:pt>
                <c:pt idx="21">
                  <c:v>31.1947626885592</c:v>
                </c:pt>
                <c:pt idx="22">
                  <c:v>33.37113310791823</c:v>
                </c:pt>
                <c:pt idx="23">
                  <c:v>35.57073258129627</c:v>
                </c:pt>
                <c:pt idx="24">
                  <c:v>37.78601867678892</c:v>
                </c:pt>
                <c:pt idx="25">
                  <c:v>40.00970231487594</c:v>
                </c:pt>
                <c:pt idx="26">
                  <c:v>42.23480637991213</c:v>
                </c:pt>
                <c:pt idx="27">
                  <c:v>44.45471377800135</c:v>
                </c:pt>
                <c:pt idx="28">
                  <c:v>46.66320534839238</c:v>
                </c:pt>
                <c:pt idx="29">
                  <c:v>48.8544882165554</c:v>
                </c:pt>
                <c:pt idx="30">
                  <c:v>51.02321531006546</c:v>
                </c:pt>
                <c:pt idx="31">
                  <c:v>53.16449684817744</c:v>
                </c:pt>
                <c:pt idx="32">
                  <c:v>55.27390466800453</c:v>
                </c:pt>
                <c:pt idx="33">
                  <c:v>57.34747027023116</c:v>
                </c:pt>
                <c:pt idx="34">
                  <c:v>59.38167746096828</c:v>
                </c:pt>
                <c:pt idx="35">
                  <c:v>61.3734504390785</c:v>
                </c:pt>
                <c:pt idx="36">
                  <c:v>63.32013813501231</c:v>
                </c:pt>
                <c:pt idx="37">
                  <c:v>65.21949555232648</c:v>
                </c:pt>
                <c:pt idx="38">
                  <c:v>67.06966280045013</c:v>
                </c:pt>
                <c:pt idx="39">
                  <c:v>68.86914244018341</c:v>
                </c:pt>
                <c:pt idx="40">
                  <c:v>70.61677569454987</c:v>
                </c:pt>
                <c:pt idx="41">
                  <c:v>72.31171800914282</c:v>
                </c:pt>
                <c:pt idx="42">
                  <c:v>73.95341437968101</c:v>
                </c:pt>
                <c:pt idx="43">
                  <c:v>75.54157480137753</c:v>
                </c:pt>
                <c:pt idx="44">
                  <c:v>77.07615013580951</c:v>
                </c:pt>
                <c:pt idx="45">
                  <c:v>78.55730863682707</c:v>
                </c:pt>
                <c:pt idx="46">
                  <c:v>79.98541332797582</c:v>
                </c:pt>
                <c:pt idx="47">
                  <c:v>81.36100038003893</c:v>
                </c:pt>
                <c:pt idx="48">
                  <c:v>82.68475859857713</c:v>
                </c:pt>
                <c:pt idx="49">
                  <c:v>83.95751009759027</c:v>
                </c:pt>
                <c:pt idx="50">
                  <c:v>85.18019220637562</c:v>
                </c:pt>
                <c:pt idx="51">
                  <c:v>86.35384063199562</c:v>
                </c:pt>
                <c:pt idx="52">
                  <c:v>87.47957387913261</c:v>
                </c:pt>
                <c:pt idx="53">
                  <c:v>88.55857891212003</c:v>
                </c:pt>
                <c:pt idx="54">
                  <c:v>89.59209803021768</c:v>
                </c:pt>
                <c:pt idx="55">
                  <c:v>90.58141691636875</c:v>
                </c:pt>
                <c:pt idx="56">
                  <c:v>91.52785381137516</c:v>
                </c:pt>
                <c:pt idx="57">
                  <c:v>92.43274975932048</c:v>
                </c:pt>
                <c:pt idx="58">
                  <c:v>93.2974598658384</c:v>
                </c:pt>
                <c:pt idx="59">
                  <c:v>94.12334550818402</c:v>
                </c:pt>
                <c:pt idx="60">
                  <c:v>94.91176743475277</c:v>
                </c:pt>
                <c:pt idx="61">
                  <c:v>95.66407969147856</c:v>
                </c:pt>
                <c:pt idx="62">
                  <c:v>96.3816243132179</c:v>
                </c:pt>
                <c:pt idx="63">
                  <c:v>97.06572671961521</c:v>
                </c:pt>
                <c:pt idx="64">
                  <c:v>97.71769175688538</c:v>
                </c:pt>
                <c:pt idx="65">
                  <c:v>98.33880032930966</c:v>
                </c:pt>
                <c:pt idx="66">
                  <c:v>98.93030656690659</c:v>
                </c:pt>
                <c:pt idx="67">
                  <c:v>99.49343547861114</c:v>
                </c:pt>
                <c:pt idx="68">
                  <c:v>100.0293810432938</c:v>
                </c:pt>
                <c:pt idx="69">
                  <c:v>100.5393046940097</c:v>
                </c:pt>
                <c:pt idx="70">
                  <c:v>101.0243341539325</c:v>
                </c:pt>
                <c:pt idx="71">
                  <c:v>101.4855625854503</c:v>
                </c:pt>
                <c:pt idx="72">
                  <c:v>101.9240480168583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Regression'!$K$84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Regression'!$H$85:$H$157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Regression'!$K$85:$K$157</c:f>
              <c:numCache>
                <c:formatCode>General</c:formatCode>
                <c:ptCount val="73"/>
                <c:pt idx="0">
                  <c:v>4.782608695652173</c:v>
                </c:pt>
                <c:pt idx="1">
                  <c:v>5.261540865435256</c:v>
                </c:pt>
                <c:pt idx="2">
                  <c:v>5.785796181085813</c:v>
                </c:pt>
                <c:pt idx="3">
                  <c:v>6.359116346570099</c:v>
                </c:pt>
                <c:pt idx="4">
                  <c:v>6.985439354015633</c:v>
                </c:pt>
                <c:pt idx="5">
                  <c:v>7.668885674664848</c:v>
                </c:pt>
                <c:pt idx="6">
                  <c:v>8.413738077725914</c:v>
                </c:pt>
                <c:pt idx="7">
                  <c:v>9.224414048073447</c:v>
                </c:pt>
                <c:pt idx="8">
                  <c:v>10.10542975518218</c:v>
                </c:pt>
                <c:pt idx="9">
                  <c:v>11.06135455255419</c:v>
                </c:pt>
                <c:pt idx="10">
                  <c:v>12.09675507406154</c:v>
                </c:pt>
                <c:pt idx="11">
                  <c:v>13.21612815710904</c:v>
                </c:pt>
                <c:pt idx="12">
                  <c:v>14.42382207852573</c:v>
                </c:pt>
                <c:pt idx="13">
                  <c:v>15.72394595241365</c:v>
                </c:pt>
                <c:pt idx="14">
                  <c:v>17.12026762107151</c:v>
                </c:pt>
                <c:pt idx="15">
                  <c:v>18.61610097557473</c:v>
                </c:pt>
                <c:pt idx="16">
                  <c:v>20.21418436726011</c:v>
                </c:pt>
                <c:pt idx="17">
                  <c:v>21.91655259816445</c:v>
                </c:pt>
                <c:pt idx="18">
                  <c:v>23.72440587460879</c:v>
                </c:pt>
                <c:pt idx="19">
                  <c:v>25.63798002291902</c:v>
                </c:pt>
                <c:pt idx="20">
                  <c:v>27.6564231306478</c:v>
                </c:pt>
                <c:pt idx="21">
                  <c:v>29.77768450505896</c:v>
                </c:pt>
                <c:pt idx="22">
                  <c:v>31.99842233608893</c:v>
                </c:pt>
                <c:pt idx="23">
                  <c:v>34.31393661370715</c:v>
                </c:pt>
                <c:pt idx="24">
                  <c:v>36.71813358879011</c:v>
                </c:pt>
                <c:pt idx="25">
                  <c:v>39.203527314828</c:v>
                </c:pt>
                <c:pt idx="26">
                  <c:v>41.76128253565573</c:v>
                </c:pt>
                <c:pt idx="27">
                  <c:v>44.38130141364675</c:v>
                </c:pt>
                <c:pt idx="28">
                  <c:v>47.05235440427112</c:v>
                </c:pt>
                <c:pt idx="29">
                  <c:v>49.76225311713336</c:v>
                </c:pt>
                <c:pt idx="30">
                  <c:v>52.49806045205368</c:v>
                </c:pt>
                <c:pt idx="31">
                  <c:v>55.2463308855644</c:v>
                </c:pt>
                <c:pt idx="32">
                  <c:v>57.99337173910365</c:v>
                </c:pt>
                <c:pt idx="33">
                  <c:v>60.72551479244392</c:v>
                </c:pt>
                <c:pt idx="34">
                  <c:v>63.42938686915213</c:v>
                </c:pt>
                <c:pt idx="35">
                  <c:v>66.09216809446231</c:v>
                </c:pt>
                <c:pt idx="36">
                  <c:v>68.70182740188194</c:v>
                </c:pt>
                <c:pt idx="37">
                  <c:v>71.24732644909016</c:v>
                </c:pt>
                <c:pt idx="38">
                  <c:v>73.71878523022251</c:v>
                </c:pt>
                <c:pt idx="39">
                  <c:v>76.10760512677473</c:v>
                </c:pt>
                <c:pt idx="40">
                  <c:v>78.40654769138863</c:v>
                </c:pt>
                <c:pt idx="41">
                  <c:v>80.60976988769309</c:v>
                </c:pt>
                <c:pt idx="42">
                  <c:v>82.71281863173178</c:v>
                </c:pt>
                <c:pt idx="43">
                  <c:v>84.71258916611205</c:v>
                </c:pt>
                <c:pt idx="44">
                  <c:v>86.60725297689559</c:v>
                </c:pt>
                <c:pt idx="45">
                  <c:v>88.39616162363973</c:v>
                </c:pt>
                <c:pt idx="46">
                  <c:v>90.07973303209961</c:v>
                </c:pt>
                <c:pt idx="47">
                  <c:v>91.65932656966874</c:v>
                </c:pt>
                <c:pt idx="48">
                  <c:v>93.13711267905638</c:v>
                </c:pt>
                <c:pt idx="49">
                  <c:v>94.51594208605019</c:v>
                </c:pt>
                <c:pt idx="50">
                  <c:v>95.79921871794341</c:v>
                </c:pt>
                <c:pt idx="51">
                  <c:v>96.99077955319257</c:v>
                </c:pt>
                <c:pt idx="52">
                  <c:v>98.09478373595962</c:v>
                </c:pt>
                <c:pt idx="53">
                  <c:v>99.1156124787687</c:v>
                </c:pt>
                <c:pt idx="54">
                  <c:v>100.0577805723497</c:v>
                </c:pt>
                <c:pt idx="55">
                  <c:v>100.92585973841</c:v>
                </c:pt>
                <c:pt idx="56">
                  <c:v>101.7244136010147</c:v>
                </c:pt>
                <c:pt idx="57">
                  <c:v>102.457943709126</c:v>
                </c:pt>
                <c:pt idx="58">
                  <c:v>103.1308458045743</c:v>
                </c:pt>
                <c:pt idx="59">
                  <c:v>103.7473753811296</c:v>
                </c:pt>
                <c:pt idx="60">
                  <c:v>104.311621505136</c:v>
                </c:pt>
                <c:pt idx="61">
                  <c:v>104.8274878504782</c:v>
                </c:pt>
                <c:pt idx="62">
                  <c:v>105.29867992593</c:v>
                </c:pt>
                <c:pt idx="63">
                  <c:v>105.7286975285059</c:v>
                </c:pt>
                <c:pt idx="64">
                  <c:v>106.1208315317301</c:v>
                </c:pt>
                <c:pt idx="65">
                  <c:v>106.4781642042584</c:v>
                </c:pt>
                <c:pt idx="66">
                  <c:v>106.8035723454762</c:v>
                </c:pt>
                <c:pt idx="67">
                  <c:v>107.099732615704</c:v>
                </c:pt>
                <c:pt idx="68">
                  <c:v>107.3691285260427</c:v>
                </c:pt>
                <c:pt idx="69">
                  <c:v>107.6140586344436</c:v>
                </c:pt>
                <c:pt idx="70">
                  <c:v>107.8366455689551</c:v>
                </c:pt>
                <c:pt idx="71">
                  <c:v>108.0388455656362</c:v>
                </c:pt>
                <c:pt idx="72">
                  <c:v>108.2224582672212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Regression'!$L$84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Regression'!$H$85:$H$157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Regression'!$L$85:$L$157</c:f>
              <c:numCache>
                <c:formatCode>General</c:formatCode>
                <c:ptCount val="73"/>
                <c:pt idx="0">
                  <c:v>19.0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18.0</c:v>
                </c:pt>
                <c:pt idx="5">
                  <c:v>18.0</c:v>
                </c:pt>
                <c:pt idx="6">
                  <c:v>19.0</c:v>
                </c:pt>
                <c:pt idx="7">
                  <c:v>19.0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26.0</c:v>
                </c:pt>
                <c:pt idx="21">
                  <c:v>26.0</c:v>
                </c:pt>
                <c:pt idx="22">
                  <c:v>30.0</c:v>
                </c:pt>
                <c:pt idx="23">
                  <c:v>33.0</c:v>
                </c:pt>
                <c:pt idx="24">
                  <c:v>38.0</c:v>
                </c:pt>
                <c:pt idx="25">
                  <c:v>39.0</c:v>
                </c:pt>
                <c:pt idx="26">
                  <c:v>39.0</c:v>
                </c:pt>
                <c:pt idx="27">
                  <c:v>35.0</c:v>
                </c:pt>
                <c:pt idx="28">
                  <c:v>35.0</c:v>
                </c:pt>
                <c:pt idx="29">
                  <c:v>42.0</c:v>
                </c:pt>
                <c:pt idx="30">
                  <c:v>52.0</c:v>
                </c:pt>
                <c:pt idx="31">
                  <c:v>59.0</c:v>
                </c:pt>
                <c:pt idx="32">
                  <c:v>61.0</c:v>
                </c:pt>
                <c:pt idx="33">
                  <c:v>61.0</c:v>
                </c:pt>
                <c:pt idx="34">
                  <c:v>65.0</c:v>
                </c:pt>
                <c:pt idx="35">
                  <c:v>66.0</c:v>
                </c:pt>
                <c:pt idx="36">
                  <c:v>59.0</c:v>
                </c:pt>
                <c:pt idx="37">
                  <c:v>54.0</c:v>
                </c:pt>
                <c:pt idx="38">
                  <c:v>52.0</c:v>
                </c:pt>
                <c:pt idx="39">
                  <c:v>54.0</c:v>
                </c:pt>
                <c:pt idx="40">
                  <c:v>52.0</c:v>
                </c:pt>
                <c:pt idx="41">
                  <c:v>48.0</c:v>
                </c:pt>
                <c:pt idx="42">
                  <c:v>49.0</c:v>
                </c:pt>
                <c:pt idx="43">
                  <c:v>49.0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6668853893263"/>
                  <c:y val="0.03703703703703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200"/>
                      <a:t>Donated to</a:t>
                    </a:r>
                  </a:p>
                  <a:p>
                    <a:r>
                      <a:rPr lang="en-US" altLang="zh-CN" sz="1200"/>
                      <a:t>ASF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Regression'!$N$111:$N$112</c:f>
              <c:numCache>
                <c:formatCode>General</c:formatCode>
                <c:ptCount val="2"/>
                <c:pt idx="0">
                  <c:v>22.0</c:v>
                </c:pt>
                <c:pt idx="1">
                  <c:v>22.0</c:v>
                </c:pt>
              </c:numCache>
            </c:numRef>
          </c:xVal>
          <c:yVal>
            <c:numRef>
              <c:f>'Dev Regression'!$O$111:$O$112</c:f>
              <c:numCache>
                <c:formatCode>General</c:formatCode>
                <c:ptCount val="2"/>
                <c:pt idx="0">
                  <c:v>0.0</c:v>
                </c:pt>
                <c:pt idx="1">
                  <c:v>80.0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6666666666667"/>
                  <c:y val="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200"/>
                      <a:t>Became</a:t>
                    </a:r>
                    <a:r>
                      <a:rPr lang="en-US" altLang="zh-CN" sz="1200" baseline="0"/>
                      <a:t> ASF</a:t>
                    </a:r>
                  </a:p>
                  <a:p>
                    <a:r>
                      <a:rPr lang="en-US" altLang="zh-CN" sz="1200" baseline="0"/>
                      <a:t>TLP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Regression'!$N$113:$N$114</c:f>
              <c:numCache>
                <c:formatCode>General</c:formatCode>
                <c:ptCount val="2"/>
                <c:pt idx="0">
                  <c:v>34.0</c:v>
                </c:pt>
                <c:pt idx="1">
                  <c:v>34.0</c:v>
                </c:pt>
              </c:numCache>
            </c:numRef>
          </c:xVal>
          <c:yVal>
            <c:numRef>
              <c:f>'Dev Regression'!$O$113:$O$114</c:f>
              <c:numCache>
                <c:formatCode>General</c:formatCode>
                <c:ptCount val="2"/>
                <c:pt idx="0">
                  <c:v>0.0</c:v>
                </c:pt>
                <c:pt idx="1">
                  <c:v>80.0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94444444444444"/>
                  <c:y val="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200"/>
                      <a:t>Acquired</a:t>
                    </a:r>
                  </a:p>
                  <a:p>
                    <a:r>
                      <a:rPr lang="en-US" altLang="zh-CN" sz="1200"/>
                      <a:t>by Citrix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Regression'!$N$109:$N$110</c:f>
              <c:numCache>
                <c:formatCode>General</c:formatCode>
                <c:ptCount val="2"/>
                <c:pt idx="0">
                  <c:v>14.0</c:v>
                </c:pt>
                <c:pt idx="1">
                  <c:v>14.0</c:v>
                </c:pt>
              </c:numCache>
            </c:numRef>
          </c:xVal>
          <c:yVal>
            <c:numRef>
              <c:f>'Dev Regression'!$O$109:$O$110</c:f>
              <c:numCache>
                <c:formatCode>General</c:formatCode>
                <c:ptCount val="2"/>
                <c:pt idx="0">
                  <c:v>0.0</c:v>
                </c:pt>
                <c:pt idx="1">
                  <c:v>80.0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046376"/>
        <c:axId val="-2044815128"/>
      </c:scatterChart>
      <c:valAx>
        <c:axId val="-2043046376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(months)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815128"/>
        <c:crosses val="autoZero"/>
        <c:crossBetween val="midCat"/>
        <c:majorUnit val="12.0"/>
        <c:minorUnit val="6.0"/>
      </c:valAx>
      <c:valAx>
        <c:axId val="-2044815128"/>
        <c:scaling>
          <c:orientation val="minMax"/>
          <c:max val="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Contributors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3046376"/>
        <c:crosses val="autoZero"/>
        <c:crossBetween val="midCat"/>
        <c:majorUnit val="20.0"/>
        <c:minorUnit val="1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6635826771653"/>
          <c:y val="0.545528579760863"/>
          <c:w val="0.342808617672791"/>
          <c:h val="0.2742997229512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33333333333"/>
          <c:y val="0.0277777777777778"/>
          <c:w val="0.830423665791776"/>
          <c:h val="0.7576545640128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Regression'!$J$167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Regression'!$H$168:$H$240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Regression'!$J$168:$J$240</c:f>
              <c:numCache>
                <c:formatCode>General</c:formatCode>
                <c:ptCount val="73"/>
                <c:pt idx="0">
                  <c:v>0.0455940982777258</c:v>
                </c:pt>
                <c:pt idx="1">
                  <c:v>0.0663127541339718</c:v>
                </c:pt>
                <c:pt idx="2">
                  <c:v>0.0945320884646511</c:v>
                </c:pt>
                <c:pt idx="3">
                  <c:v>0.132227292648369</c:v>
                </c:pt>
                <c:pt idx="4">
                  <c:v>0.181661796735075</c:v>
                </c:pt>
                <c:pt idx="5">
                  <c:v>0.245371508151836</c:v>
                </c:pt>
                <c:pt idx="6">
                  <c:v>0.326135242745862</c:v>
                </c:pt>
                <c:pt idx="7">
                  <c:v>0.426931607656822</c:v>
                </c:pt>
                <c:pt idx="8">
                  <c:v>0.550883491068775</c:v>
                </c:pt>
                <c:pt idx="9">
                  <c:v>0.701192132782808</c:v>
                </c:pt>
                <c:pt idx="10">
                  <c:v>0.881063421781931</c:v>
                </c:pt>
                <c:pt idx="11">
                  <c:v>1.093629541293681</c:v>
                </c:pt>
                <c:pt idx="12">
                  <c:v>1.341869329698219</c:v>
                </c:pt>
                <c:pt idx="13">
                  <c:v>1.628530741679545</c:v>
                </c:pt>
                <c:pt idx="14">
                  <c:v>1.95605859410343</c:v>
                </c:pt>
                <c:pt idx="15">
                  <c:v>2.326530397947318</c:v>
                </c:pt>
                <c:pt idx="16">
                  <c:v>2.741602555388469</c:v>
                </c:pt>
                <c:pt idx="17">
                  <c:v>3.202468589773883</c:v>
                </c:pt>
                <c:pt idx="18">
                  <c:v>3.709830425913635</c:v>
                </c:pt>
                <c:pt idx="19">
                  <c:v>4.263883095165525</c:v>
                </c:pt>
                <c:pt idx="20">
                  <c:v>4.864312643052685</c:v>
                </c:pt>
                <c:pt idx="21">
                  <c:v>5.510306496430448</c:v>
                </c:pt>
                <c:pt idx="22">
                  <c:v>6.200575122353913</c:v>
                </c:pt>
                <c:pt idx="23">
                  <c:v>6.93338349205832</c:v>
                </c:pt>
                <c:pt idx="24">
                  <c:v>7.706590652574764</c:v>
                </c:pt>
                <c:pt idx="25">
                  <c:v>8.517695600176587</c:v>
                </c:pt>
                <c:pt idx="26">
                  <c:v>9.36388763354692</c:v>
                </c:pt>
                <c:pt idx="27">
                  <c:v>10.24209942625957</c:v>
                </c:pt>
                <c:pt idx="28">
                  <c:v>11.14906118202082</c:v>
                </c:pt>
                <c:pt idx="29">
                  <c:v>12.08135440583842</c:v>
                </c:pt>
                <c:pt idx="30">
                  <c:v>13.03546402424468</c:v>
                </c:pt>
                <c:pt idx="31">
                  <c:v>14.00782780375444</c:v>
                </c:pt>
                <c:pt idx="32">
                  <c:v>14.9948822367174</c:v>
                </c:pt>
                <c:pt idx="33">
                  <c:v>15.99310427770718</c:v>
                </c:pt>
                <c:pt idx="34">
                  <c:v>16.99904851395039</c:v>
                </c:pt>
                <c:pt idx="35">
                  <c:v>18.00937953461101</c:v>
                </c:pt>
                <c:pt idx="36">
                  <c:v>19.02089942256647</c:v>
                </c:pt>
                <c:pt idx="37">
                  <c:v>20.03057042691388</c:v>
                </c:pt>
                <c:pt idx="38">
                  <c:v>21.03553298450353</c:v>
                </c:pt>
                <c:pt idx="39">
                  <c:v>22.03311934509086</c:v>
                </c:pt>
                <c:pt idx="40">
                  <c:v>23.02086311880824</c:v>
                </c:pt>
                <c:pt idx="41">
                  <c:v>23.99650510871717</c:v>
                </c:pt>
                <c:pt idx="42">
                  <c:v>24.9579958176626</c:v>
                </c:pt>
                <c:pt idx="43">
                  <c:v>25.90349503010561</c:v>
                </c:pt>
                <c:pt idx="44">
                  <c:v>26.83136886864951</c:v>
                </c:pt>
                <c:pt idx="45">
                  <c:v>27.74018471407057</c:v>
                </c:pt>
                <c:pt idx="46">
                  <c:v>28.62870435910879</c:v>
                </c:pt>
                <c:pt idx="47">
                  <c:v>29.49587574212062</c:v>
                </c:pt>
                <c:pt idx="48">
                  <c:v>30.34082357873798</c:v>
                </c:pt>
                <c:pt idx="49">
                  <c:v>31.16283917944751</c:v>
                </c:pt>
                <c:pt idx="50">
                  <c:v>31.96136970976647</c:v>
                </c:pt>
                <c:pt idx="51">
                  <c:v>32.73600711847237</c:v>
                </c:pt>
                <c:pt idx="52">
                  <c:v>33.48647692894085</c:v>
                </c:pt>
                <c:pt idx="53">
                  <c:v>34.21262705966309</c:v>
                </c:pt>
                <c:pt idx="54">
                  <c:v>34.91441681287696</c:v>
                </c:pt>
                <c:pt idx="55">
                  <c:v>35.59190614524182</c:v>
                </c:pt>
                <c:pt idx="56">
                  <c:v>36.24524531177432</c:v>
                </c:pt>
                <c:pt idx="57">
                  <c:v>36.87466495390934</c:v>
                </c:pt>
                <c:pt idx="58">
                  <c:v>37.48046668454265</c:v>
                </c:pt>
                <c:pt idx="59">
                  <c:v>38.06301420718165</c:v>
                </c:pt>
                <c:pt idx="60">
                  <c:v>38.62272499276156</c:v>
                </c:pt>
                <c:pt idx="61">
                  <c:v>39.16006252613842</c:v>
                </c:pt>
                <c:pt idx="62">
                  <c:v>39.67552912458193</c:v>
                </c:pt>
                <c:pt idx="63">
                  <c:v>40.16965932259221</c:v>
                </c:pt>
                <c:pt idx="64">
                  <c:v>40.64301381088061</c:v>
                </c:pt>
                <c:pt idx="65">
                  <c:v>41.09617391221366</c:v>
                </c:pt>
                <c:pt idx="66">
                  <c:v>41.529736572857</c:v>
                </c:pt>
                <c:pt idx="67">
                  <c:v>41.94430984541583</c:v>
                </c:pt>
                <c:pt idx="68">
                  <c:v>42.34050883680658</c:v>
                </c:pt>
                <c:pt idx="69">
                  <c:v>42.71895209377554</c:v>
                </c:pt>
                <c:pt idx="70">
                  <c:v>43.08025839768732</c:v>
                </c:pt>
                <c:pt idx="71">
                  <c:v>43.42504394012773</c:v>
                </c:pt>
                <c:pt idx="72">
                  <c:v>43.75391985110897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Regression'!$K$167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Regression'!$H$168:$H$240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Regression'!$K$168:$K$240</c:f>
              <c:numCache>
                <c:formatCode>General</c:formatCode>
                <c:ptCount val="73"/>
                <c:pt idx="0">
                  <c:v>1.081081081081081</c:v>
                </c:pt>
                <c:pt idx="1">
                  <c:v>1.179888006495792</c:v>
                </c:pt>
                <c:pt idx="2">
                  <c:v>1.287426800165713</c:v>
                </c:pt>
                <c:pt idx="3">
                  <c:v>1.40441243514238</c:v>
                </c:pt>
                <c:pt idx="4">
                  <c:v>1.53160772709982</c:v>
                </c:pt>
                <c:pt idx="5">
                  <c:v>1.669824481596903</c:v>
                </c:pt>
                <c:pt idx="6">
                  <c:v>1.819924223107909</c:v>
                </c:pt>
                <c:pt idx="7">
                  <c:v>1.982818399101679</c:v>
                </c:pt>
                <c:pt idx="8">
                  <c:v>2.159467938226193</c:v>
                </c:pt>
                <c:pt idx="9">
                  <c:v>2.350882027283188</c:v>
                </c:pt>
                <c:pt idx="10">
                  <c:v>2.55811595772129</c:v>
                </c:pt>
                <c:pt idx="11">
                  <c:v>2.782267879586583</c:v>
                </c:pt>
                <c:pt idx="12">
                  <c:v>3.024474290208874</c:v>
                </c:pt>
                <c:pt idx="13">
                  <c:v>3.285904077564356</c:v>
                </c:pt>
                <c:pt idx="14">
                  <c:v>3.567750935678003</c:v>
                </c:pt>
                <c:pt idx="15">
                  <c:v>3.871223973285582</c:v>
                </c:pt>
                <c:pt idx="16">
                  <c:v>4.197536349147855</c:v>
                </c:pt>
                <c:pt idx="17">
                  <c:v>4.547891789928253</c:v>
                </c:pt>
                <c:pt idx="18">
                  <c:v>4.92346888148888</c:v>
                </c:pt>
                <c:pt idx="19">
                  <c:v>5.325403073807212</c:v>
                </c:pt>
                <c:pt idx="20">
                  <c:v>5.75476640514794</c:v>
                </c:pt>
                <c:pt idx="21">
                  <c:v>6.212545033767564</c:v>
                </c:pt>
                <c:pt idx="22">
                  <c:v>6.699614765553979</c:v>
                </c:pt>
                <c:pt idx="23">
                  <c:v>7.216714882687024</c:v>
                </c:pt>
                <c:pt idx="24">
                  <c:v>7.764420709191954</c:v>
                </c:pt>
                <c:pt idx="25">
                  <c:v>8.343115489845895</c:v>
                </c:pt>
                <c:pt idx="26">
                  <c:v>8.952962302926914</c:v>
                </c:pt>
                <c:pt idx="27">
                  <c:v>9.593876866276826</c:v>
                </c:pt>
                <c:pt idx="28">
                  <c:v>10.26550221962134</c:v>
                </c:pt>
                <c:pt idx="29">
                  <c:v>10.96718636205832</c:v>
                </c:pt>
                <c:pt idx="30">
                  <c:v>11.69796397931776</c:v>
                </c:pt>
                <c:pt idx="31">
                  <c:v>12.45654339836078</c:v>
                </c:pt>
                <c:pt idx="32">
                  <c:v>13.24129984634725</c:v>
                </c:pt>
                <c:pt idx="33">
                  <c:v>14.05027595940308</c:v>
                </c:pt>
                <c:pt idx="34">
                  <c:v>14.88119028114041</c:v>
                </c:pt>
                <c:pt idx="35">
                  <c:v>15.73145421473582</c:v>
                </c:pt>
                <c:pt idx="36">
                  <c:v>16.59819755560325</c:v>
                </c:pt>
                <c:pt idx="37">
                  <c:v>17.4783023512931</c:v>
                </c:pt>
                <c:pt idx="38">
                  <c:v>18.36844443435997</c:v>
                </c:pt>
                <c:pt idx="39">
                  <c:v>19.26514158020655</c:v>
                </c:pt>
                <c:pt idx="40">
                  <c:v>20.16480688497792</c:v>
                </c:pt>
                <c:pt idx="41">
                  <c:v>21.0638056670845</c:v>
                </c:pt>
                <c:pt idx="42">
                  <c:v>21.95851399433414</c:v>
                </c:pt>
                <c:pt idx="43">
                  <c:v>22.84537684438019</c:v>
                </c:pt>
                <c:pt idx="44">
                  <c:v>23.72096392752571</c:v>
                </c:pt>
                <c:pt idx="45">
                  <c:v>24.58202133598443</c:v>
                </c:pt>
                <c:pt idx="46">
                  <c:v>25.42551742067042</c:v>
                </c:pt>
                <c:pt idx="47">
                  <c:v>26.24868161517693</c:v>
                </c:pt>
                <c:pt idx="48">
                  <c:v>27.04903530046239</c:v>
                </c:pt>
                <c:pt idx="49">
                  <c:v>27.82441420351212</c:v>
                </c:pt>
                <c:pt idx="50">
                  <c:v>28.57298221964813</c:v>
                </c:pt>
                <c:pt idx="51">
                  <c:v>29.29323691497054</c:v>
                </c:pt>
                <c:pt idx="52">
                  <c:v>29.98400728159295</c:v>
                </c:pt>
                <c:pt idx="53">
                  <c:v>30.64444456939342</c:v>
                </c:pt>
                <c:pt idx="54">
                  <c:v>31.27400719645341</c:v>
                </c:pt>
                <c:pt idx="55">
                  <c:v>31.87244084532055</c:v>
                </c:pt>
                <c:pt idx="56">
                  <c:v>32.43975488843082</c:v>
                </c:pt>
                <c:pt idx="57">
                  <c:v>32.97619626237882</c:v>
                </c:pt>
                <c:pt idx="58">
                  <c:v>33.48222183879295</c:v>
                </c:pt>
                <c:pt idx="59">
                  <c:v>33.95847023206962</c:v>
                </c:pt>
                <c:pt idx="60">
                  <c:v>34.40573385374464</c:v>
                </c:pt>
                <c:pt idx="61">
                  <c:v>34.82493188133274</c:v>
                </c:pt>
                <c:pt idx="62">
                  <c:v>35.21708466582379</c:v>
                </c:pt>
                <c:pt idx="63">
                  <c:v>35.58328996440045</c:v>
                </c:pt>
                <c:pt idx="64">
                  <c:v>35.92470125892464</c:v>
                </c:pt>
                <c:pt idx="65">
                  <c:v>36.2425083099247</c:v>
                </c:pt>
                <c:pt idx="66">
                  <c:v>36.53792000205659</c:v>
                </c:pt>
                <c:pt idx="67">
                  <c:v>36.81214946075596</c:v>
                </c:pt>
                <c:pt idx="68">
                  <c:v>37.06640136042338</c:v>
                </c:pt>
                <c:pt idx="69">
                  <c:v>37.30186130062836</c:v>
                </c:pt>
                <c:pt idx="70">
                  <c:v>37.5196870966636</c:v>
                </c:pt>
                <c:pt idx="71">
                  <c:v>37.72100181229258</c:v>
                </c:pt>
                <c:pt idx="72">
                  <c:v>37.90688835363636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Regression'!$L$167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Regression'!$H$168:$H$240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Regression'!$L$168:$L$240</c:f>
              <c:numCache>
                <c:formatCode>General</c:formatCode>
                <c:ptCount val="73"/>
                <c:pt idx="0">
                  <c:v>5.0</c:v>
                </c:pt>
                <c:pt idx="1">
                  <c:v>5.0</c:v>
                </c:pt>
                <c:pt idx="2">
                  <c:v>5.333333333333332</c:v>
                </c:pt>
                <c:pt idx="3">
                  <c:v>5.666666666666667</c:v>
                </c:pt>
                <c:pt idx="4">
                  <c:v>6.0</c:v>
                </c:pt>
                <c:pt idx="5">
                  <c:v>5.333333333333332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5.666666666666667</c:v>
                </c:pt>
                <c:pt idx="12">
                  <c:v>6.0</c:v>
                </c:pt>
                <c:pt idx="13">
                  <c:v>5.666666666666667</c:v>
                </c:pt>
                <c:pt idx="14">
                  <c:v>5.333333333333332</c:v>
                </c:pt>
                <c:pt idx="15">
                  <c:v>5.333333333333332</c:v>
                </c:pt>
                <c:pt idx="16">
                  <c:v>5.333333333333332</c:v>
                </c:pt>
                <c:pt idx="17">
                  <c:v>5.333333333333332</c:v>
                </c:pt>
                <c:pt idx="18">
                  <c:v>5.0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7.333333333333332</c:v>
                </c:pt>
                <c:pt idx="22">
                  <c:v>7.666666666666667</c:v>
                </c:pt>
                <c:pt idx="23">
                  <c:v>9.0</c:v>
                </c:pt>
                <c:pt idx="24">
                  <c:v>8.666666666666665</c:v>
                </c:pt>
                <c:pt idx="25">
                  <c:v>10.0</c:v>
                </c:pt>
                <c:pt idx="26">
                  <c:v>11.33333333333333</c:v>
                </c:pt>
                <c:pt idx="27">
                  <c:v>12.66666666666667</c:v>
                </c:pt>
                <c:pt idx="28">
                  <c:v>13.0</c:v>
                </c:pt>
                <c:pt idx="29">
                  <c:v>12.33333333333333</c:v>
                </c:pt>
                <c:pt idx="30">
                  <c:v>13.33333333333333</c:v>
                </c:pt>
                <c:pt idx="31">
                  <c:v>13.66666666666667</c:v>
                </c:pt>
                <c:pt idx="32">
                  <c:v>15.0</c:v>
                </c:pt>
                <c:pt idx="33">
                  <c:v>14.66666666666667</c:v>
                </c:pt>
                <c:pt idx="34">
                  <c:v>14.33333333333333</c:v>
                </c:pt>
                <c:pt idx="35">
                  <c:v>13.66666666666667</c:v>
                </c:pt>
                <c:pt idx="36">
                  <c:v>11.66666666666667</c:v>
                </c:pt>
                <c:pt idx="37">
                  <c:v>10.0</c:v>
                </c:pt>
                <c:pt idx="38">
                  <c:v>11.0</c:v>
                </c:pt>
                <c:pt idx="39">
                  <c:v>13.66666666666667</c:v>
                </c:pt>
                <c:pt idx="40">
                  <c:v>16.0</c:v>
                </c:pt>
                <c:pt idx="41">
                  <c:v>17.0</c:v>
                </c:pt>
                <c:pt idx="42">
                  <c:v>18.33333333333333</c:v>
                </c:pt>
                <c:pt idx="43">
                  <c:v>20.66666666666667</c:v>
                </c:pt>
                <c:pt idx="44">
                  <c:v>21.33333333333333</c:v>
                </c:pt>
                <c:pt idx="45">
                  <c:v>24.0</c:v>
                </c:pt>
                <c:pt idx="46">
                  <c:v>22.0</c:v>
                </c:pt>
                <c:pt idx="47">
                  <c:v>19.66666666666667</c:v>
                </c:pt>
                <c:pt idx="48">
                  <c:v>17.33333333333333</c:v>
                </c:pt>
                <c:pt idx="49">
                  <c:v>21.0</c:v>
                </c:pt>
                <c:pt idx="50">
                  <c:v>24.66666666666667</c:v>
                </c:pt>
                <c:pt idx="51">
                  <c:v>24.33333333333333</c:v>
                </c:pt>
                <c:pt idx="52">
                  <c:v>22.0</c:v>
                </c:pt>
                <c:pt idx="53">
                  <c:v>21.33333333333333</c:v>
                </c:pt>
                <c:pt idx="54">
                  <c:v>21.33333333333333</c:v>
                </c:pt>
                <c:pt idx="55">
                  <c:v>20.0</c:v>
                </c:pt>
                <c:pt idx="56">
                  <c:v>18.0</c:v>
                </c:pt>
                <c:pt idx="57">
                  <c:v>14.66666666666667</c:v>
                </c:pt>
                <c:pt idx="58">
                  <c:v>13.0</c:v>
                </c:pt>
                <c:pt idx="59">
                  <c:v>11.66666666666667</c:v>
                </c:pt>
                <c:pt idx="60">
                  <c:v>13.66666666666667</c:v>
                </c:pt>
                <c:pt idx="61">
                  <c:v>15.66666666666667</c:v>
                </c:pt>
                <c:pt idx="62">
                  <c:v>17.0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6666666666667"/>
                  <c:y val="0.03703703703703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 Million USD</a:t>
                    </a:r>
                  </a:p>
                  <a:p>
                    <a:r>
                      <a:rPr lang="en-US" altLang="zh-CN"/>
                      <a:t>Investment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Regression'!$N$168:$N$169</c:f>
              <c:numCache>
                <c:formatCode>General</c:formatCode>
                <c:ptCount val="2"/>
                <c:pt idx="0">
                  <c:v>18.0</c:v>
                </c:pt>
                <c:pt idx="1">
                  <c:v>18.0</c:v>
                </c:pt>
              </c:numCache>
            </c:numRef>
          </c:xVal>
          <c:yVal>
            <c:numRef>
              <c:f>'Dev Regression'!$O$168:$O$169</c:f>
              <c:numCache>
                <c:formatCode>General</c:formatCode>
                <c:ptCount val="2"/>
                <c:pt idx="0">
                  <c:v>0.0</c:v>
                </c:pt>
                <c:pt idx="1">
                  <c:v>40.0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38888888888889"/>
                  <c:y val="0.041666666666666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</a:t>
                    </a:r>
                    <a:r>
                      <a:rPr lang="en-US" altLang="zh-CN" baseline="0"/>
                      <a:t> Million USD</a:t>
                    </a:r>
                  </a:p>
                  <a:p>
                    <a:r>
                      <a:rPr lang="en-US" altLang="zh-CN" baseline="0"/>
                      <a:t>Investment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Regression'!$N$173:$N$174</c:f>
              <c:numCache>
                <c:formatCode>General</c:formatCode>
                <c:ptCount val="2"/>
                <c:pt idx="0">
                  <c:v>37.0</c:v>
                </c:pt>
                <c:pt idx="1">
                  <c:v>37.0</c:v>
                </c:pt>
              </c:numCache>
            </c:numRef>
          </c:xVal>
          <c:yVal>
            <c:numRef>
              <c:f>'Dev Regression'!$O$173:$O$174</c:f>
              <c:numCache>
                <c:formatCode>General</c:formatCode>
                <c:ptCount val="2"/>
                <c:pt idx="0">
                  <c:v>0.0</c:v>
                </c:pt>
                <c:pt idx="1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67688"/>
        <c:axId val="-2045746936"/>
      </c:scatterChart>
      <c:valAx>
        <c:axId val="-2044267688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(months)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746936"/>
        <c:crosses val="autoZero"/>
        <c:crossBetween val="midCat"/>
        <c:majorUnit val="12.0"/>
        <c:minorUnit val="6.0"/>
      </c:valAx>
      <c:valAx>
        <c:axId val="-2045746936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Contributors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267688"/>
        <c:crosses val="autoZero"/>
        <c:crossBetween val="midCat"/>
        <c:majorUnit val="1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0524715660542"/>
          <c:y val="0.499424030329542"/>
          <c:w val="0.38169750656168"/>
          <c:h val="0.2928182414698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22222222222"/>
          <c:y val="0.0277777777777778"/>
          <c:w val="0.841534776902887"/>
          <c:h val="0.78080271216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Regression'!$J$249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Regression'!$H$250:$H$322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Regression'!$J$250:$J$322</c:f>
              <c:numCache>
                <c:formatCode>General</c:formatCode>
                <c:ptCount val="73"/>
                <c:pt idx="0">
                  <c:v>2.991904523641087</c:v>
                </c:pt>
                <c:pt idx="1">
                  <c:v>3.293753440449474</c:v>
                </c:pt>
                <c:pt idx="2">
                  <c:v>3.586857486294321</c:v>
                </c:pt>
                <c:pt idx="3">
                  <c:v>3.868571323757036</c:v>
                </c:pt>
                <c:pt idx="4">
                  <c:v>4.136889868489306</c:v>
                </c:pt>
                <c:pt idx="5">
                  <c:v>4.390399645545534</c:v>
                </c:pt>
                <c:pt idx="6">
                  <c:v>4.628212532626736</c:v>
                </c:pt>
                <c:pt idx="7">
                  <c:v>4.849890872305073</c:v>
                </c:pt>
                <c:pt idx="8">
                  <c:v>5.055370765009325</c:v>
                </c:pt>
                <c:pt idx="9">
                  <c:v>5.244888337283073</c:v>
                </c:pt>
                <c:pt idx="10">
                  <c:v>5.418912063056288</c:v>
                </c:pt>
                <c:pt idx="11">
                  <c:v>5.578082851648007</c:v>
                </c:pt>
                <c:pt idx="12">
                  <c:v>5.723162597023661</c:v>
                </c:pt>
                <c:pt idx="13">
                  <c:v>5.854991167651235</c:v>
                </c:pt>
                <c:pt idx="14">
                  <c:v>5.974451350526524</c:v>
                </c:pt>
                <c:pt idx="15">
                  <c:v>6.082440990252082</c:v>
                </c:pt>
                <c:pt idx="16">
                  <c:v>6.17985143319478</c:v>
                </c:pt>
                <c:pt idx="17">
                  <c:v>6.267551354590788</c:v>
                </c:pt>
                <c:pt idx="18">
                  <c:v>6.346375078797909</c:v>
                </c:pt>
                <c:pt idx="19">
                  <c:v>6.41711457385453</c:v>
                </c:pt>
                <c:pt idx="20">
                  <c:v>6.480514392415991</c:v>
                </c:pt>
                <c:pt idx="21">
                  <c:v>6.537268929132618</c:v>
                </c:pt>
                <c:pt idx="22">
                  <c:v>6.588021461215694</c:v>
                </c:pt>
                <c:pt idx="23">
                  <c:v>6.633364529225657</c:v>
                </c:pt>
                <c:pt idx="24">
                  <c:v>6.673841296283411</c:v>
                </c:pt>
                <c:pt idx="25">
                  <c:v>6.709947594829792</c:v>
                </c:pt>
                <c:pt idx="26">
                  <c:v>6.742134430662776</c:v>
                </c:pt>
                <c:pt idx="27">
                  <c:v>6.770810764824727</c:v>
                </c:pt>
                <c:pt idx="28">
                  <c:v>6.796346435898843</c:v>
                </c:pt>
                <c:pt idx="29">
                  <c:v>6.819075119465324</c:v>
                </c:pt>
                <c:pt idx="30">
                  <c:v>6.839297248953362</c:v>
                </c:pt>
                <c:pt idx="31">
                  <c:v>6.857282843947037</c:v>
                </c:pt>
                <c:pt idx="32">
                  <c:v>6.873274209114376</c:v>
                </c:pt>
                <c:pt idx="33">
                  <c:v>6.887488480172812</c:v>
                </c:pt>
                <c:pt idx="34">
                  <c:v>6.900120003409895</c:v>
                </c:pt>
                <c:pt idx="35">
                  <c:v>6.911342542864586</c:v>
                </c:pt>
                <c:pt idx="36">
                  <c:v>6.92131131485844</c:v>
                </c:pt>
                <c:pt idx="37">
                  <c:v>6.930164853574938</c:v>
                </c:pt>
                <c:pt idx="38">
                  <c:v>6.938026714167165</c:v>
                </c:pt>
                <c:pt idx="39">
                  <c:v>6.945007021711083</c:v>
                </c:pt>
                <c:pt idx="40">
                  <c:v>6.951203875439575</c:v>
                </c:pt>
                <c:pt idx="41">
                  <c:v>6.956704618270693</c:v>
                </c:pt>
                <c:pt idx="42">
                  <c:v>6.961586981823574</c:v>
                </c:pt>
                <c:pt idx="43">
                  <c:v>6.965920117008044</c:v>
                </c:pt>
                <c:pt idx="44">
                  <c:v>6.96976551996453</c:v>
                </c:pt>
                <c:pt idx="45">
                  <c:v>6.973177862685485</c:v>
                </c:pt>
                <c:pt idx="46">
                  <c:v>6.97620573711801</c:v>
                </c:pt>
                <c:pt idx="47">
                  <c:v>6.978892320967397</c:v>
                </c:pt>
                <c:pt idx="48">
                  <c:v>6.981275972820372</c:v>
                </c:pt>
                <c:pt idx="49">
                  <c:v>6.983390763605422</c:v>
                </c:pt>
                <c:pt idx="50">
                  <c:v>6.985266950819605</c:v>
                </c:pt>
                <c:pt idx="51">
                  <c:v>6.986931401386734</c:v>
                </c:pt>
                <c:pt idx="52">
                  <c:v>6.988407968476925</c:v>
                </c:pt>
                <c:pt idx="53">
                  <c:v>6.989717827116108</c:v>
                </c:pt>
                <c:pt idx="54">
                  <c:v>6.990879772948052</c:v>
                </c:pt>
                <c:pt idx="55">
                  <c:v>6.991910488081154</c:v>
                </c:pt>
                <c:pt idx="56">
                  <c:v>6.992824777557368</c:v>
                </c:pt>
                <c:pt idx="57">
                  <c:v>6.993635779619823</c:v>
                </c:pt>
                <c:pt idx="58">
                  <c:v>6.994355152627383</c:v>
                </c:pt>
                <c:pt idx="59">
                  <c:v>6.994993241166686</c:v>
                </c:pt>
                <c:pt idx="60">
                  <c:v>6.995559223642947</c:v>
                </c:pt>
                <c:pt idx="61">
                  <c:v>6.996061243387975</c:v>
                </c:pt>
                <c:pt idx="62">
                  <c:v>6.996506525105238</c:v>
                </c:pt>
                <c:pt idx="63">
                  <c:v>6.996901478275385</c:v>
                </c:pt>
                <c:pt idx="64">
                  <c:v>6.99725178896948</c:v>
                </c:pt>
                <c:pt idx="65">
                  <c:v>6.997562501359301</c:v>
                </c:pt>
                <c:pt idx="66">
                  <c:v>6.99783809007286</c:v>
                </c:pt>
                <c:pt idx="67">
                  <c:v>6.99808252441709</c:v>
                </c:pt>
                <c:pt idx="68">
                  <c:v>6.998299325376864</c:v>
                </c:pt>
                <c:pt idx="69">
                  <c:v>6.998491616198978</c:v>
                </c:pt>
                <c:pt idx="70">
                  <c:v>6.998662167280026</c:v>
                </c:pt>
                <c:pt idx="71">
                  <c:v>6.998813435997172</c:v>
                </c:pt>
                <c:pt idx="72">
                  <c:v>6.99894760204969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Regression'!$K$249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Regression'!$H$250:$H$322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Regression'!$K$250:$K$322</c:f>
              <c:numCache>
                <c:formatCode>General</c:formatCode>
                <c:ptCount val="73"/>
                <c:pt idx="0">
                  <c:v>0.636363636363636</c:v>
                </c:pt>
                <c:pt idx="1">
                  <c:v>0.796540027597043</c:v>
                </c:pt>
                <c:pt idx="2">
                  <c:v>0.990756721420568</c:v>
                </c:pt>
                <c:pt idx="3">
                  <c:v>1.222992497810642</c:v>
                </c:pt>
                <c:pt idx="4">
                  <c:v>1.496111900637034</c:v>
                </c:pt>
                <c:pt idx="5">
                  <c:v>1.811103007482751</c:v>
                </c:pt>
                <c:pt idx="6">
                  <c:v>2.166309699096039</c:v>
                </c:pt>
                <c:pt idx="7">
                  <c:v>2.556853991207912</c:v>
                </c:pt>
                <c:pt idx="8">
                  <c:v>2.974479603622378</c:v>
                </c:pt>
                <c:pt idx="9">
                  <c:v>3.407997286714032</c:v>
                </c:pt>
                <c:pt idx="10">
                  <c:v>3.844358433095676</c:v>
                </c:pt>
                <c:pt idx="11">
                  <c:v>4.270171005997103</c:v>
                </c:pt>
                <c:pt idx="12">
                  <c:v>4.673300623528202</c:v>
                </c:pt>
                <c:pt idx="13">
                  <c:v>5.044164985245832</c:v>
                </c:pt>
                <c:pt idx="14">
                  <c:v>5.376452134444398</c:v>
                </c:pt>
                <c:pt idx="15">
                  <c:v>5.667201867624961</c:v>
                </c:pt>
                <c:pt idx="16">
                  <c:v>5.916377636757644</c:v>
                </c:pt>
                <c:pt idx="17">
                  <c:v>6.126151430354702</c:v>
                </c:pt>
                <c:pt idx="18">
                  <c:v>6.300119898563469</c:v>
                </c:pt>
                <c:pt idx="19">
                  <c:v>6.442605416246603</c:v>
                </c:pt>
                <c:pt idx="20">
                  <c:v>6.55811751753102</c:v>
                </c:pt>
                <c:pt idx="21">
                  <c:v>6.650988171949569</c:v>
                </c:pt>
                <c:pt idx="22">
                  <c:v>6.725158157238442</c:v>
                </c:pt>
                <c:pt idx="23">
                  <c:v>6.784077678430612</c:v>
                </c:pt>
                <c:pt idx="24">
                  <c:v>6.830684265097685</c:v>
                </c:pt>
                <c:pt idx="25">
                  <c:v>6.867427462497774</c:v>
                </c:pt>
                <c:pt idx="26">
                  <c:v>6.896318051540749</c:v>
                </c:pt>
                <c:pt idx="27">
                  <c:v>6.918986991353055</c:v>
                </c:pt>
                <c:pt idx="28">
                  <c:v>6.936745072685687</c:v>
                </c:pt>
                <c:pt idx="29">
                  <c:v>6.950638346601367</c:v>
                </c:pt>
                <c:pt idx="30">
                  <c:v>6.961497047899764</c:v>
                </c:pt>
                <c:pt idx="31">
                  <c:v>6.969977342517291</c:v>
                </c:pt>
                <c:pt idx="32">
                  <c:v>6.976596127293237</c:v>
                </c:pt>
                <c:pt idx="33">
                  <c:v>6.98175955571048</c:v>
                </c:pt>
                <c:pt idx="34">
                  <c:v>6.98578613488877</c:v>
                </c:pt>
                <c:pt idx="35">
                  <c:v>6.988925256427317</c:v>
                </c:pt>
                <c:pt idx="36">
                  <c:v>6.99137196155927</c:v>
                </c:pt>
                <c:pt idx="37">
                  <c:v>6.993278644361646</c:v>
                </c:pt>
                <c:pt idx="38">
                  <c:v>6.994764290931907</c:v>
                </c:pt>
                <c:pt idx="39">
                  <c:v>6.995921750940415</c:v>
                </c:pt>
                <c:pt idx="40">
                  <c:v>6.996823447069425</c:v>
                </c:pt>
                <c:pt idx="41">
                  <c:v>6.997525849738171</c:v>
                </c:pt>
                <c:pt idx="42">
                  <c:v>6.99807297917863</c:v>
                </c:pt>
                <c:pt idx="43">
                  <c:v>6.99849914328269</c:v>
                </c:pt>
                <c:pt idx="44">
                  <c:v>6.998831076174842</c:v>
                </c:pt>
                <c:pt idx="45">
                  <c:v>6.999089607581666</c:v>
                </c:pt>
                <c:pt idx="46">
                  <c:v>6.999290965273977</c:v>
                </c:pt>
                <c:pt idx="47">
                  <c:v>6.99944779082767</c:v>
                </c:pt>
                <c:pt idx="48">
                  <c:v>6.999569931559586</c:v>
                </c:pt>
                <c:pt idx="49">
                  <c:v>6.999665057809928</c:v>
                </c:pt>
                <c:pt idx="50">
                  <c:v>6.999739143999152</c:v>
                </c:pt>
                <c:pt idx="51">
                  <c:v>6.999796843467648</c:v>
                </c:pt>
                <c:pt idx="52">
                  <c:v>6.999841780517792</c:v>
                </c:pt>
                <c:pt idx="53">
                  <c:v>6.999876777927284</c:v>
                </c:pt>
                <c:pt idx="54">
                  <c:v>6.999904034179604</c:v>
                </c:pt>
                <c:pt idx="55">
                  <c:v>6.999925261517284</c:v>
                </c:pt>
                <c:pt idx="56">
                  <c:v>6.999941793473666</c:v>
                </c:pt>
                <c:pt idx="57">
                  <c:v>6.999954668628333</c:v>
                </c:pt>
                <c:pt idx="58">
                  <c:v>6.999964695841676</c:v>
                </c:pt>
                <c:pt idx="59">
                  <c:v>6.999972505063177</c:v>
                </c:pt>
                <c:pt idx="60">
                  <c:v>6.999978586903068</c:v>
                </c:pt>
                <c:pt idx="61">
                  <c:v>6.999983323452056</c:v>
                </c:pt>
                <c:pt idx="62">
                  <c:v>6.99998701228456</c:v>
                </c:pt>
                <c:pt idx="63">
                  <c:v>6.999989885152892</c:v>
                </c:pt>
                <c:pt idx="64">
                  <c:v>6.999992122546634</c:v>
                </c:pt>
                <c:pt idx="65">
                  <c:v>6.999993865031622</c:v>
                </c:pt>
                <c:pt idx="66">
                  <c:v>6.999995222080898</c:v>
                </c:pt>
                <c:pt idx="67">
                  <c:v>6.9999962789523</c:v>
                </c:pt>
                <c:pt idx="68">
                  <c:v>6.999997102044796</c:v>
                </c:pt>
                <c:pt idx="69">
                  <c:v>6.999997743070011</c:v>
                </c:pt>
                <c:pt idx="70">
                  <c:v>6.999998242301032</c:v>
                </c:pt>
                <c:pt idx="71">
                  <c:v>6.999998631102591</c:v>
                </c:pt>
                <c:pt idx="72">
                  <c:v>6.99999893390158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Regression'!$L$249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Regression'!$H$250:$H$322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Regression'!$L$250:$L$322</c:f>
              <c:numCache>
                <c:formatCode>General</c:formatCode>
                <c:ptCount val="73"/>
                <c:pt idx="0">
                  <c:v>2.5</c:v>
                </c:pt>
                <c:pt idx="1">
                  <c:v>2.666666666666666</c:v>
                </c:pt>
                <c:pt idx="2">
                  <c:v>2.666666666666666</c:v>
                </c:pt>
                <c:pt idx="3">
                  <c:v>3.0</c:v>
                </c:pt>
                <c:pt idx="4">
                  <c:v>2.666666666666666</c:v>
                </c:pt>
                <c:pt idx="5">
                  <c:v>2.666666666666666</c:v>
                </c:pt>
                <c:pt idx="6">
                  <c:v>2.666666666666666</c:v>
                </c:pt>
                <c:pt idx="7">
                  <c:v>3.333333333333333</c:v>
                </c:pt>
                <c:pt idx="8">
                  <c:v>3.666666666666666</c:v>
                </c:pt>
                <c:pt idx="9">
                  <c:v>3.333333333333333</c:v>
                </c:pt>
                <c:pt idx="10">
                  <c:v>3.333333333333333</c:v>
                </c:pt>
                <c:pt idx="11">
                  <c:v>2.333333333333333</c:v>
                </c:pt>
                <c:pt idx="12">
                  <c:v>3.333333333333333</c:v>
                </c:pt>
                <c:pt idx="13">
                  <c:v>3.0</c:v>
                </c:pt>
                <c:pt idx="14">
                  <c:v>4.333333333333332</c:v>
                </c:pt>
                <c:pt idx="15">
                  <c:v>6.333333333333332</c:v>
                </c:pt>
                <c:pt idx="16">
                  <c:v>9.0</c:v>
                </c:pt>
                <c:pt idx="17">
                  <c:v>9.666666666666665</c:v>
                </c:pt>
                <c:pt idx="18">
                  <c:v>7.666666666666667</c:v>
                </c:pt>
                <c:pt idx="19">
                  <c:v>6.0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6.666666666666667</c:v>
                </c:pt>
                <c:pt idx="24">
                  <c:v>7.0</c:v>
                </c:pt>
                <c:pt idx="25">
                  <c:v>7.666666666666667</c:v>
                </c:pt>
                <c:pt idx="26">
                  <c:v>6.666666666666667</c:v>
                </c:pt>
                <c:pt idx="27">
                  <c:v>7.333333333333332</c:v>
                </c:pt>
                <c:pt idx="28">
                  <c:v>7.0</c:v>
                </c:pt>
                <c:pt idx="29">
                  <c:v>7.666666666666667</c:v>
                </c:pt>
                <c:pt idx="30">
                  <c:v>7.0</c:v>
                </c:pt>
                <c:pt idx="31">
                  <c:v>7.333333333333332</c:v>
                </c:pt>
                <c:pt idx="32">
                  <c:v>7.0</c:v>
                </c:pt>
                <c:pt idx="33">
                  <c:v>8.0</c:v>
                </c:pt>
                <c:pt idx="34">
                  <c:v>8.333333333333333</c:v>
                </c:pt>
                <c:pt idx="35">
                  <c:v>9.0</c:v>
                </c:pt>
                <c:pt idx="36">
                  <c:v>8.666666666666665</c:v>
                </c:pt>
                <c:pt idx="37">
                  <c:v>8.333333333333333</c:v>
                </c:pt>
                <c:pt idx="38">
                  <c:v>7.666666666666667</c:v>
                </c:pt>
                <c:pt idx="39">
                  <c:v>8.0</c:v>
                </c:pt>
                <c:pt idx="40">
                  <c:v>7.666666666666667</c:v>
                </c:pt>
                <c:pt idx="41">
                  <c:v>8.0</c:v>
                </c:pt>
                <c:pt idx="42">
                  <c:v>6.666666666666667</c:v>
                </c:pt>
                <c:pt idx="43">
                  <c:v>6.666666666666667</c:v>
                </c:pt>
                <c:pt idx="44">
                  <c:v>6.0</c:v>
                </c:pt>
                <c:pt idx="45">
                  <c:v>6.333333333333332</c:v>
                </c:pt>
                <c:pt idx="46">
                  <c:v>6.0</c:v>
                </c:pt>
                <c:pt idx="47">
                  <c:v>6.333333333333332</c:v>
                </c:pt>
                <c:pt idx="48">
                  <c:v>7.0</c:v>
                </c:pt>
                <c:pt idx="49">
                  <c:v>7.333333333333332</c:v>
                </c:pt>
                <c:pt idx="50">
                  <c:v>7.0</c:v>
                </c:pt>
                <c:pt idx="51">
                  <c:v>6.666666666666667</c:v>
                </c:pt>
                <c:pt idx="52">
                  <c:v>6.333333333333332</c:v>
                </c:pt>
                <c:pt idx="53">
                  <c:v>6.333333333333332</c:v>
                </c:pt>
                <c:pt idx="54">
                  <c:v>6.666666666666667</c:v>
                </c:pt>
                <c:pt idx="55">
                  <c:v>6.666666666666667</c:v>
                </c:pt>
                <c:pt idx="56">
                  <c:v>7.333333333333332</c:v>
                </c:pt>
                <c:pt idx="57">
                  <c:v>7.0</c:v>
                </c:pt>
                <c:pt idx="58">
                  <c:v>7.0</c:v>
                </c:pt>
                <c:pt idx="59">
                  <c:v>6.333333333333332</c:v>
                </c:pt>
                <c:pt idx="60">
                  <c:v>7.333333333333332</c:v>
                </c:pt>
                <c:pt idx="61">
                  <c:v>8.0</c:v>
                </c:pt>
                <c:pt idx="62">
                  <c:v>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61592"/>
        <c:axId val="-2043072072"/>
      </c:scatterChart>
      <c:valAx>
        <c:axId val="-2111061592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3072072"/>
        <c:crosses val="autoZero"/>
        <c:crossBetween val="midCat"/>
        <c:majorUnit val="12.0"/>
        <c:minorUnit val="6.0"/>
      </c:valAx>
      <c:valAx>
        <c:axId val="-204307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Contributors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111061592"/>
        <c:crosses val="autoZero"/>
        <c:crossBetween val="midCat"/>
        <c:majorUnit val="3.0"/>
      </c:valAx>
    </c:plotArea>
    <c:legend>
      <c:legendPos val="r"/>
      <c:layout>
        <c:manualLayout>
          <c:xMode val="edge"/>
          <c:yMode val="edge"/>
          <c:x val="0.571080271216098"/>
          <c:y val="0.52720180810732"/>
          <c:w val="0.38169750656168"/>
          <c:h val="0.315966389617964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17b. Git</a:t>
            </a:r>
            <a:r>
              <a:rPr lang="en-US" altLang="zh-CN" baseline="0"/>
              <a:t> Commits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525590551181"/>
          <c:y val="0.0601851851851852"/>
          <c:w val="0.856604111986002"/>
          <c:h val="0.822469378827647"/>
        </c:manualLayout>
      </c:layout>
      <c:scatterChart>
        <c:scatterStyle val="smoothMarker"/>
        <c:varyColors val="0"/>
        <c:ser>
          <c:idx val="1"/>
          <c:order val="0"/>
          <c:tx>
            <c:v>Gompertz Curve</c:v>
          </c:tx>
          <c:marker>
            <c:symbol val="none"/>
          </c:marker>
          <c:xVal>
            <c:numRef>
              <c:f>'Linux Kernel'!$J$4:$J$112</c:f>
              <c:numCache>
                <c:formatCode>General</c:formatCode>
                <c:ptCount val="109"/>
                <c:pt idx="0">
                  <c:v>121.0</c:v>
                </c:pt>
                <c:pt idx="1">
                  <c:v>120.0</c:v>
                </c:pt>
                <c:pt idx="2">
                  <c:v>119.0</c:v>
                </c:pt>
                <c:pt idx="3">
                  <c:v>118.0</c:v>
                </c:pt>
                <c:pt idx="4">
                  <c:v>117.0</c:v>
                </c:pt>
                <c:pt idx="5">
                  <c:v>116.0</c:v>
                </c:pt>
                <c:pt idx="6">
                  <c:v>115.0</c:v>
                </c:pt>
                <c:pt idx="7">
                  <c:v>114.0</c:v>
                </c:pt>
                <c:pt idx="8">
                  <c:v>113.0</c:v>
                </c:pt>
                <c:pt idx="9">
                  <c:v>112.0</c:v>
                </c:pt>
                <c:pt idx="10">
                  <c:v>111.0</c:v>
                </c:pt>
                <c:pt idx="11">
                  <c:v>110.0</c:v>
                </c:pt>
                <c:pt idx="12">
                  <c:v>109.0</c:v>
                </c:pt>
                <c:pt idx="13">
                  <c:v>108.0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101.0</c:v>
                </c:pt>
                <c:pt idx="21">
                  <c:v>100.0</c:v>
                </c:pt>
                <c:pt idx="22">
                  <c:v>99.0</c:v>
                </c:pt>
                <c:pt idx="23">
                  <c:v>98.0</c:v>
                </c:pt>
                <c:pt idx="24">
                  <c:v>97.0</c:v>
                </c:pt>
                <c:pt idx="25">
                  <c:v>96.0</c:v>
                </c:pt>
                <c:pt idx="26">
                  <c:v>95.0</c:v>
                </c:pt>
                <c:pt idx="27">
                  <c:v>94.0</c:v>
                </c:pt>
                <c:pt idx="28">
                  <c:v>93.0</c:v>
                </c:pt>
                <c:pt idx="29">
                  <c:v>92.0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88.0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84.0</c:v>
                </c:pt>
                <c:pt idx="38">
                  <c:v>83.0</c:v>
                </c:pt>
                <c:pt idx="39">
                  <c:v>82.0</c:v>
                </c:pt>
                <c:pt idx="40">
                  <c:v>81.0</c:v>
                </c:pt>
                <c:pt idx="41">
                  <c:v>80.0</c:v>
                </c:pt>
                <c:pt idx="42">
                  <c:v>79.0</c:v>
                </c:pt>
                <c:pt idx="43">
                  <c:v>78.0</c:v>
                </c:pt>
                <c:pt idx="44">
                  <c:v>77.0</c:v>
                </c:pt>
                <c:pt idx="45">
                  <c:v>76.0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70.0</c:v>
                </c:pt>
                <c:pt idx="52">
                  <c:v>69.0</c:v>
                </c:pt>
                <c:pt idx="53">
                  <c:v>68.0</c:v>
                </c:pt>
                <c:pt idx="54">
                  <c:v>67.0</c:v>
                </c:pt>
                <c:pt idx="55">
                  <c:v>66.0</c:v>
                </c:pt>
                <c:pt idx="56">
                  <c:v>65.0</c:v>
                </c:pt>
                <c:pt idx="57">
                  <c:v>64.0</c:v>
                </c:pt>
                <c:pt idx="58">
                  <c:v>63.0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59.0</c:v>
                </c:pt>
                <c:pt idx="63">
                  <c:v>58.0</c:v>
                </c:pt>
                <c:pt idx="64">
                  <c:v>57.0</c:v>
                </c:pt>
                <c:pt idx="65">
                  <c:v>56.0</c:v>
                </c:pt>
                <c:pt idx="66">
                  <c:v>55.0</c:v>
                </c:pt>
                <c:pt idx="67">
                  <c:v>54.0</c:v>
                </c:pt>
                <c:pt idx="68">
                  <c:v>53.0</c:v>
                </c:pt>
                <c:pt idx="69">
                  <c:v>52.0</c:v>
                </c:pt>
                <c:pt idx="70">
                  <c:v>51.0</c:v>
                </c:pt>
                <c:pt idx="71">
                  <c:v>50.0</c:v>
                </c:pt>
                <c:pt idx="72">
                  <c:v>49.0</c:v>
                </c:pt>
                <c:pt idx="73">
                  <c:v>48.0</c:v>
                </c:pt>
                <c:pt idx="74">
                  <c:v>47.0</c:v>
                </c:pt>
                <c:pt idx="75">
                  <c:v>46.0</c:v>
                </c:pt>
                <c:pt idx="76">
                  <c:v>45.0</c:v>
                </c:pt>
                <c:pt idx="77">
                  <c:v>44.0</c:v>
                </c:pt>
                <c:pt idx="78">
                  <c:v>43.0</c:v>
                </c:pt>
                <c:pt idx="79">
                  <c:v>42.0</c:v>
                </c:pt>
                <c:pt idx="80">
                  <c:v>41.0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37.0</c:v>
                </c:pt>
                <c:pt idx="85">
                  <c:v>36.0</c:v>
                </c:pt>
                <c:pt idx="86">
                  <c:v>35.0</c:v>
                </c:pt>
                <c:pt idx="87">
                  <c:v>34.0</c:v>
                </c:pt>
                <c:pt idx="88">
                  <c:v>33.0</c:v>
                </c:pt>
                <c:pt idx="89">
                  <c:v>32.0</c:v>
                </c:pt>
                <c:pt idx="90">
                  <c:v>31.0</c:v>
                </c:pt>
                <c:pt idx="91">
                  <c:v>30.0</c:v>
                </c:pt>
                <c:pt idx="92">
                  <c:v>29.0</c:v>
                </c:pt>
                <c:pt idx="93">
                  <c:v>28.0</c:v>
                </c:pt>
                <c:pt idx="94">
                  <c:v>27.0</c:v>
                </c:pt>
                <c:pt idx="95">
                  <c:v>26.0</c:v>
                </c:pt>
                <c:pt idx="96">
                  <c:v>25.0</c:v>
                </c:pt>
                <c:pt idx="97">
                  <c:v>24.0</c:v>
                </c:pt>
                <c:pt idx="98">
                  <c:v>23.0</c:v>
                </c:pt>
                <c:pt idx="99">
                  <c:v>22.0</c:v>
                </c:pt>
                <c:pt idx="100">
                  <c:v>21.0</c:v>
                </c:pt>
                <c:pt idx="101">
                  <c:v>20.0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</c:numCache>
            </c:numRef>
          </c:xVal>
          <c:yVal>
            <c:numRef>
              <c:f>'Linux Kernel'!$L$4:$L$112</c:f>
              <c:numCache>
                <c:formatCode>General</c:formatCode>
                <c:ptCount val="109"/>
                <c:pt idx="0">
                  <c:v>854.8810077906472</c:v>
                </c:pt>
                <c:pt idx="1">
                  <c:v>853.9996242765713</c:v>
                </c:pt>
                <c:pt idx="2">
                  <c:v>853.0878039626102</c:v>
                </c:pt>
                <c:pt idx="3">
                  <c:v>852.1445310516397</c:v>
                </c:pt>
                <c:pt idx="4">
                  <c:v>851.168758400124</c:v>
                </c:pt>
                <c:pt idx="5">
                  <c:v>850.1594067391072</c:v>
                </c:pt>
                <c:pt idx="6">
                  <c:v>849.1153638905141</c:v>
                </c:pt>
                <c:pt idx="7">
                  <c:v>848.0354839801033</c:v>
                </c:pt>
                <c:pt idx="8">
                  <c:v>846.918586648574</c:v>
                </c:pt>
                <c:pt idx="9">
                  <c:v>845.7634562624646</c:v>
                </c:pt>
                <c:pt idx="10">
                  <c:v>844.568841126657</c:v>
                </c:pt>
                <c:pt idx="11">
                  <c:v>843.3334527004636</c:v>
                </c:pt>
                <c:pt idx="12">
                  <c:v>842.0559648194705</c:v>
                </c:pt>
                <c:pt idx="13">
                  <c:v>840.7350129254987</c:v>
                </c:pt>
                <c:pt idx="14">
                  <c:v>839.3691933072633</c:v>
                </c:pt>
                <c:pt idx="15">
                  <c:v>837.9570623545342</c:v>
                </c:pt>
                <c:pt idx="16">
                  <c:v>836.4971358288396</c:v>
                </c:pt>
                <c:pt idx="17">
                  <c:v>834.9878881540105</c:v>
                </c:pt>
                <c:pt idx="18">
                  <c:v>833.4277517301321</c:v>
                </c:pt>
                <c:pt idx="19">
                  <c:v>831.815116274755</c:v>
                </c:pt>
                <c:pt idx="20">
                  <c:v>830.1483281955241</c:v>
                </c:pt>
                <c:pt idx="21">
                  <c:v>828.4256899987001</c:v>
                </c:pt>
                <c:pt idx="22">
                  <c:v>826.6454597383881</c:v>
                </c:pt>
                <c:pt idx="23">
                  <c:v>824.8058505116473</c:v>
                </c:pt>
                <c:pt idx="24">
                  <c:v>822.9050300050261</c:v>
                </c:pt>
                <c:pt idx="25">
                  <c:v>820.9411200984694</c:v>
                </c:pt>
                <c:pt idx="26">
                  <c:v>818.9121965329525</c:v>
                </c:pt>
                <c:pt idx="27">
                  <c:v>816.8162886486372</c:v>
                </c:pt>
                <c:pt idx="28">
                  <c:v>814.651379200799</c:v>
                </c:pt>
                <c:pt idx="29">
                  <c:v>812.4154042612477</c:v>
                </c:pt>
                <c:pt idx="30">
                  <c:v>810.1062532134691</c:v>
                </c:pt>
                <c:pt idx="31">
                  <c:v>807.7217688502173</c:v>
                </c:pt>
                <c:pt idx="32">
                  <c:v>805.2597475828415</c:v>
                </c:pt>
                <c:pt idx="33">
                  <c:v>802.7179397721724</c:v>
                </c:pt>
                <c:pt idx="34">
                  <c:v>800.0940501913771</c:v>
                </c:pt>
                <c:pt idx="35">
                  <c:v>797.3857386317805</c:v>
                </c:pt>
                <c:pt idx="36">
                  <c:v>794.5906206632618</c:v>
                </c:pt>
                <c:pt idx="37">
                  <c:v>791.7062685614567</c:v>
                </c:pt>
                <c:pt idx="38">
                  <c:v>788.7302124146356</c:v>
                </c:pt>
                <c:pt idx="39">
                  <c:v>785.6599414237752</c:v>
                </c:pt>
                <c:pt idx="40">
                  <c:v>782.492905409993</c:v>
                </c:pt>
                <c:pt idx="41">
                  <c:v>779.2265165441831</c:v>
                </c:pt>
                <c:pt idx="42">
                  <c:v>775.8581513143445</c:v>
                </c:pt>
                <c:pt idx="43">
                  <c:v>772.3851527467575</c:v>
                </c:pt>
                <c:pt idx="44">
                  <c:v>768.8048328978139</c:v>
                </c:pt>
                <c:pt idx="45">
                  <c:v>765.1144756339401</c:v>
                </c:pt>
                <c:pt idx="46">
                  <c:v>761.3113397176746</c:v>
                </c:pt>
                <c:pt idx="47">
                  <c:v>757.3926622185436</c:v>
                </c:pt>
                <c:pt idx="48">
                  <c:v>753.3556622679442</c:v>
                </c:pt>
                <c:pt idx="49">
                  <c:v>749.1975451777394</c:v>
                </c:pt>
                <c:pt idx="50">
                  <c:v>744.9155069427413</c:v>
                </c:pt>
                <c:pt idx="51">
                  <c:v>740.506739147635</c:v>
                </c:pt>
                <c:pt idx="52">
                  <c:v>735.968434299221</c:v>
                </c:pt>
                <c:pt idx="53">
                  <c:v>731.2977916050634</c:v>
                </c:pt>
                <c:pt idx="54">
                  <c:v>726.4920232197582</c:v>
                </c:pt>
                <c:pt idx="55">
                  <c:v>721.5483609800207</c:v>
                </c:pt>
                <c:pt idx="56">
                  <c:v>716.4640636496502</c:v>
                </c:pt>
                <c:pt idx="57">
                  <c:v>711.2364246951222</c:v>
                </c:pt>
                <c:pt idx="58">
                  <c:v>705.8627806120757</c:v>
                </c:pt>
                <c:pt idx="59">
                  <c:v>700.3405198222785</c:v>
                </c:pt>
                <c:pt idx="60">
                  <c:v>694.66709215974</c:v>
                </c:pt>
                <c:pt idx="61">
                  <c:v>688.8400189634827</c:v>
                </c:pt>
                <c:pt idx="62">
                  <c:v>682.8569037930464</c:v>
                </c:pt>
                <c:pt idx="63">
                  <c:v>676.7154437810541</c:v>
                </c:pt>
                <c:pt idx="64">
                  <c:v>670.413441635096</c:v>
                </c:pt>
                <c:pt idx="65">
                  <c:v>663.9488182987422</c:v>
                </c:pt>
                <c:pt idx="66">
                  <c:v>657.3196262786565</c:v>
                </c:pt>
                <c:pt idx="67">
                  <c:v>650.5240636415178</c:v>
                </c:pt>
                <c:pt idx="68">
                  <c:v>643.5604886807198</c:v>
                </c:pt>
                <c:pt idx="69">
                  <c:v>636.4274352485932</c:v>
                </c:pt>
                <c:pt idx="70">
                  <c:v>629.1236287451404</c:v>
                </c:pt>
                <c:pt idx="71">
                  <c:v>621.6480027489404</c:v>
                </c:pt>
                <c:pt idx="72">
                  <c:v>613.999716269981</c:v>
                </c:pt>
                <c:pt idx="73">
                  <c:v>606.1781715976244</c:v>
                </c:pt>
                <c:pt idx="74">
                  <c:v>598.1830327097226</c:v>
                </c:pt>
                <c:pt idx="75">
                  <c:v>590.014244201041</c:v>
                </c:pt>
                <c:pt idx="76">
                  <c:v>581.6720506805736</c:v>
                </c:pt>
                <c:pt idx="77">
                  <c:v>573.1570165780773</c:v>
                </c:pt>
                <c:pt idx="78">
                  <c:v>564.470046290156</c:v>
                </c:pt>
                <c:pt idx="79">
                  <c:v>555.6124045855362</c:v>
                </c:pt>
                <c:pt idx="80">
                  <c:v>546.5857371777626</c:v>
                </c:pt>
                <c:pt idx="81">
                  <c:v>537.3920913614645</c:v>
                </c:pt>
                <c:pt idx="82">
                  <c:v>528.0339365956042</c:v>
                </c:pt>
                <c:pt idx="83">
                  <c:v>518.5141849037958</c:v>
                </c:pt>
                <c:pt idx="84">
                  <c:v>508.8362109479118</c:v>
                </c:pt>
                <c:pt idx="85">
                  <c:v>499.0038716168946</c:v>
                </c:pt>
                <c:pt idx="86">
                  <c:v>489.0215249580362</c:v>
                </c:pt>
                <c:pt idx="87">
                  <c:v>478.8940482631295</c:v>
                </c:pt>
                <c:pt idx="88">
                  <c:v>468.6268551069782</c:v>
                </c:pt>
                <c:pt idx="89">
                  <c:v>458.2259111209525</c:v>
                </c:pt>
                <c:pt idx="90">
                  <c:v>447.697748269818</c:v>
                </c:pt>
                <c:pt idx="91">
                  <c:v>437.049477386169</c:v>
                </c:pt>
                <c:pt idx="92">
                  <c:v>426.2887987037554</c:v>
                </c:pt>
                <c:pt idx="93">
                  <c:v>415.4240101190848</c:v>
                </c:pt>
                <c:pt idx="94">
                  <c:v>404.4640129002706</c:v>
                </c:pt>
                <c:pt idx="95">
                  <c:v>393.418314553538</c:v>
                </c:pt>
                <c:pt idx="96">
                  <c:v>382.2970285514875</c:v>
                </c:pt>
                <c:pt idx="97">
                  <c:v>371.1108706236057</c:v>
                </c:pt>
                <c:pt idx="98">
                  <c:v>359.8711513090342</c:v>
                </c:pt>
                <c:pt idx="99">
                  <c:v>348.5897644747566</c:v>
                </c:pt>
                <c:pt idx="100">
                  <c:v>337.2791715096369</c:v>
                </c:pt>
                <c:pt idx="101">
                  <c:v>325.9523809166263</c:v>
                </c:pt>
                <c:pt idx="102">
                  <c:v>314.6229230424843</c:v>
                </c:pt>
                <c:pt idx="103">
                  <c:v>303.304819706992</c:v>
                </c:pt>
                <c:pt idx="104">
                  <c:v>292.0125485223716</c:v>
                </c:pt>
                <c:pt idx="105">
                  <c:v>280.7610017288729</c:v>
                </c:pt>
                <c:pt idx="106">
                  <c:v>269.5654394146327</c:v>
                </c:pt>
                <c:pt idx="107">
                  <c:v>258.4414370372486</c:v>
                </c:pt>
                <c:pt idx="108">
                  <c:v>247.4048272212401</c:v>
                </c:pt>
              </c:numCache>
            </c:numRef>
          </c:yVal>
          <c:smooth val="1"/>
        </c:ser>
        <c:ser>
          <c:idx val="2"/>
          <c:order val="1"/>
          <c:tx>
            <c:v>Logistic Curve</c:v>
          </c:tx>
          <c:marker>
            <c:symbol val="none"/>
          </c:marker>
          <c:xVal>
            <c:numRef>
              <c:f>'Linux Kernel'!$J$4:$J$112</c:f>
              <c:numCache>
                <c:formatCode>General</c:formatCode>
                <c:ptCount val="109"/>
                <c:pt idx="0">
                  <c:v>121.0</c:v>
                </c:pt>
                <c:pt idx="1">
                  <c:v>120.0</c:v>
                </c:pt>
                <c:pt idx="2">
                  <c:v>119.0</c:v>
                </c:pt>
                <c:pt idx="3">
                  <c:v>118.0</c:v>
                </c:pt>
                <c:pt idx="4">
                  <c:v>117.0</c:v>
                </c:pt>
                <c:pt idx="5">
                  <c:v>116.0</c:v>
                </c:pt>
                <c:pt idx="6">
                  <c:v>115.0</c:v>
                </c:pt>
                <c:pt idx="7">
                  <c:v>114.0</c:v>
                </c:pt>
                <c:pt idx="8">
                  <c:v>113.0</c:v>
                </c:pt>
                <c:pt idx="9">
                  <c:v>112.0</c:v>
                </c:pt>
                <c:pt idx="10">
                  <c:v>111.0</c:v>
                </c:pt>
                <c:pt idx="11">
                  <c:v>110.0</c:v>
                </c:pt>
                <c:pt idx="12">
                  <c:v>109.0</c:v>
                </c:pt>
                <c:pt idx="13">
                  <c:v>108.0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101.0</c:v>
                </c:pt>
                <c:pt idx="21">
                  <c:v>100.0</c:v>
                </c:pt>
                <c:pt idx="22">
                  <c:v>99.0</c:v>
                </c:pt>
                <c:pt idx="23">
                  <c:v>98.0</c:v>
                </c:pt>
                <c:pt idx="24">
                  <c:v>97.0</c:v>
                </c:pt>
                <c:pt idx="25">
                  <c:v>96.0</c:v>
                </c:pt>
                <c:pt idx="26">
                  <c:v>95.0</c:v>
                </c:pt>
                <c:pt idx="27">
                  <c:v>94.0</c:v>
                </c:pt>
                <c:pt idx="28">
                  <c:v>93.0</c:v>
                </c:pt>
                <c:pt idx="29">
                  <c:v>92.0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88.0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84.0</c:v>
                </c:pt>
                <c:pt idx="38">
                  <c:v>83.0</c:v>
                </c:pt>
                <c:pt idx="39">
                  <c:v>82.0</c:v>
                </c:pt>
                <c:pt idx="40">
                  <c:v>81.0</c:v>
                </c:pt>
                <c:pt idx="41">
                  <c:v>80.0</c:v>
                </c:pt>
                <c:pt idx="42">
                  <c:v>79.0</c:v>
                </c:pt>
                <c:pt idx="43">
                  <c:v>78.0</c:v>
                </c:pt>
                <c:pt idx="44">
                  <c:v>77.0</c:v>
                </c:pt>
                <c:pt idx="45">
                  <c:v>76.0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70.0</c:v>
                </c:pt>
                <c:pt idx="52">
                  <c:v>69.0</c:v>
                </c:pt>
                <c:pt idx="53">
                  <c:v>68.0</c:v>
                </c:pt>
                <c:pt idx="54">
                  <c:v>67.0</c:v>
                </c:pt>
                <c:pt idx="55">
                  <c:v>66.0</c:v>
                </c:pt>
                <c:pt idx="56">
                  <c:v>65.0</c:v>
                </c:pt>
                <c:pt idx="57">
                  <c:v>64.0</c:v>
                </c:pt>
                <c:pt idx="58">
                  <c:v>63.0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59.0</c:v>
                </c:pt>
                <c:pt idx="63">
                  <c:v>58.0</c:v>
                </c:pt>
                <c:pt idx="64">
                  <c:v>57.0</c:v>
                </c:pt>
                <c:pt idx="65">
                  <c:v>56.0</c:v>
                </c:pt>
                <c:pt idx="66">
                  <c:v>55.0</c:v>
                </c:pt>
                <c:pt idx="67">
                  <c:v>54.0</c:v>
                </c:pt>
                <c:pt idx="68">
                  <c:v>53.0</c:v>
                </c:pt>
                <c:pt idx="69">
                  <c:v>52.0</c:v>
                </c:pt>
                <c:pt idx="70">
                  <c:v>51.0</c:v>
                </c:pt>
                <c:pt idx="71">
                  <c:v>50.0</c:v>
                </c:pt>
                <c:pt idx="72">
                  <c:v>49.0</c:v>
                </c:pt>
                <c:pt idx="73">
                  <c:v>48.0</c:v>
                </c:pt>
                <c:pt idx="74">
                  <c:v>47.0</c:v>
                </c:pt>
                <c:pt idx="75">
                  <c:v>46.0</c:v>
                </c:pt>
                <c:pt idx="76">
                  <c:v>45.0</c:v>
                </c:pt>
                <c:pt idx="77">
                  <c:v>44.0</c:v>
                </c:pt>
                <c:pt idx="78">
                  <c:v>43.0</c:v>
                </c:pt>
                <c:pt idx="79">
                  <c:v>42.0</c:v>
                </c:pt>
                <c:pt idx="80">
                  <c:v>41.0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37.0</c:v>
                </c:pt>
                <c:pt idx="85">
                  <c:v>36.0</c:v>
                </c:pt>
                <c:pt idx="86">
                  <c:v>35.0</c:v>
                </c:pt>
                <c:pt idx="87">
                  <c:v>34.0</c:v>
                </c:pt>
                <c:pt idx="88">
                  <c:v>33.0</c:v>
                </c:pt>
                <c:pt idx="89">
                  <c:v>32.0</c:v>
                </c:pt>
                <c:pt idx="90">
                  <c:v>31.0</c:v>
                </c:pt>
                <c:pt idx="91">
                  <c:v>30.0</c:v>
                </c:pt>
                <c:pt idx="92">
                  <c:v>29.0</c:v>
                </c:pt>
                <c:pt idx="93">
                  <c:v>28.0</c:v>
                </c:pt>
                <c:pt idx="94">
                  <c:v>27.0</c:v>
                </c:pt>
                <c:pt idx="95">
                  <c:v>26.0</c:v>
                </c:pt>
                <c:pt idx="96">
                  <c:v>25.0</c:v>
                </c:pt>
                <c:pt idx="97">
                  <c:v>24.0</c:v>
                </c:pt>
                <c:pt idx="98">
                  <c:v>23.0</c:v>
                </c:pt>
                <c:pt idx="99">
                  <c:v>22.0</c:v>
                </c:pt>
                <c:pt idx="100">
                  <c:v>21.0</c:v>
                </c:pt>
                <c:pt idx="101">
                  <c:v>20.0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</c:numCache>
            </c:numRef>
          </c:xVal>
          <c:yVal>
            <c:numRef>
              <c:f>'Linux Kernel'!$M$4:$M$112</c:f>
              <c:numCache>
                <c:formatCode>General</c:formatCode>
                <c:ptCount val="109"/>
                <c:pt idx="0">
                  <c:v>856.3021053886941</c:v>
                </c:pt>
                <c:pt idx="1">
                  <c:v>855.3620533301682</c:v>
                </c:pt>
                <c:pt idx="2">
                  <c:v>854.3858265718932</c:v>
                </c:pt>
                <c:pt idx="3">
                  <c:v>853.3721230418728</c:v>
                </c:pt>
                <c:pt idx="4">
                  <c:v>852.3196010497467</c:v>
                </c:pt>
                <c:pt idx="5">
                  <c:v>851.2268786765807</c:v>
                </c:pt>
                <c:pt idx="6">
                  <c:v>850.092533209534</c:v>
                </c:pt>
                <c:pt idx="7">
                  <c:v>848.915100627447</c:v>
                </c:pt>
                <c:pt idx="8">
                  <c:v>847.6930751438126</c:v>
                </c:pt>
                <c:pt idx="9">
                  <c:v>846.4249088140311</c:v>
                </c:pt>
                <c:pt idx="10">
                  <c:v>845.1090112142984</c:v>
                </c:pt>
                <c:pt idx="11">
                  <c:v>843.7437491999404</c:v>
                </c:pt>
                <c:pt idx="12">
                  <c:v>842.3274467514805</c:v>
                </c:pt>
                <c:pt idx="13">
                  <c:v>840.8583849171985</c:v>
                </c:pt>
                <c:pt idx="14">
                  <c:v>839.3348018614347</c:v>
                </c:pt>
                <c:pt idx="15">
                  <c:v>837.7548930283695</c:v>
                </c:pt>
                <c:pt idx="16">
                  <c:v>836.1168114315011</c:v>
                </c:pt>
                <c:pt idx="17">
                  <c:v>834.418668079519</c:v>
                </c:pt>
                <c:pt idx="18">
                  <c:v>832.6585325497403</c:v>
                </c:pt>
                <c:pt idx="19">
                  <c:v>830.8344337207363</c:v>
                </c:pt>
                <c:pt idx="20">
                  <c:v>828.944360676199</c:v>
                </c:pt>
                <c:pt idx="21">
                  <c:v>826.9862637925149</c:v>
                </c:pt>
                <c:pt idx="22">
                  <c:v>824.9580560228756</c:v>
                </c:pt>
                <c:pt idx="23">
                  <c:v>822.8576143910896</c:v>
                </c:pt>
                <c:pt idx="24">
                  <c:v>820.6827817085342</c:v>
                </c:pt>
                <c:pt idx="25">
                  <c:v>818.4313685279069</c:v>
                </c:pt>
                <c:pt idx="26">
                  <c:v>816.1011553475814</c:v>
                </c:pt>
                <c:pt idx="27">
                  <c:v>813.6898950804442</c:v>
                </c:pt>
                <c:pt idx="28">
                  <c:v>811.1953158010567</c:v>
                </c:pt>
                <c:pt idx="29">
                  <c:v>808.6151237848658</c:v>
                </c:pt>
                <c:pt idx="30">
                  <c:v>805.9470068529307</c:v>
                </c:pt>
                <c:pt idx="31">
                  <c:v>803.1886380352688</c:v>
                </c:pt>
                <c:pt idx="32">
                  <c:v>800.3376795653895</c:v>
                </c:pt>
                <c:pt idx="33">
                  <c:v>797.391787217918</c:v>
                </c:pt>
                <c:pt idx="34">
                  <c:v>794.3486150003562</c:v>
                </c:pt>
                <c:pt idx="35">
                  <c:v>791.2058202089932</c:v>
                </c:pt>
                <c:pt idx="36">
                  <c:v>787.9610688577422</c:v>
                </c:pt>
                <c:pt idx="37">
                  <c:v>784.6120414872335</c:v>
                </c:pt>
                <c:pt idx="38">
                  <c:v>781.1564393598205</c:v>
                </c:pt>
                <c:pt idx="39">
                  <c:v>777.5919910442432</c:v>
                </c:pt>
                <c:pt idx="40">
                  <c:v>773.9164593915364</c:v>
                </c:pt>
                <c:pt idx="41">
                  <c:v>770.1276489013609</c:v>
                </c:pt>
                <c:pt idx="42">
                  <c:v>766.223413475256</c:v>
                </c:pt>
                <c:pt idx="43">
                  <c:v>762.2016645503757</c:v>
                </c:pt>
                <c:pt idx="44">
                  <c:v>758.0603796040668</c:v>
                </c:pt>
                <c:pt idx="45">
                  <c:v>753.7976110161766</c:v>
                </c:pt>
                <c:pt idx="46">
                  <c:v>749.4114952722591</c:v>
                </c:pt>
                <c:pt idx="47">
                  <c:v>744.9002624868776</c:v>
                </c:pt>
                <c:pt idx="48">
                  <c:v>740.2622462220103</c:v>
                </c:pt>
                <c:pt idx="49">
                  <c:v>735.4958935711624</c:v>
                </c:pt>
                <c:pt idx="50">
                  <c:v>730.599775475211</c:v>
                </c:pt>
                <c:pt idx="51">
                  <c:v>725.5725972312827</c:v>
                </c:pt>
                <c:pt idx="52">
                  <c:v>720.4132091511336</c:v>
                </c:pt>
                <c:pt idx="53">
                  <c:v>715.1206173206141</c:v>
                </c:pt>
                <c:pt idx="54">
                  <c:v>709.6939944069005</c:v>
                </c:pt>
                <c:pt idx="55">
                  <c:v>704.1326904553368</c:v>
                </c:pt>
                <c:pt idx="56">
                  <c:v>698.436243612996</c:v>
                </c:pt>
                <c:pt idx="57">
                  <c:v>692.604390711541</c:v>
                </c:pt>
                <c:pt idx="58">
                  <c:v>686.6370776376834</c:v>
                </c:pt>
                <c:pt idx="59">
                  <c:v>680.5344694156187</c:v>
                </c:pt>
                <c:pt idx="60">
                  <c:v>674.2969599223106</c:v>
                </c:pt>
                <c:pt idx="61">
                  <c:v>667.925181153523</c:v>
                </c:pt>
                <c:pt idx="62">
                  <c:v>661.4200119561106</c:v>
                </c:pt>
                <c:pt idx="63">
                  <c:v>654.7825861404012</c:v>
                </c:pt>
                <c:pt idx="64">
                  <c:v>648.0142998855777</c:v>
                </c:pt>
                <c:pt idx="65">
                  <c:v>641.116818350917</c:v>
                </c:pt>
                <c:pt idx="66">
                  <c:v>634.0920814066065</c:v>
                </c:pt>
                <c:pt idx="67">
                  <c:v>626.9423083997199</c:v>
                </c:pt>
                <c:pt idx="68">
                  <c:v>619.6700018738466</c:v>
                </c:pt>
                <c:pt idx="69">
                  <c:v>612.277950164866</c:v>
                </c:pt>
                <c:pt idx="70">
                  <c:v>604.7692288004719</c:v>
                </c:pt>
                <c:pt idx="71">
                  <c:v>597.1472006373014</c:v>
                </c:pt>
                <c:pt idx="72">
                  <c:v>589.4155146768757</c:v>
                </c:pt>
                <c:pt idx="73">
                  <c:v>581.5781035100263</c:v>
                </c:pt>
                <c:pt idx="74">
                  <c:v>573.63917934897</c:v>
                </c:pt>
                <c:pt idx="75">
                  <c:v>565.6032286166744</c:v>
                </c:pt>
                <c:pt idx="76">
                  <c:v>557.4750050745104</c:v>
                </c:pt>
                <c:pt idx="77">
                  <c:v>549.2595214813158</c:v>
                </c:pt>
                <c:pt idx="78">
                  <c:v>540.962039789762</c:v>
                </c:pt>
                <c:pt idx="79">
                  <c:v>532.5880598991681</c:v>
                </c:pt>
                <c:pt idx="80">
                  <c:v>524.1433069974877</c:v>
                </c:pt>
                <c:pt idx="81">
                  <c:v>515.6337175388985</c:v>
                </c:pt>
                <c:pt idx="82">
                  <c:v>507.065423917092</c:v>
                </c:pt>
                <c:pt idx="83">
                  <c:v>498.4447379077661</c:v>
                </c:pt>
                <c:pt idx="84">
                  <c:v>489.7781329667683</c:v>
                </c:pt>
                <c:pt idx="85">
                  <c:v>481.0722254826304</c:v>
                </c:pt>
                <c:pt idx="86">
                  <c:v>472.3337550936697</c:v>
                </c:pt>
                <c:pt idx="87">
                  <c:v>463.5695641902142</c:v>
                </c:pt>
                <c:pt idx="88">
                  <c:v>454.7865767316828</c:v>
                </c:pt>
                <c:pt idx="89">
                  <c:v>445.991776516043</c:v>
                </c:pt>
                <c:pt idx="90">
                  <c:v>437.192185045451</c:v>
                </c:pt>
                <c:pt idx="91">
                  <c:v>428.3948391365464</c:v>
                </c:pt>
                <c:pt idx="92">
                  <c:v>419.6067684268322</c:v>
                </c:pt>
                <c:pt idx="93">
                  <c:v>410.8349729297814</c:v>
                </c:pt>
                <c:pt idx="94">
                  <c:v>402.0864007907466</c:v>
                </c:pt>
                <c:pt idx="95">
                  <c:v>393.3679263934115</c:v>
                </c:pt>
                <c:pt idx="96">
                  <c:v>384.6863289624723</c:v>
                </c:pt>
                <c:pt idx="97">
                  <c:v>376.048271802524</c:v>
                </c:pt>
                <c:pt idx="98">
                  <c:v>367.4602823058698</c:v>
                </c:pt>
                <c:pt idx="99">
                  <c:v>358.9287328532784</c:v>
                </c:pt>
                <c:pt idx="100">
                  <c:v>350.4598227217531</c:v>
                </c:pt>
                <c:pt idx="101">
                  <c:v>342.059561102297</c:v>
                </c:pt>
                <c:pt idx="102">
                  <c:v>333.7337513186602</c:v>
                </c:pt>
                <c:pt idx="103">
                  <c:v>325.4879763253186</c:v>
                </c:pt>
                <c:pt idx="104">
                  <c:v>317.3275855496705</c:v>
                </c:pt>
                <c:pt idx="105">
                  <c:v>309.2576831298448</c:v>
                </c:pt>
                <c:pt idx="106">
                  <c:v>301.2831175857996</c:v>
                </c:pt>
                <c:pt idx="107">
                  <c:v>293.4084729477397</c:v>
                </c:pt>
                <c:pt idx="108">
                  <c:v>285.6380613524958</c:v>
                </c:pt>
              </c:numCache>
            </c:numRef>
          </c:yVal>
          <c:smooth val="1"/>
        </c:ser>
        <c:ser>
          <c:idx val="3"/>
          <c:order val="2"/>
          <c:tx>
            <c:v>Low Pass Filter</c:v>
          </c:tx>
          <c:marker>
            <c:symbol val="none"/>
          </c:marker>
          <c:xVal>
            <c:numRef>
              <c:f>'Linux Kernel'!$J$4:$J$112</c:f>
              <c:numCache>
                <c:formatCode>General</c:formatCode>
                <c:ptCount val="109"/>
                <c:pt idx="0">
                  <c:v>121.0</c:v>
                </c:pt>
                <c:pt idx="1">
                  <c:v>120.0</c:v>
                </c:pt>
                <c:pt idx="2">
                  <c:v>119.0</c:v>
                </c:pt>
                <c:pt idx="3">
                  <c:v>118.0</c:v>
                </c:pt>
                <c:pt idx="4">
                  <c:v>117.0</c:v>
                </c:pt>
                <c:pt idx="5">
                  <c:v>116.0</c:v>
                </c:pt>
                <c:pt idx="6">
                  <c:v>115.0</c:v>
                </c:pt>
                <c:pt idx="7">
                  <c:v>114.0</c:v>
                </c:pt>
                <c:pt idx="8">
                  <c:v>113.0</c:v>
                </c:pt>
                <c:pt idx="9">
                  <c:v>112.0</c:v>
                </c:pt>
                <c:pt idx="10">
                  <c:v>111.0</c:v>
                </c:pt>
                <c:pt idx="11">
                  <c:v>110.0</c:v>
                </c:pt>
                <c:pt idx="12">
                  <c:v>109.0</c:v>
                </c:pt>
                <c:pt idx="13">
                  <c:v>108.0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101.0</c:v>
                </c:pt>
                <c:pt idx="21">
                  <c:v>100.0</c:v>
                </c:pt>
                <c:pt idx="22">
                  <c:v>99.0</c:v>
                </c:pt>
                <c:pt idx="23">
                  <c:v>98.0</c:v>
                </c:pt>
                <c:pt idx="24">
                  <c:v>97.0</c:v>
                </c:pt>
                <c:pt idx="25">
                  <c:v>96.0</c:v>
                </c:pt>
                <c:pt idx="26">
                  <c:v>95.0</c:v>
                </c:pt>
                <c:pt idx="27">
                  <c:v>94.0</c:v>
                </c:pt>
                <c:pt idx="28">
                  <c:v>93.0</c:v>
                </c:pt>
                <c:pt idx="29">
                  <c:v>92.0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88.0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84.0</c:v>
                </c:pt>
                <c:pt idx="38">
                  <c:v>83.0</c:v>
                </c:pt>
                <c:pt idx="39">
                  <c:v>82.0</c:v>
                </c:pt>
                <c:pt idx="40">
                  <c:v>81.0</c:v>
                </c:pt>
                <c:pt idx="41">
                  <c:v>80.0</c:v>
                </c:pt>
                <c:pt idx="42">
                  <c:v>79.0</c:v>
                </c:pt>
                <c:pt idx="43">
                  <c:v>78.0</c:v>
                </c:pt>
                <c:pt idx="44">
                  <c:v>77.0</c:v>
                </c:pt>
                <c:pt idx="45">
                  <c:v>76.0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70.0</c:v>
                </c:pt>
                <c:pt idx="52">
                  <c:v>69.0</c:v>
                </c:pt>
                <c:pt idx="53">
                  <c:v>68.0</c:v>
                </c:pt>
                <c:pt idx="54">
                  <c:v>67.0</c:v>
                </c:pt>
                <c:pt idx="55">
                  <c:v>66.0</c:v>
                </c:pt>
                <c:pt idx="56">
                  <c:v>65.0</c:v>
                </c:pt>
                <c:pt idx="57">
                  <c:v>64.0</c:v>
                </c:pt>
                <c:pt idx="58">
                  <c:v>63.0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59.0</c:v>
                </c:pt>
                <c:pt idx="63">
                  <c:v>58.0</c:v>
                </c:pt>
                <c:pt idx="64">
                  <c:v>57.0</c:v>
                </c:pt>
                <c:pt idx="65">
                  <c:v>56.0</c:v>
                </c:pt>
                <c:pt idx="66">
                  <c:v>55.0</c:v>
                </c:pt>
                <c:pt idx="67">
                  <c:v>54.0</c:v>
                </c:pt>
                <c:pt idx="68">
                  <c:v>53.0</c:v>
                </c:pt>
                <c:pt idx="69">
                  <c:v>52.0</c:v>
                </c:pt>
                <c:pt idx="70">
                  <c:v>51.0</c:v>
                </c:pt>
                <c:pt idx="71">
                  <c:v>50.0</c:v>
                </c:pt>
                <c:pt idx="72">
                  <c:v>49.0</c:v>
                </c:pt>
                <c:pt idx="73">
                  <c:v>48.0</c:v>
                </c:pt>
                <c:pt idx="74">
                  <c:v>47.0</c:v>
                </c:pt>
                <c:pt idx="75">
                  <c:v>46.0</c:v>
                </c:pt>
                <c:pt idx="76">
                  <c:v>45.0</c:v>
                </c:pt>
                <c:pt idx="77">
                  <c:v>44.0</c:v>
                </c:pt>
                <c:pt idx="78">
                  <c:v>43.0</c:v>
                </c:pt>
                <c:pt idx="79">
                  <c:v>42.0</c:v>
                </c:pt>
                <c:pt idx="80">
                  <c:v>41.0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37.0</c:v>
                </c:pt>
                <c:pt idx="85">
                  <c:v>36.0</c:v>
                </c:pt>
                <c:pt idx="86">
                  <c:v>35.0</c:v>
                </c:pt>
                <c:pt idx="87">
                  <c:v>34.0</c:v>
                </c:pt>
                <c:pt idx="88">
                  <c:v>33.0</c:v>
                </c:pt>
                <c:pt idx="89">
                  <c:v>32.0</c:v>
                </c:pt>
                <c:pt idx="90">
                  <c:v>31.0</c:v>
                </c:pt>
                <c:pt idx="91">
                  <c:v>30.0</c:v>
                </c:pt>
                <c:pt idx="92">
                  <c:v>29.0</c:v>
                </c:pt>
                <c:pt idx="93">
                  <c:v>28.0</c:v>
                </c:pt>
                <c:pt idx="94">
                  <c:v>27.0</c:v>
                </c:pt>
                <c:pt idx="95">
                  <c:v>26.0</c:v>
                </c:pt>
                <c:pt idx="96">
                  <c:v>25.0</c:v>
                </c:pt>
                <c:pt idx="97">
                  <c:v>24.0</c:v>
                </c:pt>
                <c:pt idx="98">
                  <c:v>23.0</c:v>
                </c:pt>
                <c:pt idx="99">
                  <c:v>22.0</c:v>
                </c:pt>
                <c:pt idx="100">
                  <c:v>21.0</c:v>
                </c:pt>
                <c:pt idx="101">
                  <c:v>20.0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</c:numCache>
            </c:numRef>
          </c:xVal>
          <c:yVal>
            <c:numRef>
              <c:f>'Linux Kernel'!$N$4:$N$112</c:f>
              <c:numCache>
                <c:formatCode>General</c:formatCode>
                <c:ptCount val="109"/>
                <c:pt idx="0">
                  <c:v>839.0</c:v>
                </c:pt>
                <c:pt idx="1">
                  <c:v>875.3333333333333</c:v>
                </c:pt>
                <c:pt idx="2">
                  <c:v>894.6666666666666</c:v>
                </c:pt>
                <c:pt idx="3">
                  <c:v>887.3333333333333</c:v>
                </c:pt>
                <c:pt idx="4">
                  <c:v>875.6666666666666</c:v>
                </c:pt>
                <c:pt idx="5">
                  <c:v>875.0</c:v>
                </c:pt>
                <c:pt idx="6">
                  <c:v>882.6666666666666</c:v>
                </c:pt>
                <c:pt idx="7">
                  <c:v>875.3333333333333</c:v>
                </c:pt>
                <c:pt idx="8">
                  <c:v>881.0</c:v>
                </c:pt>
                <c:pt idx="9">
                  <c:v>867.3333333333333</c:v>
                </c:pt>
                <c:pt idx="10">
                  <c:v>871.3333333333333</c:v>
                </c:pt>
                <c:pt idx="11">
                  <c:v>887.0</c:v>
                </c:pt>
                <c:pt idx="12">
                  <c:v>882.3333333333333</c:v>
                </c:pt>
                <c:pt idx="13">
                  <c:v>863.6666666666666</c:v>
                </c:pt>
                <c:pt idx="14">
                  <c:v>809.0</c:v>
                </c:pt>
                <c:pt idx="15">
                  <c:v>810.3333333333333</c:v>
                </c:pt>
                <c:pt idx="16">
                  <c:v>821.3333333333333</c:v>
                </c:pt>
                <c:pt idx="17">
                  <c:v>845.3333333333333</c:v>
                </c:pt>
                <c:pt idx="18">
                  <c:v>836.0</c:v>
                </c:pt>
                <c:pt idx="19">
                  <c:v>817.3333333333333</c:v>
                </c:pt>
                <c:pt idx="20">
                  <c:v>801.3333333333333</c:v>
                </c:pt>
                <c:pt idx="21">
                  <c:v>820.3333333333333</c:v>
                </c:pt>
                <c:pt idx="22">
                  <c:v>824.3333333333333</c:v>
                </c:pt>
                <c:pt idx="23">
                  <c:v>860.6666666666666</c:v>
                </c:pt>
                <c:pt idx="24">
                  <c:v>827.6666666666666</c:v>
                </c:pt>
                <c:pt idx="25">
                  <c:v>801.6666666666666</c:v>
                </c:pt>
                <c:pt idx="26">
                  <c:v>754.6666666666666</c:v>
                </c:pt>
                <c:pt idx="27">
                  <c:v>756.6666666666666</c:v>
                </c:pt>
                <c:pt idx="28">
                  <c:v>739.3333333333333</c:v>
                </c:pt>
                <c:pt idx="29">
                  <c:v>697.3333333333333</c:v>
                </c:pt>
                <c:pt idx="30">
                  <c:v>690.3333333333333</c:v>
                </c:pt>
                <c:pt idx="31">
                  <c:v>721.6666666666666</c:v>
                </c:pt>
                <c:pt idx="32">
                  <c:v>760.0</c:v>
                </c:pt>
                <c:pt idx="33">
                  <c:v>787.3333333333333</c:v>
                </c:pt>
                <c:pt idx="34">
                  <c:v>752.6666666666666</c:v>
                </c:pt>
                <c:pt idx="35">
                  <c:v>802.3333333333333</c:v>
                </c:pt>
                <c:pt idx="36">
                  <c:v>776.0</c:v>
                </c:pt>
                <c:pt idx="37">
                  <c:v>814.0</c:v>
                </c:pt>
                <c:pt idx="38">
                  <c:v>753.3333333333333</c:v>
                </c:pt>
                <c:pt idx="39">
                  <c:v>737.3333333333333</c:v>
                </c:pt>
                <c:pt idx="40">
                  <c:v>734.3333333333333</c:v>
                </c:pt>
                <c:pt idx="41">
                  <c:v>752.6666666666666</c:v>
                </c:pt>
                <c:pt idx="42">
                  <c:v>774.0</c:v>
                </c:pt>
                <c:pt idx="43">
                  <c:v>725.0</c:v>
                </c:pt>
                <c:pt idx="44">
                  <c:v>688.6666666666666</c:v>
                </c:pt>
                <c:pt idx="45">
                  <c:v>702.6666666666666</c:v>
                </c:pt>
                <c:pt idx="46">
                  <c:v>707.0</c:v>
                </c:pt>
                <c:pt idx="47">
                  <c:v>761.6666666666666</c:v>
                </c:pt>
                <c:pt idx="48">
                  <c:v>731.6666666666666</c:v>
                </c:pt>
                <c:pt idx="49">
                  <c:v>722.0</c:v>
                </c:pt>
                <c:pt idx="50">
                  <c:v>704.3333333333333</c:v>
                </c:pt>
                <c:pt idx="51">
                  <c:v>696.6666666666666</c:v>
                </c:pt>
                <c:pt idx="52">
                  <c:v>699.0</c:v>
                </c:pt>
                <c:pt idx="53">
                  <c:v>702.0</c:v>
                </c:pt>
                <c:pt idx="54">
                  <c:v>685.3333333333333</c:v>
                </c:pt>
                <c:pt idx="55">
                  <c:v>685.6666666666666</c:v>
                </c:pt>
                <c:pt idx="56">
                  <c:v>691.3333333333333</c:v>
                </c:pt>
                <c:pt idx="57">
                  <c:v>686.3333333333333</c:v>
                </c:pt>
                <c:pt idx="58">
                  <c:v>713.6666666666666</c:v>
                </c:pt>
                <c:pt idx="59">
                  <c:v>688.0</c:v>
                </c:pt>
                <c:pt idx="60">
                  <c:v>693.3333333333333</c:v>
                </c:pt>
                <c:pt idx="61">
                  <c:v>691.0</c:v>
                </c:pt>
                <c:pt idx="62">
                  <c:v>661.3333333333333</c:v>
                </c:pt>
                <c:pt idx="63">
                  <c:v>652.0</c:v>
                </c:pt>
                <c:pt idx="64">
                  <c:v>668.0</c:v>
                </c:pt>
                <c:pt idx="65">
                  <c:v>655.0</c:v>
                </c:pt>
                <c:pt idx="66">
                  <c:v>634.6666666666666</c:v>
                </c:pt>
                <c:pt idx="67">
                  <c:v>614.6666666666666</c:v>
                </c:pt>
                <c:pt idx="68">
                  <c:v>617.3333333333333</c:v>
                </c:pt>
                <c:pt idx="69">
                  <c:v>616.6666666666666</c:v>
                </c:pt>
                <c:pt idx="70">
                  <c:v>608.3333333333333</c:v>
                </c:pt>
                <c:pt idx="71">
                  <c:v>600.0</c:v>
                </c:pt>
                <c:pt idx="72">
                  <c:v>638.6666666666666</c:v>
                </c:pt>
                <c:pt idx="73">
                  <c:v>612.6666666666666</c:v>
                </c:pt>
                <c:pt idx="74">
                  <c:v>575.6666666666666</c:v>
                </c:pt>
                <c:pt idx="75">
                  <c:v>517.3333333333333</c:v>
                </c:pt>
                <c:pt idx="76">
                  <c:v>534.0</c:v>
                </c:pt>
                <c:pt idx="77">
                  <c:v>521.0</c:v>
                </c:pt>
                <c:pt idx="78">
                  <c:v>512.0</c:v>
                </c:pt>
                <c:pt idx="79">
                  <c:v>512.6666666666666</c:v>
                </c:pt>
                <c:pt idx="80">
                  <c:v>522.3333333333333</c:v>
                </c:pt>
                <c:pt idx="81">
                  <c:v>580.6666666666666</c:v>
                </c:pt>
                <c:pt idx="82">
                  <c:v>482.3333333333333</c:v>
                </c:pt>
                <c:pt idx="83">
                  <c:v>496.6666666666666</c:v>
                </c:pt>
                <c:pt idx="84">
                  <c:v>447.3333333333333</c:v>
                </c:pt>
                <c:pt idx="85">
                  <c:v>455.0</c:v>
                </c:pt>
                <c:pt idx="86">
                  <c:v>469.0</c:v>
                </c:pt>
                <c:pt idx="87">
                  <c:v>424.3333333333333</c:v>
                </c:pt>
                <c:pt idx="88">
                  <c:v>463.3333333333333</c:v>
                </c:pt>
                <c:pt idx="89">
                  <c:v>462.0</c:v>
                </c:pt>
                <c:pt idx="90">
                  <c:v>469.6666666666666</c:v>
                </c:pt>
                <c:pt idx="91">
                  <c:v>419.3333333333333</c:v>
                </c:pt>
                <c:pt idx="92">
                  <c:v>426.0</c:v>
                </c:pt>
                <c:pt idx="93">
                  <c:v>405.6666666666666</c:v>
                </c:pt>
                <c:pt idx="94">
                  <c:v>411.0</c:v>
                </c:pt>
                <c:pt idx="95">
                  <c:v>406.3333333333333</c:v>
                </c:pt>
                <c:pt idx="96">
                  <c:v>435.3333333333333</c:v>
                </c:pt>
                <c:pt idx="97">
                  <c:v>485.0</c:v>
                </c:pt>
                <c:pt idx="98">
                  <c:v>405.6666666666666</c:v>
                </c:pt>
                <c:pt idx="99">
                  <c:v>427.6666666666666</c:v>
                </c:pt>
                <c:pt idx="100">
                  <c:v>367.3333333333333</c:v>
                </c:pt>
                <c:pt idx="101">
                  <c:v>428.3333333333333</c:v>
                </c:pt>
                <c:pt idx="102">
                  <c:v>362.3333333333333</c:v>
                </c:pt>
                <c:pt idx="103">
                  <c:v>360.6666666666666</c:v>
                </c:pt>
                <c:pt idx="104">
                  <c:v>331.0</c:v>
                </c:pt>
                <c:pt idx="105">
                  <c:v>334.3333333333333</c:v>
                </c:pt>
                <c:pt idx="106">
                  <c:v>299.6666666666666</c:v>
                </c:pt>
                <c:pt idx="107">
                  <c:v>248.3333333333333</c:v>
                </c:pt>
                <c:pt idx="108">
                  <c:v>250.0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18152"/>
        <c:axId val="-2090620792"/>
      </c:scatterChart>
      <c:valAx>
        <c:axId val="-2110818152"/>
        <c:scaling>
          <c:orientation val="minMax"/>
          <c:max val="1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Starting</a:t>
                </a:r>
                <a:r>
                  <a:rPr lang="en-US" altLang="zh-CN" baseline="0"/>
                  <a:t> at 2004.01 (months)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620792"/>
        <c:crosses val="autoZero"/>
        <c:crossBetween val="midCat"/>
      </c:valAx>
      <c:valAx>
        <c:axId val="-209062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Active Contributors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818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330249343832"/>
          <c:y val="0.582757363662875"/>
          <c:w val="0.342808617672791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17a. Mailing List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525590551181"/>
          <c:y val="0.0601851851851852"/>
          <c:w val="0.856384076990376"/>
          <c:h val="0.8224693788276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'Linux Kernel'!$L$169:$L$170</c:f>
              <c:strCache>
                <c:ptCount val="1"/>
                <c:pt idx="0">
                  <c:v>Gompertz Curve</c:v>
                </c:pt>
              </c:strCache>
            </c:strRef>
          </c:tx>
          <c:marker>
            <c:symbol val="none"/>
          </c:marker>
          <c:xVal>
            <c:numRef>
              <c:f>'Linux Kernel'!$J$171:$J$388</c:f>
              <c:numCache>
                <c:formatCode>General</c:formatCode>
                <c:ptCount val="2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</c:numCache>
            </c:numRef>
          </c:xVal>
          <c:yVal>
            <c:numRef>
              <c:f>'Linux Kernel'!$L$171:$L$388</c:f>
              <c:numCache>
                <c:formatCode>General</c:formatCode>
                <c:ptCount val="218"/>
                <c:pt idx="0">
                  <c:v>459.1088815446287</c:v>
                </c:pt>
                <c:pt idx="1">
                  <c:v>476.7348610007026</c:v>
                </c:pt>
                <c:pt idx="2">
                  <c:v>494.3068108810806</c:v>
                </c:pt>
                <c:pt idx="3">
                  <c:v>511.7995511946862</c:v>
                </c:pt>
                <c:pt idx="4">
                  <c:v>529.1892311315791</c:v>
                </c:pt>
                <c:pt idx="5">
                  <c:v>546.4533675559637</c:v>
                </c:pt>
                <c:pt idx="6">
                  <c:v>563.570870689927</c:v>
                </c:pt>
                <c:pt idx="7">
                  <c:v>580.5220580052385</c:v>
                </c:pt>
                <c:pt idx="8">
                  <c:v>597.2886573608687</c:v>
                </c:pt>
                <c:pt idx="9">
                  <c:v>613.85380042685</c:v>
                </c:pt>
                <c:pt idx="10">
                  <c:v>630.20200742323</c:v>
                </c:pt>
                <c:pt idx="11">
                  <c:v>646.3191641785455</c:v>
                </c:pt>
                <c:pt idx="12">
                  <c:v>662.1924924776975</c:v>
                </c:pt>
                <c:pt idx="13">
                  <c:v>677.8105146264372</c:v>
                </c:pt>
                <c:pt idx="14">
                  <c:v>693.1630131106988</c:v>
                </c:pt>
                <c:pt idx="15">
                  <c:v>708.2409861754864</c:v>
                </c:pt>
                <c:pt idx="16">
                  <c:v>723.0366000913696</c:v>
                </c:pt>
                <c:pt idx="17">
                  <c:v>737.543138818199</c:v>
                </c:pt>
                <c:pt idx="18">
                  <c:v>751.754951716537</c:v>
                </c:pt>
                <c:pt idx="19">
                  <c:v>765.6673998984224</c:v>
                </c:pt>
                <c:pt idx="20">
                  <c:v>779.2768017512894</c:v>
                </c:pt>
                <c:pt idx="21">
                  <c:v>792.5803781127252</c:v>
                </c:pt>
                <c:pt idx="22">
                  <c:v>805.5761975198327</c:v>
                </c:pt>
                <c:pt idx="23">
                  <c:v>818.263121905625</c:v>
                </c:pt>
                <c:pt idx="24">
                  <c:v>830.6407530664156</c:v>
                </c:pt>
                <c:pt idx="25">
                  <c:v>842.709380178774</c:v>
                </c:pt>
                <c:pt idx="26">
                  <c:v>854.4699286024165</c:v>
                </c:pt>
                <c:pt idx="27">
                  <c:v>865.9239101664316</c:v>
                </c:pt>
                <c:pt idx="28">
                  <c:v>877.073375100513</c:v>
                </c:pt>
                <c:pt idx="29">
                  <c:v>887.9208657403273</c:v>
                </c:pt>
                <c:pt idx="30">
                  <c:v>898.469372106695</c:v>
                </c:pt>
                <c:pt idx="31">
                  <c:v>908.7222894318079</c:v>
                </c:pt>
                <c:pt idx="32">
                  <c:v>918.6833776820803</c:v>
                </c:pt>
                <c:pt idx="33">
                  <c:v>928.356723106317</c:v>
                </c:pt>
                <c:pt idx="34">
                  <c:v>937.7467018194761</c:v>
                </c:pt>
                <c:pt idx="35">
                  <c:v>946.8579454162766</c:v>
                </c:pt>
                <c:pt idx="36">
                  <c:v>955.6953085950373</c:v>
                </c:pt>
                <c:pt idx="37">
                  <c:v>964.263838760299</c:v>
                </c:pt>
                <c:pt idx="38">
                  <c:v>972.568747562773</c:v>
                </c:pt>
                <c:pt idx="39">
                  <c:v>980.6153843268346</c:v>
                </c:pt>
                <c:pt idx="40">
                  <c:v>988.4092113089658</c:v>
                </c:pt>
                <c:pt idx="41">
                  <c:v>995.9557807251027</c:v>
                </c:pt>
                <c:pt idx="42">
                  <c:v>1003.260713480607</c:v>
                </c:pt>
                <c:pt idx="43">
                  <c:v>1010.329679533442</c:v>
                </c:pt>
                <c:pt idx="44">
                  <c:v>1017.168379818928</c:v>
                </c:pt>
                <c:pt idx="45">
                  <c:v>1023.782529663116</c:v>
                </c:pt>
                <c:pt idx="46">
                  <c:v>1030.177843611193</c:v>
                </c:pt>
                <c:pt idx="47">
                  <c:v>1036.360021597339</c:v>
                </c:pt>
                <c:pt idx="48">
                  <c:v>1042.334736383024</c:v>
                </c:pt>
                <c:pt idx="49">
                  <c:v>1048.10762219174</c:v>
                </c:pt>
                <c:pt idx="50">
                  <c:v>1053.684264469569</c:v>
                </c:pt>
                <c:pt idx="51">
                  <c:v>1059.070190702716</c:v>
                </c:pt>
                <c:pt idx="52">
                  <c:v>1064.270862225096</c:v>
                </c:pt>
                <c:pt idx="53">
                  <c:v>1069.291666951284</c:v>
                </c:pt>
                <c:pt idx="54">
                  <c:v>1074.137912972459</c:v>
                </c:pt>
                <c:pt idx="55">
                  <c:v>1078.814822955442</c:v>
                </c:pt>
                <c:pt idx="56">
                  <c:v>1083.327529287502</c:v>
                </c:pt>
                <c:pt idx="57">
                  <c:v>1087.681069912163</c:v>
                </c:pt>
                <c:pt idx="58">
                  <c:v>1091.8803848039</c:v>
                </c:pt>
                <c:pt idx="59">
                  <c:v>1095.930313032223</c:v>
                </c:pt>
                <c:pt idx="60">
                  <c:v>1099.835590368241</c:v>
                </c:pt>
                <c:pt idx="61">
                  <c:v>1103.600847389393</c:v>
                </c:pt>
                <c:pt idx="62">
                  <c:v>1107.23060804051</c:v>
                </c:pt>
                <c:pt idx="63">
                  <c:v>1110.729288611855</c:v>
                </c:pt>
                <c:pt idx="64">
                  <c:v>1114.101197097179</c:v>
                </c:pt>
                <c:pt idx="65">
                  <c:v>1117.350532897092</c:v>
                </c:pt>
                <c:pt idx="66">
                  <c:v>1120.48138683532</c:v>
                </c:pt>
                <c:pt idx="67">
                  <c:v>1123.497741457527</c:v>
                </c:pt>
                <c:pt idx="68">
                  <c:v>1126.403471584425</c:v>
                </c:pt>
                <c:pt idx="69">
                  <c:v>1129.202345092858</c:v>
                </c:pt>
                <c:pt idx="70">
                  <c:v>1131.898023900389</c:v>
                </c:pt>
                <c:pt idx="71">
                  <c:v>1134.494065130702</c:v>
                </c:pt>
                <c:pt idx="72">
                  <c:v>1136.993922438795</c:v>
                </c:pt>
                <c:pt idx="73">
                  <c:v>1139.40094747652</c:v>
                </c:pt>
                <c:pt idx="74">
                  <c:v>1141.718391480544</c:v>
                </c:pt>
                <c:pt idx="75">
                  <c:v>1143.949406966183</c:v>
                </c:pt>
                <c:pt idx="76">
                  <c:v>1146.097049511916</c:v>
                </c:pt>
                <c:pt idx="77">
                  <c:v>1148.164279620611</c:v>
                </c:pt>
                <c:pt idx="78">
                  <c:v>1150.153964644678</c:v>
                </c:pt>
                <c:pt idx="79">
                  <c:v>1152.068880763445</c:v>
                </c:pt>
                <c:pt idx="80">
                  <c:v>1153.911715002081</c:v>
                </c:pt>
                <c:pt idx="81">
                  <c:v>1155.68506728235</c:v>
                </c:pt>
                <c:pt idx="82">
                  <c:v>1157.391452496344</c:v>
                </c:pt>
                <c:pt idx="83">
                  <c:v>1159.033302595214</c:v>
                </c:pt>
                <c:pt idx="84">
                  <c:v>1160.612968685631</c:v>
                </c:pt>
                <c:pt idx="85">
                  <c:v>1162.132723127478</c:v>
                </c:pt>
                <c:pt idx="86">
                  <c:v>1163.594761626893</c:v>
                </c:pt>
                <c:pt idx="87">
                  <c:v>1165.001205319408</c:v>
                </c:pt>
                <c:pt idx="88">
                  <c:v>1166.354102838521</c:v>
                </c:pt>
                <c:pt idx="89">
                  <c:v>1167.655432365502</c:v>
                </c:pt>
                <c:pt idx="90">
                  <c:v>1168.907103656783</c:v>
                </c:pt>
                <c:pt idx="91">
                  <c:v>1170.110960045665</c:v>
                </c:pt>
                <c:pt idx="92">
                  <c:v>1171.268780415527</c:v>
                </c:pt>
                <c:pt idx="93">
                  <c:v>1172.382281142067</c:v>
                </c:pt>
                <c:pt idx="94">
                  <c:v>1173.453118002459</c:v>
                </c:pt>
                <c:pt idx="95">
                  <c:v>1174.482888049632</c:v>
                </c:pt>
                <c:pt idx="96">
                  <c:v>1175.47313145013</c:v>
                </c:pt>
                <c:pt idx="97">
                  <c:v>1176.42533328432</c:v>
                </c:pt>
                <c:pt idx="98">
                  <c:v>1177.340925307913</c:v>
                </c:pt>
                <c:pt idx="99">
                  <c:v>1178.221287674</c:v>
                </c:pt>
                <c:pt idx="100">
                  <c:v>1179.067750614984</c:v>
                </c:pt>
                <c:pt idx="101">
                  <c:v>1179.881596083996</c:v>
                </c:pt>
                <c:pt idx="102">
                  <c:v>1180.664059355496</c:v>
                </c:pt>
                <c:pt idx="103">
                  <c:v>1181.416330584954</c:v>
                </c:pt>
                <c:pt idx="104">
                  <c:v>1182.139556327589</c:v>
                </c:pt>
                <c:pt idx="105">
                  <c:v>1182.834841016304</c:v>
                </c:pt>
                <c:pt idx="106">
                  <c:v>1183.503248399009</c:v>
                </c:pt>
                <c:pt idx="107">
                  <c:v>1184.14580293567</c:v>
                </c:pt>
                <c:pt idx="108">
                  <c:v>1184.763491155441</c:v>
                </c:pt>
                <c:pt idx="109">
                  <c:v>1185.357262974375</c:v>
                </c:pt>
                <c:pt idx="110">
                  <c:v>1185.928032974206</c:v>
                </c:pt>
                <c:pt idx="111">
                  <c:v>1186.476681642803</c:v>
                </c:pt>
                <c:pt idx="112">
                  <c:v>1187.004056576902</c:v>
                </c:pt>
                <c:pt idx="113">
                  <c:v>1187.510973647797</c:v>
                </c:pt>
                <c:pt idx="114">
                  <c:v>1187.998218130671</c:v>
                </c:pt>
                <c:pt idx="115">
                  <c:v>1188.466545798308</c:v>
                </c:pt>
                <c:pt idx="116">
                  <c:v>1188.916683979924</c:v>
                </c:pt>
                <c:pt idx="117">
                  <c:v>1189.349332585891</c:v>
                </c:pt>
                <c:pt idx="118">
                  <c:v>1189.76516509913</c:v>
                </c:pt>
                <c:pt idx="119">
                  <c:v>1190.164829533979</c:v>
                </c:pt>
                <c:pt idx="120">
                  <c:v>1190.54894936331</c:v>
                </c:pt>
                <c:pt idx="121">
                  <c:v>1190.918124414725</c:v>
                </c:pt>
                <c:pt idx="122">
                  <c:v>1191.272931736628</c:v>
                </c:pt>
                <c:pt idx="123">
                  <c:v>1191.613926434958</c:v>
                </c:pt>
                <c:pt idx="124">
                  <c:v>1191.94164248141</c:v>
                </c:pt>
                <c:pt idx="125">
                  <c:v>1192.256593493928</c:v>
                </c:pt>
                <c:pt idx="126">
                  <c:v>1192.559273490253</c:v>
                </c:pt>
                <c:pt idx="127">
                  <c:v>1192.850157615311</c:v>
                </c:pt>
                <c:pt idx="128">
                  <c:v>1193.129702843207</c:v>
                </c:pt>
                <c:pt idx="129">
                  <c:v>1193.398348654597</c:v>
                </c:pt>
                <c:pt idx="130">
                  <c:v>1193.656517690161</c:v>
                </c:pt>
                <c:pt idx="131">
                  <c:v>1193.90461638093</c:v>
                </c:pt>
                <c:pt idx="132">
                  <c:v>1194.143035556184</c:v>
                </c:pt>
                <c:pt idx="133">
                  <c:v>1194.372151029622</c:v>
                </c:pt>
                <c:pt idx="134">
                  <c:v>1194.592324164498</c:v>
                </c:pt>
                <c:pt idx="135">
                  <c:v>1194.803902418401</c:v>
                </c:pt>
                <c:pt idx="136">
                  <c:v>1195.00721986834</c:v>
                </c:pt>
                <c:pt idx="137">
                  <c:v>1195.202597716775</c:v>
                </c:pt>
                <c:pt idx="138">
                  <c:v>1195.390344779239</c:v>
                </c:pt>
                <c:pt idx="139">
                  <c:v>1195.570757954139</c:v>
                </c:pt>
                <c:pt idx="140">
                  <c:v>1195.744122675361</c:v>
                </c:pt>
                <c:pt idx="141">
                  <c:v>1195.910713348241</c:v>
                </c:pt>
                <c:pt idx="142">
                  <c:v>1196.070793769486</c:v>
                </c:pt>
                <c:pt idx="143">
                  <c:v>1196.224617531582</c:v>
                </c:pt>
                <c:pt idx="144">
                  <c:v>1196.372428412223</c:v>
                </c:pt>
                <c:pt idx="145">
                  <c:v>1196.514460749299</c:v>
                </c:pt>
                <c:pt idx="146">
                  <c:v>1196.650939801929</c:v>
                </c:pt>
                <c:pt idx="147">
                  <c:v>1196.782082098028</c:v>
                </c:pt>
                <c:pt idx="148">
                  <c:v>1196.9080957689</c:v>
                </c:pt>
                <c:pt idx="149">
                  <c:v>1197.029180871303</c:v>
                </c:pt>
                <c:pt idx="150">
                  <c:v>1197.145529697427</c:v>
                </c:pt>
                <c:pt idx="151">
                  <c:v>1197.257327073235</c:v>
                </c:pt>
                <c:pt idx="152">
                  <c:v>1197.36475064557</c:v>
                </c:pt>
                <c:pt idx="153">
                  <c:v>1197.467971158434</c:v>
                </c:pt>
                <c:pt idx="154">
                  <c:v>1197.567152718839</c:v>
                </c:pt>
                <c:pt idx="155">
                  <c:v>1197.662453052599</c:v>
                </c:pt>
                <c:pt idx="156">
                  <c:v>1197.754023750432</c:v>
                </c:pt>
                <c:pt idx="157">
                  <c:v>1197.842010504733</c:v>
                </c:pt>
                <c:pt idx="158">
                  <c:v>1197.926553337346</c:v>
                </c:pt>
                <c:pt idx="159">
                  <c:v>1198.00778681868</c:v>
                </c:pt>
                <c:pt idx="160">
                  <c:v>1198.085840278471</c:v>
                </c:pt>
                <c:pt idx="161">
                  <c:v>1198.160838008526</c:v>
                </c:pt>
                <c:pt idx="162">
                  <c:v>1198.232899457711</c:v>
                </c:pt>
                <c:pt idx="163">
                  <c:v>1198.302139419497</c:v>
                </c:pt>
                <c:pt idx="164">
                  <c:v>1198.368668212333</c:v>
                </c:pt>
                <c:pt idx="165">
                  <c:v>1198.432591853108</c:v>
                </c:pt>
                <c:pt idx="166">
                  <c:v>1198.494012223972</c:v>
                </c:pt>
                <c:pt idx="167">
                  <c:v>1198.553027232753</c:v>
                </c:pt>
                <c:pt idx="168">
                  <c:v>1198.609730967214</c:v>
                </c:pt>
                <c:pt idx="169">
                  <c:v>1198.664213843385</c:v>
                </c:pt>
                <c:pt idx="170">
                  <c:v>1198.71656274819</c:v>
                </c:pt>
                <c:pt idx="171">
                  <c:v>1198.766861176587</c:v>
                </c:pt>
                <c:pt idx="172">
                  <c:v>1198.815189363419</c:v>
                </c:pt>
                <c:pt idx="173">
                  <c:v>1198.86162441019</c:v>
                </c:pt>
                <c:pt idx="174">
                  <c:v>1198.906240406949</c:v>
                </c:pt>
                <c:pt idx="175">
                  <c:v>1198.949108549469</c:v>
                </c:pt>
                <c:pt idx="176">
                  <c:v>1198.990297251898</c:v>
                </c:pt>
                <c:pt idx="177">
                  <c:v>1199.029872255064</c:v>
                </c:pt>
                <c:pt idx="178">
                  <c:v>1199.067896730585</c:v>
                </c:pt>
                <c:pt idx="179">
                  <c:v>1199.104431380957</c:v>
                </c:pt>
                <c:pt idx="180">
                  <c:v>1199.139534535762</c:v>
                </c:pt>
                <c:pt idx="181">
                  <c:v>1199.173262244155</c:v>
                </c:pt>
                <c:pt idx="182">
                  <c:v>1199.205668363765</c:v>
                </c:pt>
                <c:pt idx="183">
                  <c:v>1199.23680464615</c:v>
                </c:pt>
                <c:pt idx="184">
                  <c:v>1199.266720818938</c:v>
                </c:pt>
                <c:pt idx="185">
                  <c:v>1199.295464664781</c:v>
                </c:pt>
                <c:pt idx="186">
                  <c:v>1199.323082097246</c:v>
                </c:pt>
                <c:pt idx="187">
                  <c:v>1199.349617233754</c:v>
                </c:pt>
                <c:pt idx="188">
                  <c:v>1199.37511246569</c:v>
                </c:pt>
                <c:pt idx="189">
                  <c:v>1199.39960852579</c:v>
                </c:pt>
                <c:pt idx="190">
                  <c:v>1199.4231445529</c:v>
                </c:pt>
                <c:pt idx="191">
                  <c:v>1199.44575815423</c:v>
                </c:pt>
                <c:pt idx="192">
                  <c:v>1199.467485465171</c:v>
                </c:pt>
                <c:pt idx="193">
                  <c:v>1199.488361206797</c:v>
                </c:pt>
                <c:pt idx="194">
                  <c:v>1199.50841874112</c:v>
                </c:pt>
                <c:pt idx="195">
                  <c:v>1199.527690124201</c:v>
                </c:pt>
                <c:pt idx="196">
                  <c:v>1199.546206157187</c:v>
                </c:pt>
                <c:pt idx="197">
                  <c:v>1199.563996435359</c:v>
                </c:pt>
                <c:pt idx="198">
                  <c:v>1199.581089395276</c:v>
                </c:pt>
                <c:pt idx="199">
                  <c:v>1199.597512360072</c:v>
                </c:pt>
                <c:pt idx="200">
                  <c:v>1199.613291582997</c:v>
                </c:pt>
                <c:pt idx="201">
                  <c:v>1199.62845228925</c:v>
                </c:pt>
                <c:pt idx="202">
                  <c:v>1199.643018716185</c:v>
                </c:pt>
                <c:pt idx="203">
                  <c:v>1199.657014151957</c:v>
                </c:pt>
                <c:pt idx="204">
                  <c:v>1199.67046097264</c:v>
                </c:pt>
                <c:pt idx="205">
                  <c:v>1199.683380677918</c:v>
                </c:pt>
                <c:pt idx="206">
                  <c:v>1199.695793925366</c:v>
                </c:pt>
                <c:pt idx="207">
                  <c:v>1199.707720563405</c:v>
                </c:pt>
                <c:pt idx="208">
                  <c:v>1199.719179662963</c:v>
                </c:pt>
                <c:pt idx="209">
                  <c:v>1199.730189547899</c:v>
                </c:pt>
                <c:pt idx="210">
                  <c:v>1199.740767824246</c:v>
                </c:pt>
                <c:pt idx="211">
                  <c:v>1199.750931408301</c:v>
                </c:pt>
                <c:pt idx="212">
                  <c:v>1199.760696553627</c:v>
                </c:pt>
                <c:pt idx="213">
                  <c:v>1199.770078876997</c:v>
                </c:pt>
                <c:pt idx="214">
                  <c:v>1199.779093383317</c:v>
                </c:pt>
                <c:pt idx="215">
                  <c:v>1199.787754489588</c:v>
                </c:pt>
                <c:pt idx="216">
                  <c:v>1199.796076047919</c:v>
                </c:pt>
                <c:pt idx="217">
                  <c:v>1199.804071367647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'Linux Kernel'!$M$169:$M$170</c:f>
              <c:strCache>
                <c:ptCount val="1"/>
                <c:pt idx="0">
                  <c:v>Logistic Curve</c:v>
                </c:pt>
              </c:strCache>
            </c:strRef>
          </c:tx>
          <c:marker>
            <c:symbol val="none"/>
          </c:marker>
          <c:xVal>
            <c:numRef>
              <c:f>'Linux Kernel'!$J$171:$J$388</c:f>
              <c:numCache>
                <c:formatCode>General</c:formatCode>
                <c:ptCount val="2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</c:numCache>
            </c:numRef>
          </c:xVal>
          <c:yVal>
            <c:numRef>
              <c:f>'Linux Kernel'!$M$171:$M$388</c:f>
              <c:numCache>
                <c:formatCode>General</c:formatCode>
                <c:ptCount val="218"/>
                <c:pt idx="0">
                  <c:v>491.5647169466445</c:v>
                </c:pt>
                <c:pt idx="1">
                  <c:v>503.2133274990387</c:v>
                </c:pt>
                <c:pt idx="2">
                  <c:v>514.9373332576864</c:v>
                </c:pt>
                <c:pt idx="3">
                  <c:v>526.7280041647102</c:v>
                </c:pt>
                <c:pt idx="4">
                  <c:v>538.576403436547</c:v>
                </c:pt>
                <c:pt idx="5">
                  <c:v>550.4734138425484</c:v>
                </c:pt>
                <c:pt idx="6">
                  <c:v>562.409765171346</c:v>
                </c:pt>
                <c:pt idx="7">
                  <c:v>574.376062713558</c:v>
                </c:pt>
                <c:pt idx="8">
                  <c:v>586.3628165779016</c:v>
                </c:pt>
                <c:pt idx="9">
                  <c:v>598.3604716482537</c:v>
                </c:pt>
                <c:pt idx="10">
                  <c:v>610.3594379818131</c:v>
                </c:pt>
                <c:pt idx="11">
                  <c:v>622.3501214434176</c:v>
                </c:pt>
                <c:pt idx="12">
                  <c:v>634.3229543683151</c:v>
                </c:pt>
                <c:pt idx="13">
                  <c:v>646.2684260453677</c:v>
                </c:pt>
                <c:pt idx="14">
                  <c:v>658.1771128147454</c:v>
                </c:pt>
                <c:pt idx="15">
                  <c:v>670.039707578643</c:v>
                </c:pt>
                <c:pt idx="16">
                  <c:v>681.8470485303214</c:v>
                </c:pt>
                <c:pt idx="17">
                  <c:v>693.590146915736</c:v>
                </c:pt>
                <c:pt idx="18">
                  <c:v>705.2602136529908</c:v>
                </c:pt>
                <c:pt idx="19">
                  <c:v>716.8486846476905</c:v>
                </c:pt>
                <c:pt idx="20">
                  <c:v>728.3472446566951</c:v>
                </c:pt>
                <c:pt idx="21">
                  <c:v>739.7478495686132</c:v>
                </c:pt>
                <c:pt idx="22">
                  <c:v>751.0427469863066</c:v>
                </c:pt>
                <c:pt idx="23">
                  <c:v>762.2244950144768</c:v>
                </c:pt>
                <c:pt idx="24">
                  <c:v>773.2859791737654</c:v>
                </c:pt>
                <c:pt idx="25">
                  <c:v>784.2204273814607</c:v>
                </c:pt>
                <c:pt idx="26">
                  <c:v>795.0214229575931</c:v>
                </c:pt>
                <c:pt idx="27">
                  <c:v>805.6829156336442</c:v>
                </c:pt>
                <c:pt idx="28">
                  <c:v>816.1992305590728</c:v>
                </c:pt>
                <c:pt idx="29">
                  <c:v>826.5650753181153</c:v>
                </c:pt>
                <c:pt idx="30">
                  <c:v>836.7755449856898</c:v>
                </c:pt>
                <c:pt idx="31">
                  <c:v>846.826125266497</c:v>
                </c:pt>
                <c:pt idx="32">
                  <c:v>856.7126937754693</c:v>
                </c:pt>
                <c:pt idx="33">
                  <c:v>866.4315195304118</c:v>
                </c:pt>
                <c:pt idx="34">
                  <c:v>875.979260738945</c:v>
                </c:pt>
                <c:pt idx="35">
                  <c:v>885.3529609716207</c:v>
                </c:pt>
                <c:pt idx="36">
                  <c:v>894.550043821316</c:v>
                </c:pt>
                <c:pt idx="37">
                  <c:v>903.5683061557042</c:v>
                </c:pt>
                <c:pt idx="38">
                  <c:v>912.4059100747886</c:v>
                </c:pt>
                <c:pt idx="39">
                  <c:v>921.0613736891727</c:v>
                </c:pt>
                <c:pt idx="40">
                  <c:v>929.5335608370412</c:v>
                </c:pt>
                <c:pt idx="41">
                  <c:v>937.8216698587569</c:v>
                </c:pt>
                <c:pt idx="42">
                  <c:v>945.9252215476932</c:v>
                </c:pt>
                <c:pt idx="43">
                  <c:v>953.8440463944572</c:v>
                </c:pt>
                <c:pt idx="44">
                  <c:v>961.57827123919</c:v>
                </c:pt>
                <c:pt idx="45">
                  <c:v>969.1283054432193</c:v>
                </c:pt>
                <c:pt idx="46">
                  <c:v>976.4948266871391</c:v>
                </c:pt>
                <c:pt idx="47">
                  <c:v>983.6787664975058</c:v>
                </c:pt>
                <c:pt idx="48">
                  <c:v>990.6812955988883</c:v>
                </c:pt>
                <c:pt idx="49">
                  <c:v>997.5038091821089</c:v>
                </c:pt>
                <c:pt idx="50">
                  <c:v>1004.14791217327</c:v>
                </c:pt>
                <c:pt idx="51">
                  <c:v>1010.615404581681</c:v>
                </c:pt>
                <c:pt idx="52">
                  <c:v>1016.90826699817</c:v>
                </c:pt>
                <c:pt idx="53">
                  <c:v>1023.028646308586</c:v>
                </c:pt>
                <c:pt idx="54">
                  <c:v>1028.978841680652</c:v>
                </c:pt>
                <c:pt idx="55">
                  <c:v>1034.761290875736</c:v>
                </c:pt>
                <c:pt idx="56">
                  <c:v>1040.378556930727</c:v>
                </c:pt>
                <c:pt idx="57">
                  <c:v>1045.833315248979</c:v>
                </c:pt>
                <c:pt idx="58">
                  <c:v>1051.128341133346</c:v>
                </c:pt>
                <c:pt idx="59">
                  <c:v>1056.266497788656</c:v>
                </c:pt>
                <c:pt idx="60">
                  <c:v>1061.250724815636</c:v>
                </c:pt>
                <c:pt idx="61">
                  <c:v>1066.084027213264</c:v>
                </c:pt>
                <c:pt idx="62">
                  <c:v>1070.769464901881</c:v>
                </c:pt>
                <c:pt idx="63">
                  <c:v>1075.310142775087</c:v>
                </c:pt>
                <c:pt idx="64">
                  <c:v>1079.709201284491</c:v>
                </c:pt>
                <c:pt idx="65">
                  <c:v>1083.969807557823</c:v>
                </c:pt>
                <c:pt idx="66">
                  <c:v>1088.095147047673</c:v>
                </c:pt>
                <c:pt idx="67">
                  <c:v>1092.088415705246</c:v>
                </c:pt>
                <c:pt idx="68">
                  <c:v>1095.952812670996</c:v>
                </c:pt>
                <c:pt idx="69">
                  <c:v>1099.691533471742</c:v>
                </c:pt>
                <c:pt idx="70">
                  <c:v>1103.307763711985</c:v>
                </c:pt>
                <c:pt idx="71">
                  <c:v>1106.804673245481</c:v>
                </c:pt>
                <c:pt idx="72">
                  <c:v>1110.18541081179</c:v>
                </c:pt>
                <c:pt idx="73">
                  <c:v>1113.453099121372</c:v>
                </c:pt>
                <c:pt idx="74">
                  <c:v>1116.610830371961</c:v>
                </c:pt>
                <c:pt idx="75">
                  <c:v>1119.661662178221</c:v>
                </c:pt>
                <c:pt idx="76">
                  <c:v>1122.60861389627</c:v>
                </c:pt>
                <c:pt idx="77">
                  <c:v>1125.454663324291</c:v>
                </c:pt>
                <c:pt idx="78">
                  <c:v>1128.202743760351</c:v>
                </c:pt>
                <c:pt idx="79">
                  <c:v>1130.855741398511</c:v>
                </c:pt>
                <c:pt idx="80">
                  <c:v>1133.41649304442</c:v>
                </c:pt>
                <c:pt idx="81">
                  <c:v>1135.88778413183</c:v>
                </c:pt>
                <c:pt idx="82">
                  <c:v>1138.272347021758</c:v>
                </c:pt>
                <c:pt idx="83">
                  <c:v>1140.572859566429</c:v>
                </c:pt>
                <c:pt idx="84">
                  <c:v>1142.79194392058</c:v>
                </c:pt>
                <c:pt idx="85">
                  <c:v>1144.932165583241</c:v>
                </c:pt>
                <c:pt idx="86">
                  <c:v>1146.996032653656</c:v>
                </c:pt>
                <c:pt idx="87">
                  <c:v>1148.985995285592</c:v>
                </c:pt>
                <c:pt idx="88">
                  <c:v>1150.904445324942</c:v>
                </c:pt>
                <c:pt idx="89">
                  <c:v>1152.753716116137</c:v>
                </c:pt>
                <c:pt idx="90">
                  <c:v>1154.536082463553</c:v>
                </c:pt>
                <c:pt idx="91">
                  <c:v>1156.253760734775</c:v>
                </c:pt>
                <c:pt idx="92">
                  <c:v>1157.908909093194</c:v>
                </c:pt>
                <c:pt idx="93">
                  <c:v>1159.503627848149</c:v>
                </c:pt>
                <c:pt idx="94">
                  <c:v>1161.039959911396</c:v>
                </c:pt>
                <c:pt idx="95">
                  <c:v>1162.519891349398</c:v>
                </c:pt>
                <c:pt idx="96">
                  <c:v>1163.945352021505</c:v>
                </c:pt>
                <c:pt idx="97">
                  <c:v>1165.318216294733</c:v>
                </c:pt>
                <c:pt idx="98">
                  <c:v>1166.640303826434</c:v>
                </c:pt>
                <c:pt idx="99">
                  <c:v>1167.913380406724</c:v>
                </c:pt>
                <c:pt idx="100">
                  <c:v>1169.139158853087</c:v>
                </c:pt>
                <c:pt idx="101">
                  <c:v>1170.319299950094</c:v>
                </c:pt>
                <c:pt idx="102">
                  <c:v>1171.45541342771</c:v>
                </c:pt>
                <c:pt idx="103">
                  <c:v>1172.549058972107</c:v>
                </c:pt>
                <c:pt idx="104">
                  <c:v>1173.601747263397</c:v>
                </c:pt>
                <c:pt idx="105">
                  <c:v>1174.614941035117</c:v>
                </c:pt>
                <c:pt idx="106">
                  <c:v>1175.59005615072</c:v>
                </c:pt>
                <c:pt idx="107">
                  <c:v>1176.528462692725</c:v>
                </c:pt>
                <c:pt idx="108">
                  <c:v>1177.431486060524</c:v>
                </c:pt>
                <c:pt idx="109">
                  <c:v>1178.300408073241</c:v>
                </c:pt>
                <c:pt idx="110">
                  <c:v>1179.136468074298</c:v>
                </c:pt>
                <c:pt idx="111">
                  <c:v>1179.940864034729</c:v>
                </c:pt>
                <c:pt idx="112">
                  <c:v>1180.7147536525</c:v>
                </c:pt>
                <c:pt idx="113">
                  <c:v>1181.45925544541</c:v>
                </c:pt>
                <c:pt idx="114">
                  <c:v>1182.175449835375</c:v>
                </c:pt>
                <c:pt idx="115">
                  <c:v>1182.864380222145</c:v>
                </c:pt>
                <c:pt idx="116">
                  <c:v>1183.527054044703</c:v>
                </c:pt>
                <c:pt idx="117">
                  <c:v>1184.164443828829</c:v>
                </c:pt>
                <c:pt idx="118">
                  <c:v>1184.777488219445</c:v>
                </c:pt>
                <c:pt idx="119">
                  <c:v>1185.367092996609</c:v>
                </c:pt>
                <c:pt idx="120">
                  <c:v>1185.934132074091</c:v>
                </c:pt>
                <c:pt idx="121">
                  <c:v>1186.479448479701</c:v>
                </c:pt>
                <c:pt idx="122">
                  <c:v>1187.003855316603</c:v>
                </c:pt>
                <c:pt idx="123">
                  <c:v>1187.50813670502</c:v>
                </c:pt>
                <c:pt idx="124">
                  <c:v>1187.993048703828</c:v>
                </c:pt>
                <c:pt idx="125">
                  <c:v>1188.459320211637</c:v>
                </c:pt>
                <c:pt idx="126">
                  <c:v>1188.90765384707</c:v>
                </c:pt>
                <c:pt idx="127">
                  <c:v>1189.338726808017</c:v>
                </c:pt>
                <c:pt idx="128">
                  <c:v>1189.753191709731</c:v>
                </c:pt>
                <c:pt idx="129">
                  <c:v>1190.151677401706</c:v>
                </c:pt>
                <c:pt idx="130">
                  <c:v>1190.534789763323</c:v>
                </c:pt>
                <c:pt idx="131">
                  <c:v>1190.903112478341</c:v>
                </c:pt>
                <c:pt idx="132">
                  <c:v>1191.257207788313</c:v>
                </c:pt>
                <c:pt idx="133">
                  <c:v>1191.597617225107</c:v>
                </c:pt>
                <c:pt idx="134">
                  <c:v>1191.92486232271</c:v>
                </c:pt>
                <c:pt idx="135">
                  <c:v>1192.239445308553</c:v>
                </c:pt>
                <c:pt idx="136">
                  <c:v>1192.541849774612</c:v>
                </c:pt>
                <c:pt idx="137">
                  <c:v>1192.832541328591</c:v>
                </c:pt>
                <c:pt idx="138">
                  <c:v>1193.111968225481</c:v>
                </c:pt>
                <c:pt idx="139">
                  <c:v>1193.380561979848</c:v>
                </c:pt>
                <c:pt idx="140">
                  <c:v>1193.638737959194</c:v>
                </c:pt>
                <c:pt idx="141">
                  <c:v>1193.886895958761</c:v>
                </c:pt>
                <c:pt idx="142">
                  <c:v>1194.125420758161</c:v>
                </c:pt>
                <c:pt idx="143">
                  <c:v>1194.354682660219</c:v>
                </c:pt>
                <c:pt idx="144">
                  <c:v>1194.575038012437</c:v>
                </c:pt>
                <c:pt idx="145">
                  <c:v>1194.786829711464</c:v>
                </c:pt>
                <c:pt idx="146">
                  <c:v>1194.990387691006</c:v>
                </c:pt>
                <c:pt idx="147">
                  <c:v>1195.186029393569</c:v>
                </c:pt>
                <c:pt idx="148">
                  <c:v>1195.374060226457</c:v>
                </c:pt>
                <c:pt idx="149">
                  <c:v>1195.554774002426</c:v>
                </c:pt>
                <c:pt idx="150">
                  <c:v>1195.728453365433</c:v>
                </c:pt>
                <c:pt idx="151">
                  <c:v>1195.89537020185</c:v>
                </c:pt>
                <c:pt idx="152">
                  <c:v>1196.055786037581</c:v>
                </c:pt>
                <c:pt idx="153">
                  <c:v>1196.209952421478</c:v>
                </c:pt>
                <c:pt idx="154">
                  <c:v>1196.358111295434</c:v>
                </c:pt>
                <c:pt idx="155">
                  <c:v>1196.500495351578</c:v>
                </c:pt>
                <c:pt idx="156">
                  <c:v>1196.637328376925</c:v>
                </c:pt>
                <c:pt idx="157">
                  <c:v>1196.768825585891</c:v>
                </c:pt>
                <c:pt idx="158">
                  <c:v>1196.895193941025</c:v>
                </c:pt>
                <c:pt idx="159">
                  <c:v>1197.016632462333</c:v>
                </c:pt>
                <c:pt idx="160">
                  <c:v>1197.133332525559</c:v>
                </c:pt>
                <c:pt idx="161">
                  <c:v>1197.245478149761</c:v>
                </c:pt>
                <c:pt idx="162">
                  <c:v>1197.353246274543</c:v>
                </c:pt>
                <c:pt idx="163">
                  <c:v>1197.456807027259</c:v>
                </c:pt>
                <c:pt idx="164">
                  <c:v>1197.55632398054</c:v>
                </c:pt>
                <c:pt idx="165">
                  <c:v>1197.651954400447</c:v>
                </c:pt>
                <c:pt idx="166">
                  <c:v>1197.743849485566</c:v>
                </c:pt>
                <c:pt idx="167">
                  <c:v>1197.832154597356</c:v>
                </c:pt>
                <c:pt idx="168">
                  <c:v>1197.917009482038</c:v>
                </c:pt>
                <c:pt idx="169">
                  <c:v>1197.998548484316</c:v>
                </c:pt>
                <c:pt idx="170">
                  <c:v>1198.076900753211</c:v>
                </c:pt>
                <c:pt idx="171">
                  <c:v>1198.152190440279</c:v>
                </c:pt>
                <c:pt idx="172">
                  <c:v>1198.224536890471</c:v>
                </c:pt>
                <c:pt idx="173">
                  <c:v>1198.294054825908</c:v>
                </c:pt>
                <c:pt idx="174">
                  <c:v>1198.360854522801</c:v>
                </c:pt>
                <c:pt idx="175">
                  <c:v>1198.425041981767</c:v>
                </c:pt>
                <c:pt idx="176">
                  <c:v>1198.486719091771</c:v>
                </c:pt>
                <c:pt idx="177">
                  <c:v>1198.545983787929</c:v>
                </c:pt>
                <c:pt idx="178">
                  <c:v>1198.602930203378</c:v>
                </c:pt>
                <c:pt idx="179">
                  <c:v>1198.657648815438</c:v>
                </c:pt>
                <c:pt idx="180">
                  <c:v>1198.71022658626</c:v>
                </c:pt>
                <c:pt idx="181">
                  <c:v>1198.760747098167</c:v>
                </c:pt>
                <c:pt idx="182">
                  <c:v>1198.809290683888</c:v>
                </c:pt>
                <c:pt idx="183">
                  <c:v>1198.855934551844</c:v>
                </c:pt>
                <c:pt idx="184">
                  <c:v>1198.900752906698</c:v>
                </c:pt>
                <c:pt idx="185">
                  <c:v>1198.943817065322</c:v>
                </c:pt>
                <c:pt idx="186">
                  <c:v>1198.985195568358</c:v>
                </c:pt>
                <c:pt idx="187">
                  <c:v>1199.024954287529</c:v>
                </c:pt>
                <c:pt idx="188">
                  <c:v>1199.063156528864</c:v>
                </c:pt>
                <c:pt idx="189">
                  <c:v>1199.099863131986</c:v>
                </c:pt>
                <c:pt idx="190">
                  <c:v>1199.135132565599</c:v>
                </c:pt>
                <c:pt idx="191">
                  <c:v>1199.169021019339</c:v>
                </c:pt>
                <c:pt idx="192">
                  <c:v>1199.201582492091</c:v>
                </c:pt>
                <c:pt idx="193">
                  <c:v>1199.232868876939</c:v>
                </c:pt>
                <c:pt idx="194">
                  <c:v>1199.262930042851</c:v>
                </c:pt>
                <c:pt idx="195">
                  <c:v>1199.291813913227</c:v>
                </c:pt>
                <c:pt idx="196">
                  <c:v>1199.319566541432</c:v>
                </c:pt>
                <c:pt idx="197">
                  <c:v>1199.346232183427</c:v>
                </c:pt>
                <c:pt idx="198">
                  <c:v>1199.371853367605</c:v>
                </c:pt>
                <c:pt idx="199">
                  <c:v>1199.396470961931</c:v>
                </c:pt>
                <c:pt idx="200">
                  <c:v>1199.420124238508</c:v>
                </c:pt>
                <c:pt idx="201">
                  <c:v>1199.442850935638</c:v>
                </c:pt>
                <c:pt idx="202">
                  <c:v>1199.464687317503</c:v>
                </c:pt>
                <c:pt idx="203">
                  <c:v>1199.485668231531</c:v>
                </c:pt>
                <c:pt idx="204">
                  <c:v>1199.505827163551</c:v>
                </c:pt>
                <c:pt idx="205">
                  <c:v>1199.525196290812</c:v>
                </c:pt>
                <c:pt idx="206">
                  <c:v>1199.543806532959</c:v>
                </c:pt>
                <c:pt idx="207">
                  <c:v>1199.561687601025</c:v>
                </c:pt>
                <c:pt idx="208">
                  <c:v>1199.578868044538</c:v>
                </c:pt>
                <c:pt idx="209">
                  <c:v>1199.59537529679</c:v>
                </c:pt>
                <c:pt idx="210">
                  <c:v>1199.611235718365</c:v>
                </c:pt>
                <c:pt idx="211">
                  <c:v>1199.626474638973</c:v>
                </c:pt>
                <c:pt idx="212">
                  <c:v>1199.641116397654</c:v>
                </c:pt>
                <c:pt idx="213">
                  <c:v>1199.655184381435</c:v>
                </c:pt>
                <c:pt idx="214">
                  <c:v>1199.66870106248</c:v>
                </c:pt>
                <c:pt idx="215">
                  <c:v>1199.68168803379</c:v>
                </c:pt>
                <c:pt idx="216">
                  <c:v>1199.694166043533</c:v>
                </c:pt>
                <c:pt idx="217">
                  <c:v>1199.706155028021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'Linux Kernel'!$N$169:$N$170</c:f>
              <c:strCache>
                <c:ptCount val="1"/>
                <c:pt idx="0">
                  <c:v>Low Pass Filter</c:v>
                </c:pt>
              </c:strCache>
            </c:strRef>
          </c:tx>
          <c:marker>
            <c:symbol val="none"/>
          </c:marker>
          <c:xVal>
            <c:numRef>
              <c:f>'Linux Kernel'!$J$171:$J$388</c:f>
              <c:numCache>
                <c:formatCode>General</c:formatCode>
                <c:ptCount val="2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</c:numCache>
            </c:numRef>
          </c:xVal>
          <c:yVal>
            <c:numRef>
              <c:f>'Linux Kernel'!$N$171:$N$388</c:f>
              <c:numCache>
                <c:formatCode>General</c:formatCode>
                <c:ptCount val="218"/>
                <c:pt idx="0">
                  <c:v>729.0</c:v>
                </c:pt>
                <c:pt idx="1">
                  <c:v>726.0</c:v>
                </c:pt>
                <c:pt idx="2">
                  <c:v>675.6666666666666</c:v>
                </c:pt>
                <c:pt idx="3">
                  <c:v>642.6666666666666</c:v>
                </c:pt>
                <c:pt idx="4">
                  <c:v>513.0</c:v>
                </c:pt>
                <c:pt idx="5">
                  <c:v>498.6666666666666</c:v>
                </c:pt>
                <c:pt idx="6">
                  <c:v>439.0</c:v>
                </c:pt>
                <c:pt idx="7">
                  <c:v>541.0</c:v>
                </c:pt>
                <c:pt idx="8">
                  <c:v>559.6666666666666</c:v>
                </c:pt>
                <c:pt idx="9">
                  <c:v>626.3333333333333</c:v>
                </c:pt>
                <c:pt idx="10">
                  <c:v>615.3333333333333</c:v>
                </c:pt>
                <c:pt idx="11">
                  <c:v>555.3333333333333</c:v>
                </c:pt>
                <c:pt idx="12">
                  <c:v>564.3333333333333</c:v>
                </c:pt>
                <c:pt idx="13">
                  <c:v>546.6666666666666</c:v>
                </c:pt>
                <c:pt idx="14">
                  <c:v>574.0</c:v>
                </c:pt>
                <c:pt idx="15">
                  <c:v>555.6666666666666</c:v>
                </c:pt>
                <c:pt idx="16">
                  <c:v>543.0</c:v>
                </c:pt>
                <c:pt idx="17">
                  <c:v>525.6666666666666</c:v>
                </c:pt>
                <c:pt idx="18">
                  <c:v>471.3333333333333</c:v>
                </c:pt>
                <c:pt idx="19">
                  <c:v>519.3333333333333</c:v>
                </c:pt>
                <c:pt idx="20">
                  <c:v>528.6666666666666</c:v>
                </c:pt>
                <c:pt idx="21">
                  <c:v>621.6666666666666</c:v>
                </c:pt>
                <c:pt idx="22">
                  <c:v>641.0</c:v>
                </c:pt>
                <c:pt idx="23">
                  <c:v>740.6666666666666</c:v>
                </c:pt>
                <c:pt idx="24">
                  <c:v>826.6666666666666</c:v>
                </c:pt>
                <c:pt idx="25">
                  <c:v>830.6666666666666</c:v>
                </c:pt>
                <c:pt idx="26">
                  <c:v>858.3333333333333</c:v>
                </c:pt>
                <c:pt idx="27">
                  <c:v>821.0</c:v>
                </c:pt>
                <c:pt idx="28">
                  <c:v>892.6666666666666</c:v>
                </c:pt>
                <c:pt idx="29">
                  <c:v>889.0</c:v>
                </c:pt>
                <c:pt idx="30">
                  <c:v>923.3333333333333</c:v>
                </c:pt>
                <c:pt idx="31">
                  <c:v>950.0</c:v>
                </c:pt>
                <c:pt idx="32">
                  <c:v>1028.333333333333</c:v>
                </c:pt>
                <c:pt idx="33">
                  <c:v>1168.333333333333</c:v>
                </c:pt>
                <c:pt idx="34">
                  <c:v>1196.333333333333</c:v>
                </c:pt>
                <c:pt idx="35">
                  <c:v>1196.333333333333</c:v>
                </c:pt>
                <c:pt idx="36">
                  <c:v>1083.333333333333</c:v>
                </c:pt>
                <c:pt idx="37">
                  <c:v>1080.333333333333</c:v>
                </c:pt>
                <c:pt idx="38">
                  <c:v>1106.0</c:v>
                </c:pt>
                <c:pt idx="39">
                  <c:v>1107.666666666667</c:v>
                </c:pt>
                <c:pt idx="40">
                  <c:v>1119.333333333333</c:v>
                </c:pt>
                <c:pt idx="41">
                  <c:v>1104.666666666667</c:v>
                </c:pt>
                <c:pt idx="42">
                  <c:v>1106.666666666667</c:v>
                </c:pt>
                <c:pt idx="43">
                  <c:v>1033.333333333333</c:v>
                </c:pt>
                <c:pt idx="44">
                  <c:v>992.6666666666666</c:v>
                </c:pt>
                <c:pt idx="45">
                  <c:v>999.0</c:v>
                </c:pt>
                <c:pt idx="46">
                  <c:v>1081.333333333333</c:v>
                </c:pt>
                <c:pt idx="47">
                  <c:v>1136.0</c:v>
                </c:pt>
                <c:pt idx="48">
                  <c:v>1160.0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1037.0</c:v>
                </c:pt>
                <c:pt idx="53">
                  <c:v>974.0</c:v>
                </c:pt>
                <c:pt idx="54">
                  <c:v>908.0</c:v>
                </c:pt>
                <c:pt idx="55">
                  <c:v>908.3333333333333</c:v>
                </c:pt>
                <c:pt idx="56">
                  <c:v>910.6666666666666</c:v>
                </c:pt>
                <c:pt idx="57">
                  <c:v>1038.0</c:v>
                </c:pt>
                <c:pt idx="58">
                  <c:v>1075.333333333333</c:v>
                </c:pt>
                <c:pt idx="59">
                  <c:v>1145.333333333333</c:v>
                </c:pt>
                <c:pt idx="60">
                  <c:v>1113.666666666667</c:v>
                </c:pt>
                <c:pt idx="61">
                  <c:v>1127.0</c:v>
                </c:pt>
                <c:pt idx="62">
                  <c:v>1136.333333333333</c:v>
                </c:pt>
                <c:pt idx="63">
                  <c:v>972.3333333333333</c:v>
                </c:pt>
                <c:pt idx="64">
                  <c:v>875.3333333333333</c:v>
                </c:pt>
                <c:pt idx="65">
                  <c:v>869.3333333333333</c:v>
                </c:pt>
                <c:pt idx="66">
                  <c:v>1116.0</c:v>
                </c:pt>
                <c:pt idx="67">
                  <c:v>1295.333333333333</c:v>
                </c:pt>
                <c:pt idx="68">
                  <c:v>1346.0</c:v>
                </c:pt>
                <c:pt idx="69">
                  <c:v>1310.333333333333</c:v>
                </c:pt>
                <c:pt idx="70">
                  <c:v>1227.666666666667</c:v>
                </c:pt>
                <c:pt idx="71">
                  <c:v>1188.666666666667</c:v>
                </c:pt>
                <c:pt idx="72">
                  <c:v>1106.666666666667</c:v>
                </c:pt>
                <c:pt idx="73">
                  <c:v>1060.0</c:v>
                </c:pt>
                <c:pt idx="74">
                  <c:v>964.3333333333333</c:v>
                </c:pt>
                <c:pt idx="75">
                  <c:v>921.6666666666666</c:v>
                </c:pt>
                <c:pt idx="76">
                  <c:v>941.3333333333333</c:v>
                </c:pt>
                <c:pt idx="77">
                  <c:v>998.3333333333333</c:v>
                </c:pt>
                <c:pt idx="78">
                  <c:v>1131.666666666667</c:v>
                </c:pt>
                <c:pt idx="79">
                  <c:v>1159.333333333333</c:v>
                </c:pt>
                <c:pt idx="80">
                  <c:v>1148.0</c:v>
                </c:pt>
                <c:pt idx="81">
                  <c:v>1097.333333333333</c:v>
                </c:pt>
                <c:pt idx="82">
                  <c:v>1056.666666666667</c:v>
                </c:pt>
                <c:pt idx="83">
                  <c:v>1119.333333333333</c:v>
                </c:pt>
                <c:pt idx="84">
                  <c:v>1093.666666666667</c:v>
                </c:pt>
                <c:pt idx="85">
                  <c:v>1122.666666666667</c:v>
                </c:pt>
                <c:pt idx="86">
                  <c:v>1137.666666666667</c:v>
                </c:pt>
                <c:pt idx="87">
                  <c:v>1230.0</c:v>
                </c:pt>
                <c:pt idx="88">
                  <c:v>1294.666666666667</c:v>
                </c:pt>
                <c:pt idx="89">
                  <c:v>1310.0</c:v>
                </c:pt>
                <c:pt idx="90">
                  <c:v>1273.666666666667</c:v>
                </c:pt>
                <c:pt idx="91">
                  <c:v>1191.333333333333</c:v>
                </c:pt>
                <c:pt idx="92">
                  <c:v>1176.0</c:v>
                </c:pt>
                <c:pt idx="93">
                  <c:v>1207.666666666667</c:v>
                </c:pt>
                <c:pt idx="94">
                  <c:v>1298.333333333333</c:v>
                </c:pt>
                <c:pt idx="95">
                  <c:v>1320.333333333333</c:v>
                </c:pt>
                <c:pt idx="96">
                  <c:v>1246.0</c:v>
                </c:pt>
                <c:pt idx="97">
                  <c:v>1187.333333333333</c:v>
                </c:pt>
                <c:pt idx="98">
                  <c:v>1178.333333333333</c:v>
                </c:pt>
                <c:pt idx="99">
                  <c:v>1170.666666666667</c:v>
                </c:pt>
                <c:pt idx="100">
                  <c:v>1223.666666666667</c:v>
                </c:pt>
                <c:pt idx="101">
                  <c:v>1192.333333333333</c:v>
                </c:pt>
                <c:pt idx="102">
                  <c:v>1242.333333333333</c:v>
                </c:pt>
                <c:pt idx="103">
                  <c:v>1168.666666666667</c:v>
                </c:pt>
                <c:pt idx="104">
                  <c:v>1147.666666666667</c:v>
                </c:pt>
                <c:pt idx="105">
                  <c:v>1129.666666666667</c:v>
                </c:pt>
                <c:pt idx="106">
                  <c:v>1127.0</c:v>
                </c:pt>
                <c:pt idx="107">
                  <c:v>1139.666666666667</c:v>
                </c:pt>
                <c:pt idx="108">
                  <c:v>1096.333333333333</c:v>
                </c:pt>
                <c:pt idx="109">
                  <c:v>1105.333333333333</c:v>
                </c:pt>
                <c:pt idx="110">
                  <c:v>1103.0</c:v>
                </c:pt>
                <c:pt idx="111">
                  <c:v>1129.0</c:v>
                </c:pt>
                <c:pt idx="112">
                  <c:v>1144.666666666667</c:v>
                </c:pt>
                <c:pt idx="113">
                  <c:v>1174.666666666667</c:v>
                </c:pt>
                <c:pt idx="114">
                  <c:v>1129.333333333333</c:v>
                </c:pt>
                <c:pt idx="115">
                  <c:v>1131.0</c:v>
                </c:pt>
                <c:pt idx="116">
                  <c:v>1066.333333333333</c:v>
                </c:pt>
                <c:pt idx="117">
                  <c:v>1129.333333333333</c:v>
                </c:pt>
                <c:pt idx="118">
                  <c:v>1122.0</c:v>
                </c:pt>
                <c:pt idx="119">
                  <c:v>1158.333333333333</c:v>
                </c:pt>
                <c:pt idx="120">
                  <c:v>1118.666666666667</c:v>
                </c:pt>
                <c:pt idx="121">
                  <c:v>1096.666666666667</c:v>
                </c:pt>
                <c:pt idx="122">
                  <c:v>1092.333333333333</c:v>
                </c:pt>
                <c:pt idx="123">
                  <c:v>1111.666666666667</c:v>
                </c:pt>
                <c:pt idx="124">
                  <c:v>1152.666666666667</c:v>
                </c:pt>
                <c:pt idx="125">
                  <c:v>1108.0</c:v>
                </c:pt>
                <c:pt idx="126">
                  <c:v>1092.0</c:v>
                </c:pt>
                <c:pt idx="127">
                  <c:v>1060.666666666667</c:v>
                </c:pt>
                <c:pt idx="128">
                  <c:v>1059.0</c:v>
                </c:pt>
                <c:pt idx="129">
                  <c:v>1002.666666666667</c:v>
                </c:pt>
                <c:pt idx="130">
                  <c:v>978.3333333333333</c:v>
                </c:pt>
                <c:pt idx="131">
                  <c:v>980.0</c:v>
                </c:pt>
                <c:pt idx="132">
                  <c:v>976.6666666666666</c:v>
                </c:pt>
                <c:pt idx="133">
                  <c:v>1008.666666666667</c:v>
                </c:pt>
                <c:pt idx="134">
                  <c:v>1017.333333333333</c:v>
                </c:pt>
                <c:pt idx="135">
                  <c:v>1092.0</c:v>
                </c:pt>
                <c:pt idx="136">
                  <c:v>1094.666666666667</c:v>
                </c:pt>
                <c:pt idx="137">
                  <c:v>1076.0</c:v>
                </c:pt>
                <c:pt idx="138">
                  <c:v>1045.333333333333</c:v>
                </c:pt>
                <c:pt idx="139">
                  <c:v>995.0</c:v>
                </c:pt>
                <c:pt idx="140">
                  <c:v>955.3333333333333</c:v>
                </c:pt>
                <c:pt idx="141">
                  <c:v>930.0</c:v>
                </c:pt>
                <c:pt idx="142">
                  <c:v>959.0</c:v>
                </c:pt>
                <c:pt idx="143">
                  <c:v>997.3333333333333</c:v>
                </c:pt>
                <c:pt idx="144">
                  <c:v>1005.333333333333</c:v>
                </c:pt>
                <c:pt idx="145">
                  <c:v>1002.333333333333</c:v>
                </c:pt>
                <c:pt idx="146">
                  <c:v>1003.333333333333</c:v>
                </c:pt>
                <c:pt idx="147">
                  <c:v>1030.666666666667</c:v>
                </c:pt>
                <c:pt idx="148">
                  <c:v>1015.666666666667</c:v>
                </c:pt>
                <c:pt idx="149">
                  <c:v>1022.333333333333</c:v>
                </c:pt>
                <c:pt idx="150">
                  <c:v>1019.0</c:v>
                </c:pt>
                <c:pt idx="151">
                  <c:v>1023.0</c:v>
                </c:pt>
                <c:pt idx="152">
                  <c:v>1018.666666666667</c:v>
                </c:pt>
                <c:pt idx="153">
                  <c:v>1011.0</c:v>
                </c:pt>
                <c:pt idx="154">
                  <c:v>1001.333333333333</c:v>
                </c:pt>
                <c:pt idx="155">
                  <c:v>1013.333333333333</c:v>
                </c:pt>
                <c:pt idx="156">
                  <c:v>1039.0</c:v>
                </c:pt>
                <c:pt idx="157">
                  <c:v>1066.333333333333</c:v>
                </c:pt>
                <c:pt idx="158">
                  <c:v>1125.0</c:v>
                </c:pt>
                <c:pt idx="159">
                  <c:v>1103.333333333333</c:v>
                </c:pt>
                <c:pt idx="160">
                  <c:v>1100.666666666667</c:v>
                </c:pt>
                <c:pt idx="161">
                  <c:v>1066.666666666667</c:v>
                </c:pt>
                <c:pt idx="162">
                  <c:v>1079.333333333333</c:v>
                </c:pt>
                <c:pt idx="163">
                  <c:v>1086.0</c:v>
                </c:pt>
                <c:pt idx="164">
                  <c:v>1096.0</c:v>
                </c:pt>
                <c:pt idx="165">
                  <c:v>1059.333333333333</c:v>
                </c:pt>
                <c:pt idx="166">
                  <c:v>1042.666666666667</c:v>
                </c:pt>
                <c:pt idx="167">
                  <c:v>1103.666666666667</c:v>
                </c:pt>
                <c:pt idx="168">
                  <c:v>1133.333333333333</c:v>
                </c:pt>
                <c:pt idx="169">
                  <c:v>1161.666666666667</c:v>
                </c:pt>
                <c:pt idx="170">
                  <c:v>1101.0</c:v>
                </c:pt>
                <c:pt idx="171">
                  <c:v>1113.0</c:v>
                </c:pt>
                <c:pt idx="172">
                  <c:v>1134.0</c:v>
                </c:pt>
                <c:pt idx="173">
                  <c:v>1140.666666666667</c:v>
                </c:pt>
                <c:pt idx="174">
                  <c:v>1174.0</c:v>
                </c:pt>
                <c:pt idx="175">
                  <c:v>1205.0</c:v>
                </c:pt>
                <c:pt idx="176">
                  <c:v>1207.0</c:v>
                </c:pt>
                <c:pt idx="177">
                  <c:v>1209.0</c:v>
                </c:pt>
                <c:pt idx="178">
                  <c:v>1173.333333333333</c:v>
                </c:pt>
                <c:pt idx="179">
                  <c:v>1213.0</c:v>
                </c:pt>
                <c:pt idx="180">
                  <c:v>1181.333333333333</c:v>
                </c:pt>
                <c:pt idx="181">
                  <c:v>1204.0</c:v>
                </c:pt>
                <c:pt idx="182">
                  <c:v>1222.0</c:v>
                </c:pt>
                <c:pt idx="183">
                  <c:v>1254.333333333333</c:v>
                </c:pt>
                <c:pt idx="184">
                  <c:v>1252.0</c:v>
                </c:pt>
                <c:pt idx="185">
                  <c:v>1176.0</c:v>
                </c:pt>
                <c:pt idx="186">
                  <c:v>1137.333333333333</c:v>
                </c:pt>
                <c:pt idx="187">
                  <c:v>1144.333333333333</c:v>
                </c:pt>
                <c:pt idx="188">
                  <c:v>1166.0</c:v>
                </c:pt>
                <c:pt idx="189">
                  <c:v>1174.0</c:v>
                </c:pt>
                <c:pt idx="190">
                  <c:v>1153.666666666667</c:v>
                </c:pt>
                <c:pt idx="191">
                  <c:v>1192.333333333333</c:v>
                </c:pt>
                <c:pt idx="192">
                  <c:v>1208.0</c:v>
                </c:pt>
                <c:pt idx="193">
                  <c:v>1201.333333333333</c:v>
                </c:pt>
                <c:pt idx="194">
                  <c:v>1183.333333333333</c:v>
                </c:pt>
                <c:pt idx="195">
                  <c:v>1196.666666666667</c:v>
                </c:pt>
                <c:pt idx="196">
                  <c:v>1243.666666666667</c:v>
                </c:pt>
                <c:pt idx="197">
                  <c:v>1251.333333333333</c:v>
                </c:pt>
                <c:pt idx="198">
                  <c:v>1301.0</c:v>
                </c:pt>
                <c:pt idx="199">
                  <c:v>1296.333333333333</c:v>
                </c:pt>
                <c:pt idx="200">
                  <c:v>1276.0</c:v>
                </c:pt>
                <c:pt idx="201">
                  <c:v>1259.666666666667</c:v>
                </c:pt>
                <c:pt idx="202">
                  <c:v>1251.0</c:v>
                </c:pt>
                <c:pt idx="203">
                  <c:v>1300.0</c:v>
                </c:pt>
                <c:pt idx="204">
                  <c:v>1279.666666666667</c:v>
                </c:pt>
                <c:pt idx="205">
                  <c:v>1279.333333333333</c:v>
                </c:pt>
                <c:pt idx="206">
                  <c:v>1254.333333333333</c:v>
                </c:pt>
                <c:pt idx="207">
                  <c:v>1256.666666666667</c:v>
                </c:pt>
                <c:pt idx="208">
                  <c:v>1252.0</c:v>
                </c:pt>
                <c:pt idx="209">
                  <c:v>1243.666666666667</c:v>
                </c:pt>
                <c:pt idx="210">
                  <c:v>1268.0</c:v>
                </c:pt>
                <c:pt idx="211">
                  <c:v>1279.666666666667</c:v>
                </c:pt>
                <c:pt idx="212">
                  <c:v>1272.0</c:v>
                </c:pt>
                <c:pt idx="213">
                  <c:v>1259.333333333333</c:v>
                </c:pt>
                <c:pt idx="214">
                  <c:v>1264.666666666667</c:v>
                </c:pt>
                <c:pt idx="215">
                  <c:v>1306.0</c:v>
                </c:pt>
                <c:pt idx="216">
                  <c:v>1343.0</c:v>
                </c:pt>
                <c:pt idx="217">
                  <c:v>1365.5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74392"/>
        <c:axId val="-2089073672"/>
      </c:scatterChart>
      <c:valAx>
        <c:axId val="-208927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Starting at 1996.03 (months)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073672"/>
        <c:crosses val="autoZero"/>
        <c:crossBetween val="midCat"/>
        <c:majorUnit val="24.0"/>
      </c:valAx>
      <c:valAx>
        <c:axId val="-208907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Active Participants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74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080271216098"/>
          <c:y val="0.582757363662875"/>
          <c:w val="0.273364173228346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3501519546899"/>
          <c:y val="0.0601851851851852"/>
          <c:w val="0.876111686697058"/>
          <c:h val="0.832777413240012"/>
        </c:manualLayout>
      </c:layout>
      <c:lineChart>
        <c:grouping val="standard"/>
        <c:varyColors val="0"/>
        <c:ser>
          <c:idx val="1"/>
          <c:order val="0"/>
          <c:tx>
            <c:strRef>
              <c:f>'Linux Kernel'!$C$1:$C$5</c:f>
              <c:strCache>
                <c:ptCount val="1"/>
                <c:pt idx="0">
                  <c:v>Active Organizations</c:v>
                </c:pt>
              </c:strCache>
            </c:strRef>
          </c:tx>
          <c:marker>
            <c:symbol val="none"/>
          </c:marker>
          <c:cat>
            <c:numRef>
              <c:f>'Linux Kernel'!$A$6:$A$114</c:f>
              <c:numCache>
                <c:formatCode>General</c:formatCode>
                <c:ptCount val="109"/>
                <c:pt idx="0" formatCode="mmm\-yy">
                  <c:v>41640.0</c:v>
                </c:pt>
                <c:pt idx="12" formatCode="mmm\-yy">
                  <c:v>41275.0</c:v>
                </c:pt>
                <c:pt idx="24" formatCode="mmm\-yy">
                  <c:v>40909.0</c:v>
                </c:pt>
                <c:pt idx="36" formatCode="mmm\-yy">
                  <c:v>40544.0</c:v>
                </c:pt>
                <c:pt idx="48" formatCode="mmm\-yy">
                  <c:v>40179.0</c:v>
                </c:pt>
                <c:pt idx="60" formatCode="mmm\-yy">
                  <c:v>39814.0</c:v>
                </c:pt>
                <c:pt idx="72" formatCode="mmm\-yy">
                  <c:v>39448.0</c:v>
                </c:pt>
                <c:pt idx="84" formatCode="mmm\-yy">
                  <c:v>39083.0</c:v>
                </c:pt>
                <c:pt idx="96" formatCode="mmm\-yy">
                  <c:v>38718.0</c:v>
                </c:pt>
                <c:pt idx="108" formatCode="mmm\-yy">
                  <c:v>38353.0</c:v>
                </c:pt>
              </c:numCache>
            </c:numRef>
          </c:cat>
          <c:val>
            <c:numRef>
              <c:f>'Linux Kernel'!$C$6:$C$114</c:f>
              <c:numCache>
                <c:formatCode>General</c:formatCode>
                <c:ptCount val="109"/>
                <c:pt idx="0">
                  <c:v>330.0</c:v>
                </c:pt>
                <c:pt idx="1">
                  <c:v>285.0</c:v>
                </c:pt>
                <c:pt idx="2">
                  <c:v>302.0</c:v>
                </c:pt>
                <c:pt idx="3">
                  <c:v>317.0</c:v>
                </c:pt>
                <c:pt idx="4">
                  <c:v>297.0</c:v>
                </c:pt>
                <c:pt idx="5">
                  <c:v>308.0</c:v>
                </c:pt>
                <c:pt idx="6">
                  <c:v>303.0</c:v>
                </c:pt>
                <c:pt idx="7">
                  <c:v>290.0</c:v>
                </c:pt>
                <c:pt idx="8">
                  <c:v>284.0</c:v>
                </c:pt>
                <c:pt idx="9">
                  <c:v>328.0</c:v>
                </c:pt>
                <c:pt idx="10">
                  <c:v>306.0</c:v>
                </c:pt>
                <c:pt idx="11">
                  <c:v>319.0</c:v>
                </c:pt>
                <c:pt idx="12">
                  <c:v>315.0</c:v>
                </c:pt>
                <c:pt idx="13">
                  <c:v>310.0</c:v>
                </c:pt>
                <c:pt idx="14">
                  <c:v>303.0</c:v>
                </c:pt>
                <c:pt idx="15">
                  <c:v>330.0</c:v>
                </c:pt>
                <c:pt idx="16">
                  <c:v>324.0</c:v>
                </c:pt>
                <c:pt idx="17">
                  <c:v>306.0</c:v>
                </c:pt>
                <c:pt idx="18">
                  <c:v>294.0</c:v>
                </c:pt>
                <c:pt idx="19">
                  <c:v>285.0</c:v>
                </c:pt>
                <c:pt idx="20">
                  <c:v>330.0</c:v>
                </c:pt>
                <c:pt idx="21">
                  <c:v>335.0</c:v>
                </c:pt>
                <c:pt idx="22">
                  <c:v>334.0</c:v>
                </c:pt>
                <c:pt idx="23">
                  <c:v>311.0</c:v>
                </c:pt>
                <c:pt idx="24">
                  <c:v>296.0</c:v>
                </c:pt>
                <c:pt idx="25">
                  <c:v>290.0</c:v>
                </c:pt>
                <c:pt idx="26">
                  <c:v>316.0</c:v>
                </c:pt>
                <c:pt idx="27">
                  <c:v>275.0</c:v>
                </c:pt>
                <c:pt idx="28">
                  <c:v>258.0</c:v>
                </c:pt>
                <c:pt idx="29">
                  <c:v>304.0</c:v>
                </c:pt>
                <c:pt idx="30">
                  <c:v>339.0</c:v>
                </c:pt>
                <c:pt idx="31">
                  <c:v>313.0</c:v>
                </c:pt>
                <c:pt idx="32">
                  <c:v>342.0</c:v>
                </c:pt>
                <c:pt idx="33">
                  <c:v>283.0</c:v>
                </c:pt>
                <c:pt idx="34">
                  <c:v>358.0</c:v>
                </c:pt>
                <c:pt idx="35">
                  <c:v>331.0</c:v>
                </c:pt>
                <c:pt idx="36">
                  <c:v>357.0</c:v>
                </c:pt>
                <c:pt idx="37">
                  <c:v>289.0</c:v>
                </c:pt>
                <c:pt idx="38">
                  <c:v>307.0</c:v>
                </c:pt>
                <c:pt idx="39">
                  <c:v>340.0</c:v>
                </c:pt>
                <c:pt idx="40">
                  <c:v>320.0</c:v>
                </c:pt>
                <c:pt idx="41">
                  <c:v>343.0</c:v>
                </c:pt>
                <c:pt idx="42">
                  <c:v>291.0</c:v>
                </c:pt>
                <c:pt idx="43">
                  <c:v>295.0</c:v>
                </c:pt>
                <c:pt idx="44">
                  <c:v>344.0</c:v>
                </c:pt>
                <c:pt idx="45">
                  <c:v>305.0</c:v>
                </c:pt>
                <c:pt idx="46">
                  <c:v>367.0</c:v>
                </c:pt>
                <c:pt idx="47">
                  <c:v>334.0</c:v>
                </c:pt>
                <c:pt idx="48">
                  <c:v>306.0</c:v>
                </c:pt>
                <c:pt idx="49">
                  <c:v>369.0</c:v>
                </c:pt>
                <c:pt idx="50">
                  <c:v>335.0</c:v>
                </c:pt>
                <c:pt idx="51">
                  <c:v>320.0</c:v>
                </c:pt>
                <c:pt idx="52">
                  <c:v>370.0</c:v>
                </c:pt>
                <c:pt idx="53">
                  <c:v>331.0</c:v>
                </c:pt>
                <c:pt idx="54">
                  <c:v>317.0</c:v>
                </c:pt>
                <c:pt idx="55">
                  <c:v>401.0</c:v>
                </c:pt>
                <c:pt idx="56">
                  <c:v>326.0</c:v>
                </c:pt>
                <c:pt idx="57">
                  <c:v>368.0</c:v>
                </c:pt>
                <c:pt idx="58">
                  <c:v>357.0</c:v>
                </c:pt>
                <c:pt idx="59">
                  <c:v>362.0</c:v>
                </c:pt>
                <c:pt idx="60">
                  <c:v>384.0</c:v>
                </c:pt>
                <c:pt idx="61">
                  <c:v>315.0</c:v>
                </c:pt>
                <c:pt idx="62">
                  <c:v>338.0</c:v>
                </c:pt>
                <c:pt idx="63">
                  <c:v>400.0</c:v>
                </c:pt>
                <c:pt idx="64">
                  <c:v>291.0</c:v>
                </c:pt>
                <c:pt idx="65">
                  <c:v>313.0</c:v>
                </c:pt>
                <c:pt idx="66">
                  <c:v>383.0</c:v>
                </c:pt>
                <c:pt idx="67">
                  <c:v>321.0</c:v>
                </c:pt>
                <c:pt idx="68">
                  <c:v>328.0</c:v>
                </c:pt>
                <c:pt idx="69">
                  <c:v>353.0</c:v>
                </c:pt>
                <c:pt idx="70">
                  <c:v>319.0</c:v>
                </c:pt>
                <c:pt idx="71">
                  <c:v>397.0</c:v>
                </c:pt>
                <c:pt idx="72">
                  <c:v>335.0</c:v>
                </c:pt>
                <c:pt idx="73">
                  <c:v>264.0</c:v>
                </c:pt>
                <c:pt idx="74">
                  <c:v>302.0</c:v>
                </c:pt>
                <c:pt idx="75">
                  <c:v>388.0</c:v>
                </c:pt>
                <c:pt idx="76">
                  <c:v>265.0</c:v>
                </c:pt>
                <c:pt idx="77">
                  <c:v>290.0</c:v>
                </c:pt>
                <c:pt idx="78">
                  <c:v>390.0</c:v>
                </c:pt>
                <c:pt idx="79">
                  <c:v>257.0</c:v>
                </c:pt>
                <c:pt idx="80">
                  <c:v>388.0</c:v>
                </c:pt>
                <c:pt idx="81">
                  <c:v>232.0</c:v>
                </c:pt>
                <c:pt idx="82">
                  <c:v>307.0</c:v>
                </c:pt>
                <c:pt idx="83">
                  <c:v>329.0</c:v>
                </c:pt>
                <c:pt idx="84">
                  <c:v>263.0</c:v>
                </c:pt>
                <c:pt idx="85">
                  <c:v>334.0</c:v>
                </c:pt>
                <c:pt idx="86">
                  <c:v>254.0</c:v>
                </c:pt>
                <c:pt idx="87">
                  <c:v>309.0</c:v>
                </c:pt>
                <c:pt idx="88">
                  <c:v>314.0</c:v>
                </c:pt>
                <c:pt idx="89">
                  <c:v>268.0</c:v>
                </c:pt>
                <c:pt idx="90">
                  <c:v>246.0</c:v>
                </c:pt>
                <c:pt idx="91">
                  <c:v>337.0</c:v>
                </c:pt>
                <c:pt idx="92">
                  <c:v>214.0</c:v>
                </c:pt>
                <c:pt idx="93">
                  <c:v>238.0</c:v>
                </c:pt>
                <c:pt idx="94">
                  <c:v>342.0</c:v>
                </c:pt>
                <c:pt idx="95">
                  <c:v>278.0</c:v>
                </c:pt>
                <c:pt idx="96">
                  <c:v>338.0</c:v>
                </c:pt>
                <c:pt idx="97">
                  <c:v>199.0</c:v>
                </c:pt>
                <c:pt idx="98">
                  <c:v>316.0</c:v>
                </c:pt>
                <c:pt idx="99">
                  <c:v>231.0</c:v>
                </c:pt>
                <c:pt idx="100">
                  <c:v>298.0</c:v>
                </c:pt>
                <c:pt idx="101">
                  <c:v>211.0</c:v>
                </c:pt>
                <c:pt idx="102">
                  <c:v>252.0</c:v>
                </c:pt>
                <c:pt idx="103">
                  <c:v>257.0</c:v>
                </c:pt>
                <c:pt idx="104">
                  <c:v>212.0</c:v>
                </c:pt>
                <c:pt idx="105">
                  <c:v>162.0</c:v>
                </c:pt>
                <c:pt idx="106">
                  <c:v>45.0</c:v>
                </c:pt>
                <c:pt idx="107">
                  <c:v>20.0</c:v>
                </c:pt>
                <c:pt idx="108">
                  <c:v>12.0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'Linux Kernel'!$D$1:$D$5</c:f>
              <c:strCache>
                <c:ptCount val="1"/>
                <c:pt idx="0">
                  <c:v>Accumulated Organizations</c:v>
                </c:pt>
              </c:strCache>
            </c:strRef>
          </c:tx>
          <c:marker>
            <c:symbol val="none"/>
          </c:marker>
          <c:cat>
            <c:numRef>
              <c:f>'Linux Kernel'!$A$6:$A$114</c:f>
              <c:numCache>
                <c:formatCode>General</c:formatCode>
                <c:ptCount val="109"/>
                <c:pt idx="0" formatCode="mmm\-yy">
                  <c:v>41640.0</c:v>
                </c:pt>
                <c:pt idx="12" formatCode="mmm\-yy">
                  <c:v>41275.0</c:v>
                </c:pt>
                <c:pt idx="24" formatCode="mmm\-yy">
                  <c:v>40909.0</c:v>
                </c:pt>
                <c:pt idx="36" formatCode="mmm\-yy">
                  <c:v>40544.0</c:v>
                </c:pt>
                <c:pt idx="48" formatCode="mmm\-yy">
                  <c:v>40179.0</c:v>
                </c:pt>
                <c:pt idx="60" formatCode="mmm\-yy">
                  <c:v>39814.0</c:v>
                </c:pt>
                <c:pt idx="72" formatCode="mmm\-yy">
                  <c:v>39448.0</c:v>
                </c:pt>
                <c:pt idx="84" formatCode="mmm\-yy">
                  <c:v>39083.0</c:v>
                </c:pt>
                <c:pt idx="96" formatCode="mmm\-yy">
                  <c:v>38718.0</c:v>
                </c:pt>
                <c:pt idx="108" formatCode="mmm\-yy">
                  <c:v>38353.0</c:v>
                </c:pt>
              </c:numCache>
            </c:numRef>
          </c:cat>
          <c:val>
            <c:numRef>
              <c:f>'Linux Kernel'!$D$6:$D$114</c:f>
              <c:numCache>
                <c:formatCode>General</c:formatCode>
                <c:ptCount val="109"/>
                <c:pt idx="0">
                  <c:v>4672.0</c:v>
                </c:pt>
                <c:pt idx="1">
                  <c:v>4636.0</c:v>
                </c:pt>
                <c:pt idx="2">
                  <c:v>4615.0</c:v>
                </c:pt>
                <c:pt idx="3">
                  <c:v>4585.0</c:v>
                </c:pt>
                <c:pt idx="4">
                  <c:v>4557.0</c:v>
                </c:pt>
                <c:pt idx="5">
                  <c:v>4537.0</c:v>
                </c:pt>
                <c:pt idx="6">
                  <c:v>4509.0</c:v>
                </c:pt>
                <c:pt idx="7">
                  <c:v>4490.0</c:v>
                </c:pt>
                <c:pt idx="8">
                  <c:v>4468.0</c:v>
                </c:pt>
                <c:pt idx="9">
                  <c:v>4447.0</c:v>
                </c:pt>
                <c:pt idx="10">
                  <c:v>4412.0</c:v>
                </c:pt>
                <c:pt idx="11">
                  <c:v>4386.0</c:v>
                </c:pt>
                <c:pt idx="12">
                  <c:v>4349.0</c:v>
                </c:pt>
                <c:pt idx="13">
                  <c:v>4324.0</c:v>
                </c:pt>
                <c:pt idx="14">
                  <c:v>4297.0</c:v>
                </c:pt>
                <c:pt idx="15">
                  <c:v>4271.0</c:v>
                </c:pt>
                <c:pt idx="16">
                  <c:v>4245.0</c:v>
                </c:pt>
                <c:pt idx="17">
                  <c:v>4210.0</c:v>
                </c:pt>
                <c:pt idx="18">
                  <c:v>4183.0</c:v>
                </c:pt>
                <c:pt idx="19">
                  <c:v>4162.0</c:v>
                </c:pt>
                <c:pt idx="20">
                  <c:v>4137.0</c:v>
                </c:pt>
                <c:pt idx="21">
                  <c:v>4115.0</c:v>
                </c:pt>
                <c:pt idx="22">
                  <c:v>4077.0</c:v>
                </c:pt>
                <c:pt idx="23">
                  <c:v>4046.0</c:v>
                </c:pt>
                <c:pt idx="24">
                  <c:v>4008.0</c:v>
                </c:pt>
                <c:pt idx="25">
                  <c:v>3987.0</c:v>
                </c:pt>
                <c:pt idx="26">
                  <c:v>3958.0</c:v>
                </c:pt>
                <c:pt idx="27">
                  <c:v>3924.0</c:v>
                </c:pt>
                <c:pt idx="28">
                  <c:v>3902.0</c:v>
                </c:pt>
                <c:pt idx="29">
                  <c:v>3873.0</c:v>
                </c:pt>
                <c:pt idx="30">
                  <c:v>3842.0</c:v>
                </c:pt>
                <c:pt idx="31">
                  <c:v>3801.0</c:v>
                </c:pt>
                <c:pt idx="32">
                  <c:v>3771.0</c:v>
                </c:pt>
                <c:pt idx="33">
                  <c:v>3735.0</c:v>
                </c:pt>
                <c:pt idx="34">
                  <c:v>3711.0</c:v>
                </c:pt>
                <c:pt idx="35">
                  <c:v>3674.0</c:v>
                </c:pt>
                <c:pt idx="36">
                  <c:v>3640.0</c:v>
                </c:pt>
                <c:pt idx="37">
                  <c:v>3603.0</c:v>
                </c:pt>
                <c:pt idx="38">
                  <c:v>3571.0</c:v>
                </c:pt>
                <c:pt idx="39">
                  <c:v>3537.0</c:v>
                </c:pt>
                <c:pt idx="40">
                  <c:v>3506.0</c:v>
                </c:pt>
                <c:pt idx="41">
                  <c:v>3470.0</c:v>
                </c:pt>
                <c:pt idx="42">
                  <c:v>3439.0</c:v>
                </c:pt>
                <c:pt idx="43">
                  <c:v>3401.0</c:v>
                </c:pt>
                <c:pt idx="44">
                  <c:v>3375.0</c:v>
                </c:pt>
                <c:pt idx="45">
                  <c:v>3341.0</c:v>
                </c:pt>
                <c:pt idx="46">
                  <c:v>3299.0</c:v>
                </c:pt>
                <c:pt idx="47">
                  <c:v>3246.0</c:v>
                </c:pt>
                <c:pt idx="48">
                  <c:v>3201.0</c:v>
                </c:pt>
                <c:pt idx="49">
                  <c:v>3166.0</c:v>
                </c:pt>
                <c:pt idx="50">
                  <c:v>3128.0</c:v>
                </c:pt>
                <c:pt idx="51">
                  <c:v>3092.0</c:v>
                </c:pt>
                <c:pt idx="52">
                  <c:v>3050.0</c:v>
                </c:pt>
                <c:pt idx="53">
                  <c:v>3004.0</c:v>
                </c:pt>
                <c:pt idx="54">
                  <c:v>2965.0</c:v>
                </c:pt>
                <c:pt idx="55">
                  <c:v>2918.0</c:v>
                </c:pt>
                <c:pt idx="56">
                  <c:v>2864.0</c:v>
                </c:pt>
                <c:pt idx="57">
                  <c:v>2825.0</c:v>
                </c:pt>
                <c:pt idx="58">
                  <c:v>2792.0</c:v>
                </c:pt>
                <c:pt idx="59">
                  <c:v>2729.0</c:v>
                </c:pt>
                <c:pt idx="60">
                  <c:v>2666.0</c:v>
                </c:pt>
                <c:pt idx="61">
                  <c:v>2612.0</c:v>
                </c:pt>
                <c:pt idx="62">
                  <c:v>2569.0</c:v>
                </c:pt>
                <c:pt idx="63">
                  <c:v>2519.0</c:v>
                </c:pt>
                <c:pt idx="64">
                  <c:v>2464.0</c:v>
                </c:pt>
                <c:pt idx="65">
                  <c:v>2419.0</c:v>
                </c:pt>
                <c:pt idx="66">
                  <c:v>2384.0</c:v>
                </c:pt>
                <c:pt idx="67">
                  <c:v>2334.0</c:v>
                </c:pt>
                <c:pt idx="68">
                  <c:v>2294.0</c:v>
                </c:pt>
                <c:pt idx="69">
                  <c:v>2248.0</c:v>
                </c:pt>
                <c:pt idx="70">
                  <c:v>2207.0</c:v>
                </c:pt>
                <c:pt idx="71">
                  <c:v>2161.0</c:v>
                </c:pt>
                <c:pt idx="72">
                  <c:v>2083.0</c:v>
                </c:pt>
                <c:pt idx="73">
                  <c:v>2034.0</c:v>
                </c:pt>
                <c:pt idx="74">
                  <c:v>2005.0</c:v>
                </c:pt>
                <c:pt idx="75">
                  <c:v>1953.0</c:v>
                </c:pt>
                <c:pt idx="76">
                  <c:v>1887.0</c:v>
                </c:pt>
                <c:pt idx="77">
                  <c:v>1859.0</c:v>
                </c:pt>
                <c:pt idx="78">
                  <c:v>1820.0</c:v>
                </c:pt>
                <c:pt idx="79">
                  <c:v>1760.0</c:v>
                </c:pt>
                <c:pt idx="80">
                  <c:v>1729.0</c:v>
                </c:pt>
                <c:pt idx="81">
                  <c:v>1663.0</c:v>
                </c:pt>
                <c:pt idx="82">
                  <c:v>1629.0</c:v>
                </c:pt>
                <c:pt idx="83">
                  <c:v>1574.0</c:v>
                </c:pt>
                <c:pt idx="84">
                  <c:v>1521.0</c:v>
                </c:pt>
                <c:pt idx="85">
                  <c:v>1479.0</c:v>
                </c:pt>
                <c:pt idx="86">
                  <c:v>1430.0</c:v>
                </c:pt>
                <c:pt idx="87">
                  <c:v>1395.0</c:v>
                </c:pt>
                <c:pt idx="88">
                  <c:v>1333.0</c:v>
                </c:pt>
                <c:pt idx="89">
                  <c:v>1271.0</c:v>
                </c:pt>
                <c:pt idx="90">
                  <c:v>1214.0</c:v>
                </c:pt>
                <c:pt idx="91">
                  <c:v>1175.0</c:v>
                </c:pt>
                <c:pt idx="92">
                  <c:v>1108.0</c:v>
                </c:pt>
                <c:pt idx="93">
                  <c:v>1065.0</c:v>
                </c:pt>
                <c:pt idx="94">
                  <c:v>1026.0</c:v>
                </c:pt>
                <c:pt idx="95">
                  <c:v>958.0</c:v>
                </c:pt>
                <c:pt idx="96">
                  <c:v>903.0</c:v>
                </c:pt>
                <c:pt idx="97">
                  <c:v>814.0</c:v>
                </c:pt>
                <c:pt idx="98">
                  <c:v>778.0</c:v>
                </c:pt>
                <c:pt idx="99">
                  <c:v>688.0</c:v>
                </c:pt>
                <c:pt idx="100">
                  <c:v>630.0</c:v>
                </c:pt>
                <c:pt idx="101">
                  <c:v>549.0</c:v>
                </c:pt>
                <c:pt idx="102">
                  <c:v>507.0</c:v>
                </c:pt>
                <c:pt idx="103">
                  <c:v>424.0</c:v>
                </c:pt>
                <c:pt idx="104">
                  <c:v>306.0</c:v>
                </c:pt>
                <c:pt idx="105">
                  <c:v>190.0</c:v>
                </c:pt>
                <c:pt idx="106">
                  <c:v>60.0</c:v>
                </c:pt>
                <c:pt idx="107">
                  <c:v>31.0</c:v>
                </c:pt>
                <c:pt idx="108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82968"/>
        <c:axId val="-2093272632"/>
      </c:lineChart>
      <c:dateAx>
        <c:axId val="-2087782968"/>
        <c:scaling>
          <c:orientation val="maxMin"/>
        </c:scaling>
        <c:delete val="0"/>
        <c:axPos val="b"/>
        <c:numFmt formatCode="mmm\-yy" sourceLinked="1"/>
        <c:majorTickMark val="out"/>
        <c:minorTickMark val="none"/>
        <c:tickLblPos val="nextTo"/>
        <c:crossAx val="-2093272632"/>
        <c:crosses val="autoZero"/>
        <c:auto val="1"/>
        <c:lblOffset val="100"/>
        <c:baseTimeUnit val="years"/>
      </c:dateAx>
      <c:valAx>
        <c:axId val="-209327263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Contributing Organizations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782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38418635170603"/>
          <c:y val="0.374616141732283"/>
          <c:w val="0.314840620251416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Community'!$T$3:$T$4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Community'!$T$5:$T$67</c:f>
              <c:numCache>
                <c:formatCode>0.00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0.0125</c:v>
                </c:pt>
                <c:pt idx="19">
                  <c:v>0.0199430199430199</c:v>
                </c:pt>
                <c:pt idx="20">
                  <c:v>0.0271646859083192</c:v>
                </c:pt>
                <c:pt idx="21">
                  <c:v>0.0159362549800797</c:v>
                </c:pt>
                <c:pt idx="22">
                  <c:v>0.0341614906832298</c:v>
                </c:pt>
                <c:pt idx="23">
                  <c:v>0.20616570327553</c:v>
                </c:pt>
                <c:pt idx="24">
                  <c:v>0.379245283018868</c:v>
                </c:pt>
                <c:pt idx="25">
                  <c:v>0.693717277486911</c:v>
                </c:pt>
                <c:pt idx="26">
                  <c:v>0.925531914893617</c:v>
                </c:pt>
                <c:pt idx="27">
                  <c:v>1.20066889632107</c:v>
                </c:pt>
                <c:pt idx="28">
                  <c:v>3.813559322033898</c:v>
                </c:pt>
                <c:pt idx="29">
                  <c:v>2.458715596330275</c:v>
                </c:pt>
                <c:pt idx="30">
                  <c:v>3.460629921259843</c:v>
                </c:pt>
                <c:pt idx="31">
                  <c:v>3.774590163934426</c:v>
                </c:pt>
                <c:pt idx="32">
                  <c:v>4.472727272727273</c:v>
                </c:pt>
                <c:pt idx="33">
                  <c:v>5.885844748858448</c:v>
                </c:pt>
                <c:pt idx="34">
                  <c:v>4.023715415019763</c:v>
                </c:pt>
                <c:pt idx="35">
                  <c:v>11.9390243902439</c:v>
                </c:pt>
                <c:pt idx="36">
                  <c:v>19.58904109589041</c:v>
                </c:pt>
                <c:pt idx="37">
                  <c:v>26.71186440677966</c:v>
                </c:pt>
                <c:pt idx="38">
                  <c:v>49.81818181818182</c:v>
                </c:pt>
                <c:pt idx="39">
                  <c:v>85.11538461538461</c:v>
                </c:pt>
                <c:pt idx="40">
                  <c:v>415.5</c:v>
                </c:pt>
                <c:pt idx="41">
                  <c:v>439.75</c:v>
                </c:pt>
                <c:pt idx="42">
                  <c:v>429.6</c:v>
                </c:pt>
                <c:pt idx="43">
                  <c:v>574.0</c:v>
                </c:pt>
                <c:pt idx="44">
                  <c:v>792.5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Community'!$U$3:$U$4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Community'!$U$5:$U$67</c:f>
              <c:numCache>
                <c:formatCode>0.00</c:formatCode>
                <c:ptCount val="63"/>
                <c:pt idx="0">
                  <c:v>0.449438202247191</c:v>
                </c:pt>
                <c:pt idx="1">
                  <c:v>0.603603603603604</c:v>
                </c:pt>
                <c:pt idx="2">
                  <c:v>0.618181818181818</c:v>
                </c:pt>
                <c:pt idx="3">
                  <c:v>0.314285714285714</c:v>
                </c:pt>
                <c:pt idx="4">
                  <c:v>0.318681318681319</c:v>
                </c:pt>
                <c:pt idx="5">
                  <c:v>0.714285714285714</c:v>
                </c:pt>
                <c:pt idx="6">
                  <c:v>0.576642335766423</c:v>
                </c:pt>
                <c:pt idx="7">
                  <c:v>0.902985074626866</c:v>
                </c:pt>
                <c:pt idx="8">
                  <c:v>1.73</c:v>
                </c:pt>
                <c:pt idx="9">
                  <c:v>1.25179856115108</c:v>
                </c:pt>
                <c:pt idx="10">
                  <c:v>0.766304347826087</c:v>
                </c:pt>
                <c:pt idx="11">
                  <c:v>0.604477611940298</c:v>
                </c:pt>
                <c:pt idx="12">
                  <c:v>1.154545454545455</c:v>
                </c:pt>
                <c:pt idx="13">
                  <c:v>1.563025210084034</c:v>
                </c:pt>
                <c:pt idx="14">
                  <c:v>1.221428571428572</c:v>
                </c:pt>
                <c:pt idx="15">
                  <c:v>1.722772277227723</c:v>
                </c:pt>
                <c:pt idx="16">
                  <c:v>1.108527131782946</c:v>
                </c:pt>
                <c:pt idx="17">
                  <c:v>1.230215827338129</c:v>
                </c:pt>
                <c:pt idx="18">
                  <c:v>1.542372881355932</c:v>
                </c:pt>
                <c:pt idx="19">
                  <c:v>1.589147286821705</c:v>
                </c:pt>
                <c:pt idx="20">
                  <c:v>1.648275862068965</c:v>
                </c:pt>
                <c:pt idx="21">
                  <c:v>1.903225806451613</c:v>
                </c:pt>
                <c:pt idx="22">
                  <c:v>1.518987341772152</c:v>
                </c:pt>
                <c:pt idx="23">
                  <c:v>1.697674418604651</c:v>
                </c:pt>
                <c:pt idx="24">
                  <c:v>1.043956043956044</c:v>
                </c:pt>
                <c:pt idx="25">
                  <c:v>2.650684931506849</c:v>
                </c:pt>
                <c:pt idx="26">
                  <c:v>3.036764705882352</c:v>
                </c:pt>
                <c:pt idx="27">
                  <c:v>1.801498127340824</c:v>
                </c:pt>
                <c:pt idx="28">
                  <c:v>3.352459016393443</c:v>
                </c:pt>
                <c:pt idx="29">
                  <c:v>3.422680412371134</c:v>
                </c:pt>
                <c:pt idx="30">
                  <c:v>1.944444444444444</c:v>
                </c:pt>
                <c:pt idx="31">
                  <c:v>2.464646464646464</c:v>
                </c:pt>
                <c:pt idx="32">
                  <c:v>2.423423423423424</c:v>
                </c:pt>
                <c:pt idx="33">
                  <c:v>2.033333333333333</c:v>
                </c:pt>
                <c:pt idx="34">
                  <c:v>2.083916083916084</c:v>
                </c:pt>
                <c:pt idx="35">
                  <c:v>4.756578947368421</c:v>
                </c:pt>
                <c:pt idx="36">
                  <c:v>2.388059701492537</c:v>
                </c:pt>
                <c:pt idx="37">
                  <c:v>2.285714285714286</c:v>
                </c:pt>
                <c:pt idx="38">
                  <c:v>5.208333333333333</c:v>
                </c:pt>
                <c:pt idx="39">
                  <c:v>4.2</c:v>
                </c:pt>
                <c:pt idx="40">
                  <c:v>5.3125</c:v>
                </c:pt>
                <c:pt idx="41">
                  <c:v>3.987012987012987</c:v>
                </c:pt>
                <c:pt idx="42">
                  <c:v>3.851063829787234</c:v>
                </c:pt>
                <c:pt idx="43">
                  <c:v>4.376623376623376</c:v>
                </c:pt>
                <c:pt idx="44">
                  <c:v>4.181818181818181</c:v>
                </c:pt>
                <c:pt idx="45">
                  <c:v>7.388888888888889</c:v>
                </c:pt>
                <c:pt idx="46">
                  <c:v>5.560606060606061</c:v>
                </c:pt>
                <c:pt idx="47">
                  <c:v>4.074626865671642</c:v>
                </c:pt>
                <c:pt idx="48">
                  <c:v>4.831168831168831</c:v>
                </c:pt>
                <c:pt idx="49">
                  <c:v>5.27536231884058</c:v>
                </c:pt>
                <c:pt idx="50">
                  <c:v>7.113636363636363</c:v>
                </c:pt>
                <c:pt idx="51">
                  <c:v>10.88888888888889</c:v>
                </c:pt>
                <c:pt idx="52">
                  <c:v>8.16326530612245</c:v>
                </c:pt>
                <c:pt idx="53">
                  <c:v>4.416666666666666</c:v>
                </c:pt>
                <c:pt idx="54">
                  <c:v>6.631578947368421</c:v>
                </c:pt>
                <c:pt idx="55">
                  <c:v>9.275</c:v>
                </c:pt>
                <c:pt idx="56">
                  <c:v>10.57575757575758</c:v>
                </c:pt>
                <c:pt idx="57">
                  <c:v>11.12820512820513</c:v>
                </c:pt>
                <c:pt idx="58">
                  <c:v>22.31818181818182</c:v>
                </c:pt>
                <c:pt idx="59">
                  <c:v>26.125</c:v>
                </c:pt>
                <c:pt idx="60">
                  <c:v>16.0</c:v>
                </c:pt>
                <c:pt idx="61">
                  <c:v>11.25925925925926</c:v>
                </c:pt>
                <c:pt idx="62">
                  <c:v>18.84615384615385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Community'!$V$3:$V$4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Community'!$V$5:$V$67</c:f>
              <c:numCache>
                <c:formatCode>0.00</c:formatCode>
                <c:ptCount val="63"/>
                <c:pt idx="0">
                  <c:v>2.716981132075471</c:v>
                </c:pt>
                <c:pt idx="1">
                  <c:v>2.083333333333333</c:v>
                </c:pt>
                <c:pt idx="2">
                  <c:v>18.82142857142857</c:v>
                </c:pt>
                <c:pt idx="3">
                  <c:v>6.267605633802817</c:v>
                </c:pt>
                <c:pt idx="4">
                  <c:v>5.94736842105263</c:v>
                </c:pt>
                <c:pt idx="5">
                  <c:v>7.46376811594203</c:v>
                </c:pt>
                <c:pt idx="6">
                  <c:v>6.091836734693877</c:v>
                </c:pt>
                <c:pt idx="7">
                  <c:v>6.3</c:v>
                </c:pt>
                <c:pt idx="8">
                  <c:v>3.898305084745762</c:v>
                </c:pt>
                <c:pt idx="9">
                  <c:v>4.376923076923077</c:v>
                </c:pt>
                <c:pt idx="10">
                  <c:v>4.381679389312977</c:v>
                </c:pt>
                <c:pt idx="11">
                  <c:v>1.739669421487603</c:v>
                </c:pt>
                <c:pt idx="12">
                  <c:v>1.907849829351536</c:v>
                </c:pt>
                <c:pt idx="13">
                  <c:v>2.694444444444445</c:v>
                </c:pt>
                <c:pt idx="14">
                  <c:v>5.832298136645963</c:v>
                </c:pt>
                <c:pt idx="15">
                  <c:v>5.97560975609756</c:v>
                </c:pt>
                <c:pt idx="16">
                  <c:v>7.295081967213115</c:v>
                </c:pt>
                <c:pt idx="17">
                  <c:v>7.00900900900901</c:v>
                </c:pt>
                <c:pt idx="18">
                  <c:v>4.026785714285714</c:v>
                </c:pt>
                <c:pt idx="19">
                  <c:v>3.991935483870967</c:v>
                </c:pt>
                <c:pt idx="20">
                  <c:v>6.32</c:v>
                </c:pt>
                <c:pt idx="21">
                  <c:v>4.636363636363636</c:v>
                </c:pt>
                <c:pt idx="22">
                  <c:v>3.4765625</c:v>
                </c:pt>
                <c:pt idx="23">
                  <c:v>2.68</c:v>
                </c:pt>
                <c:pt idx="24">
                  <c:v>3.772151898734177</c:v>
                </c:pt>
                <c:pt idx="25">
                  <c:v>4.723684210526316</c:v>
                </c:pt>
                <c:pt idx="26">
                  <c:v>8.507462686567164</c:v>
                </c:pt>
                <c:pt idx="27">
                  <c:v>2.651162790697674</c:v>
                </c:pt>
                <c:pt idx="28">
                  <c:v>3.282051282051282</c:v>
                </c:pt>
                <c:pt idx="29">
                  <c:v>5.721311475409835</c:v>
                </c:pt>
                <c:pt idx="30">
                  <c:v>3.029411764705882</c:v>
                </c:pt>
                <c:pt idx="31">
                  <c:v>2.113924050632911</c:v>
                </c:pt>
                <c:pt idx="32">
                  <c:v>1.34020618556701</c:v>
                </c:pt>
                <c:pt idx="33">
                  <c:v>0.874074074074074</c:v>
                </c:pt>
                <c:pt idx="34">
                  <c:v>1.226027397260274</c:v>
                </c:pt>
                <c:pt idx="35">
                  <c:v>1.569060773480663</c:v>
                </c:pt>
                <c:pt idx="36">
                  <c:v>0.830845771144279</c:v>
                </c:pt>
                <c:pt idx="37">
                  <c:v>2.224489795918367</c:v>
                </c:pt>
                <c:pt idx="38">
                  <c:v>1.34375</c:v>
                </c:pt>
                <c:pt idx="39">
                  <c:v>3.04</c:v>
                </c:pt>
                <c:pt idx="40">
                  <c:v>2.3717277486911</c:v>
                </c:pt>
                <c:pt idx="41">
                  <c:v>1.508771929824561</c:v>
                </c:pt>
                <c:pt idx="42">
                  <c:v>1.725</c:v>
                </c:pt>
                <c:pt idx="43">
                  <c:v>2.523255813953488</c:v>
                </c:pt>
                <c:pt idx="44">
                  <c:v>2.443661971830986</c:v>
                </c:pt>
                <c:pt idx="45">
                  <c:v>1.855203619909502</c:v>
                </c:pt>
                <c:pt idx="46">
                  <c:v>1.657370517928287</c:v>
                </c:pt>
                <c:pt idx="47">
                  <c:v>1.740740740740741</c:v>
                </c:pt>
                <c:pt idx="48">
                  <c:v>2.115384615384615</c:v>
                </c:pt>
                <c:pt idx="49">
                  <c:v>4.85064935064935</c:v>
                </c:pt>
                <c:pt idx="50">
                  <c:v>6.82051282051282</c:v>
                </c:pt>
                <c:pt idx="51">
                  <c:v>4.84375</c:v>
                </c:pt>
                <c:pt idx="52">
                  <c:v>2.514084507042253</c:v>
                </c:pt>
                <c:pt idx="53">
                  <c:v>3.338461538461539</c:v>
                </c:pt>
                <c:pt idx="54">
                  <c:v>2.71969696969697</c:v>
                </c:pt>
                <c:pt idx="55">
                  <c:v>1.748427672955975</c:v>
                </c:pt>
                <c:pt idx="56">
                  <c:v>2.75625</c:v>
                </c:pt>
                <c:pt idx="57">
                  <c:v>1.605839416058394</c:v>
                </c:pt>
                <c:pt idx="58">
                  <c:v>1.414012738853503</c:v>
                </c:pt>
                <c:pt idx="59">
                  <c:v>2.2</c:v>
                </c:pt>
                <c:pt idx="60">
                  <c:v>0.991596638655462</c:v>
                </c:pt>
                <c:pt idx="61">
                  <c:v>7.333333333333332</c:v>
                </c:pt>
                <c:pt idx="62">
                  <c:v>4.195121951219512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Community'!$W$3:$W$4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Community'!$W$5:$W$67</c:f>
              <c:numCache>
                <c:formatCode>0.00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0.506738544474393</c:v>
                </c:pt>
                <c:pt idx="17">
                  <c:v>0.17175572519084</c:v>
                </c:pt>
                <c:pt idx="18">
                  <c:v>0.110898661567878</c:v>
                </c:pt>
                <c:pt idx="19">
                  <c:v>0.120068610634648</c:v>
                </c:pt>
                <c:pt idx="20">
                  <c:v>0.17420814479638</c:v>
                </c:pt>
                <c:pt idx="21">
                  <c:v>0.0991379310344827</c:v>
                </c:pt>
                <c:pt idx="22">
                  <c:v>0.171206225680934</c:v>
                </c:pt>
                <c:pt idx="23">
                  <c:v>0.276190476190476</c:v>
                </c:pt>
                <c:pt idx="24">
                  <c:v>0.091324200913242</c:v>
                </c:pt>
                <c:pt idx="25">
                  <c:v>0.267857142857143</c:v>
                </c:pt>
                <c:pt idx="26">
                  <c:v>0.428571428571429</c:v>
                </c:pt>
                <c:pt idx="27">
                  <c:v>0.688679245283019</c:v>
                </c:pt>
                <c:pt idx="28">
                  <c:v>0.181818181818182</c:v>
                </c:pt>
                <c:pt idx="29">
                  <c:v>0.971631205673759</c:v>
                </c:pt>
                <c:pt idx="30">
                  <c:v>1.347826086956522</c:v>
                </c:pt>
                <c:pt idx="31">
                  <c:v>2.298507462686567</c:v>
                </c:pt>
                <c:pt idx="32">
                  <c:v>5.351851851851852</c:v>
                </c:pt>
                <c:pt idx="33">
                  <c:v>8.0</c:v>
                </c:pt>
                <c:pt idx="34">
                  <c:v>21.75</c:v>
                </c:pt>
                <c:pt idx="35">
                  <c:v>7.119047619047619</c:v>
                </c:pt>
                <c:pt idx="36">
                  <c:v>5.166666666666667</c:v>
                </c:pt>
                <c:pt idx="37">
                  <c:v>10.0</c:v>
                </c:pt>
                <c:pt idx="38">
                  <c:v>30.4</c:v>
                </c:pt>
                <c:pt idx="39">
                  <c:v>12.07407407407407</c:v>
                </c:pt>
                <c:pt idx="40">
                  <c:v>32.93103448275862</c:v>
                </c:pt>
                <c:pt idx="41">
                  <c:v>61.23076923076923</c:v>
                </c:pt>
                <c:pt idx="42">
                  <c:v>47.5</c:v>
                </c:pt>
                <c:pt idx="43">
                  <c:v>61.84615384615384</c:v>
                </c:pt>
                <c:pt idx="44">
                  <c:v>72.43333333333334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90760"/>
        <c:axId val="-2118739000"/>
      </c:lineChart>
      <c:catAx>
        <c:axId val="-209289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39000"/>
        <c:crosses val="autoZero"/>
        <c:auto val="1"/>
        <c:lblAlgn val="ctr"/>
        <c:lblOffset val="100"/>
        <c:noMultiLvlLbl val="0"/>
      </c:catAx>
      <c:valAx>
        <c:axId val="-2118739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289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57298775153106"/>
          <c:y val="0.0277777777777778"/>
          <c:w val="0.846633420822397"/>
          <c:h val="0.778619130941965"/>
        </c:manualLayout>
      </c:layout>
      <c:lineChart>
        <c:grouping val="standard"/>
        <c:varyColors val="0"/>
        <c:ser>
          <c:idx val="0"/>
          <c:order val="0"/>
          <c:tx>
            <c:strRef>
              <c:f>'New Graph'!$B$3:$B$4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Graph'!$B$5:$B$67</c:f>
              <c:numCache>
                <c:formatCode>General</c:formatCode>
                <c:ptCount val="63"/>
                <c:pt idx="0">
                  <c:v>4462.0</c:v>
                </c:pt>
                <c:pt idx="1">
                  <c:v>4462.0</c:v>
                </c:pt>
                <c:pt idx="2">
                  <c:v>4642.0</c:v>
                </c:pt>
                <c:pt idx="3">
                  <c:v>4408.0</c:v>
                </c:pt>
                <c:pt idx="4">
                  <c:v>4376.0</c:v>
                </c:pt>
                <c:pt idx="5">
                  <c:v>3960.0</c:v>
                </c:pt>
                <c:pt idx="6">
                  <c:v>2654.0</c:v>
                </c:pt>
                <c:pt idx="7">
                  <c:v>3375.0</c:v>
                </c:pt>
                <c:pt idx="8">
                  <c:v>4251.0</c:v>
                </c:pt>
                <c:pt idx="9">
                  <c:v>3547.0</c:v>
                </c:pt>
                <c:pt idx="10">
                  <c:v>4255.0</c:v>
                </c:pt>
                <c:pt idx="11">
                  <c:v>3565.0</c:v>
                </c:pt>
                <c:pt idx="12">
                  <c:v>4060.0</c:v>
                </c:pt>
                <c:pt idx="13">
                  <c:v>1430.0</c:v>
                </c:pt>
                <c:pt idx="14">
                  <c:v>2428.0</c:v>
                </c:pt>
                <c:pt idx="15">
                  <c:v>1682.0</c:v>
                </c:pt>
                <c:pt idx="16">
                  <c:v>3080.0</c:v>
                </c:pt>
                <c:pt idx="17">
                  <c:v>2030.0</c:v>
                </c:pt>
                <c:pt idx="18">
                  <c:v>1585.0</c:v>
                </c:pt>
                <c:pt idx="19">
                  <c:v>2296.0</c:v>
                </c:pt>
                <c:pt idx="20">
                  <c:v>2148.0</c:v>
                </c:pt>
                <c:pt idx="21">
                  <c:v>1759.0</c:v>
                </c:pt>
                <c:pt idx="22">
                  <c:v>2493.0</c:v>
                </c:pt>
                <c:pt idx="23">
                  <c:v>2213.0</c:v>
                </c:pt>
                <c:pt idx="24">
                  <c:v>2192.0</c:v>
                </c:pt>
                <c:pt idx="25">
                  <c:v>1576.0</c:v>
                </c:pt>
                <c:pt idx="26">
                  <c:v>1430.0</c:v>
                </c:pt>
                <c:pt idx="27">
                  <c:v>979.0</c:v>
                </c:pt>
                <c:pt idx="28">
                  <c:v>1018.0</c:v>
                </c:pt>
                <c:pt idx="29">
                  <c:v>1289.0</c:v>
                </c:pt>
                <c:pt idx="30">
                  <c:v>984.0</c:v>
                </c:pt>
                <c:pt idx="31">
                  <c:v>921.0</c:v>
                </c:pt>
                <c:pt idx="32">
                  <c:v>879.0</c:v>
                </c:pt>
                <c:pt idx="33">
                  <c:v>804.0</c:v>
                </c:pt>
                <c:pt idx="34">
                  <c:v>1125.0</c:v>
                </c:pt>
                <c:pt idx="35">
                  <c:v>359.0</c:v>
                </c:pt>
                <c:pt idx="36">
                  <c:v>348.0</c:v>
                </c:pt>
                <c:pt idx="37">
                  <c:v>265.0</c:v>
                </c:pt>
                <c:pt idx="38">
                  <c:v>201.0</c:v>
                </c:pt>
                <c:pt idx="39">
                  <c:v>107.0</c:v>
                </c:pt>
                <c:pt idx="40">
                  <c:v>22.0</c:v>
                </c:pt>
                <c:pt idx="41">
                  <c:v>8.0</c:v>
                </c:pt>
                <c:pt idx="42">
                  <c:v>16.0</c:v>
                </c:pt>
                <c:pt idx="43">
                  <c:v>14.0</c:v>
                </c:pt>
                <c:pt idx="44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Graph'!$C$3:$C$4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Graph'!$C$5:$C$67</c:f>
              <c:numCache>
                <c:formatCode>General</c:formatCode>
                <c:ptCount val="63"/>
                <c:pt idx="0">
                  <c:v>245.0</c:v>
                </c:pt>
                <c:pt idx="1">
                  <c:v>304.0</c:v>
                </c:pt>
                <c:pt idx="2">
                  <c:v>336.0</c:v>
                </c:pt>
                <c:pt idx="3">
                  <c:v>418.0</c:v>
                </c:pt>
                <c:pt idx="4">
                  <c:v>491.0</c:v>
                </c:pt>
                <c:pt idx="5">
                  <c:v>434.0</c:v>
                </c:pt>
                <c:pt idx="6">
                  <c:v>349.0</c:v>
                </c:pt>
                <c:pt idx="7">
                  <c:v>371.0</c:v>
                </c:pt>
                <c:pt idx="8">
                  <c:v>378.0</c:v>
                </c:pt>
                <c:pt idx="9">
                  <c:v>318.0</c:v>
                </c:pt>
                <c:pt idx="10">
                  <c:v>400.0</c:v>
                </c:pt>
                <c:pt idx="11">
                  <c:v>392.0</c:v>
                </c:pt>
                <c:pt idx="12">
                  <c:v>313.0</c:v>
                </c:pt>
                <c:pt idx="13">
                  <c:v>364.0</c:v>
                </c:pt>
                <c:pt idx="14">
                  <c:v>372.0</c:v>
                </c:pt>
                <c:pt idx="15">
                  <c:v>273.0</c:v>
                </c:pt>
                <c:pt idx="16">
                  <c:v>367.0</c:v>
                </c:pt>
                <c:pt idx="17">
                  <c:v>399.0</c:v>
                </c:pt>
                <c:pt idx="18">
                  <c:v>276.0</c:v>
                </c:pt>
                <c:pt idx="19">
                  <c:v>337.0</c:v>
                </c:pt>
                <c:pt idx="20">
                  <c:v>362.0</c:v>
                </c:pt>
                <c:pt idx="21">
                  <c:v>307.0</c:v>
                </c:pt>
                <c:pt idx="22">
                  <c:v>425.0</c:v>
                </c:pt>
                <c:pt idx="23">
                  <c:v>315.0</c:v>
                </c:pt>
                <c:pt idx="24">
                  <c:v>375.0</c:v>
                </c:pt>
                <c:pt idx="25">
                  <c:v>320.0</c:v>
                </c:pt>
                <c:pt idx="26">
                  <c:v>320.0</c:v>
                </c:pt>
                <c:pt idx="27">
                  <c:v>723.0</c:v>
                </c:pt>
                <c:pt idx="28">
                  <c:v>298.0</c:v>
                </c:pt>
                <c:pt idx="29">
                  <c:v>244.0</c:v>
                </c:pt>
                <c:pt idx="30">
                  <c:v>269.0</c:v>
                </c:pt>
                <c:pt idx="31">
                  <c:v>244.0</c:v>
                </c:pt>
                <c:pt idx="32">
                  <c:v>245.0</c:v>
                </c:pt>
                <c:pt idx="33">
                  <c:v>332.0</c:v>
                </c:pt>
                <c:pt idx="34">
                  <c:v>409.0</c:v>
                </c:pt>
                <c:pt idx="35">
                  <c:v>481.0</c:v>
                </c:pt>
                <c:pt idx="36">
                  <c:v>413.0</c:v>
                </c:pt>
                <c:pt idx="37">
                  <c:v>387.0</c:v>
                </c:pt>
                <c:pt idx="38">
                  <c:v>190.0</c:v>
                </c:pt>
                <c:pt idx="39">
                  <c:v>219.0</c:v>
                </c:pt>
                <c:pt idx="40">
                  <c:v>240.0</c:v>
                </c:pt>
                <c:pt idx="41">
                  <c:v>236.0</c:v>
                </c:pt>
                <c:pt idx="42">
                  <c:v>239.0</c:v>
                </c:pt>
                <c:pt idx="43">
                  <c:v>205.0</c:v>
                </c:pt>
                <c:pt idx="44">
                  <c:v>182.0</c:v>
                </c:pt>
                <c:pt idx="45">
                  <c:v>171.0</c:v>
                </c:pt>
                <c:pt idx="46">
                  <c:v>143.0</c:v>
                </c:pt>
                <c:pt idx="47">
                  <c:v>174.0</c:v>
                </c:pt>
                <c:pt idx="48">
                  <c:v>171.0</c:v>
                </c:pt>
                <c:pt idx="49">
                  <c:v>186.0</c:v>
                </c:pt>
                <c:pt idx="50">
                  <c:v>127.0</c:v>
                </c:pt>
                <c:pt idx="51">
                  <c:v>81.0</c:v>
                </c:pt>
                <c:pt idx="52">
                  <c:v>141.0</c:v>
                </c:pt>
                <c:pt idx="53">
                  <c:v>174.0</c:v>
                </c:pt>
                <c:pt idx="54">
                  <c:v>173.0</c:v>
                </c:pt>
                <c:pt idx="55">
                  <c:v>121.0</c:v>
                </c:pt>
                <c:pt idx="56">
                  <c:v>79.0</c:v>
                </c:pt>
                <c:pt idx="57">
                  <c:v>95.0</c:v>
                </c:pt>
                <c:pt idx="58">
                  <c:v>58.0</c:v>
                </c:pt>
                <c:pt idx="59">
                  <c:v>44.0</c:v>
                </c:pt>
                <c:pt idx="60">
                  <c:v>68.0</c:v>
                </c:pt>
                <c:pt idx="61">
                  <c:v>67.0</c:v>
                </c:pt>
                <c:pt idx="62">
                  <c:v>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Graph'!$D$3:$D$4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Graph'!$D$5:$D$67</c:f>
              <c:numCache>
                <c:formatCode>General</c:formatCode>
                <c:ptCount val="63"/>
                <c:pt idx="0">
                  <c:v>172.0</c:v>
                </c:pt>
                <c:pt idx="1">
                  <c:v>308.0</c:v>
                </c:pt>
                <c:pt idx="2">
                  <c:v>118.0</c:v>
                </c:pt>
                <c:pt idx="3">
                  <c:v>264.0</c:v>
                </c:pt>
                <c:pt idx="4">
                  <c:v>222.0</c:v>
                </c:pt>
                <c:pt idx="5">
                  <c:v>220.0</c:v>
                </c:pt>
                <c:pt idx="6">
                  <c:v>441.0</c:v>
                </c:pt>
                <c:pt idx="7">
                  <c:v>278.0</c:v>
                </c:pt>
                <c:pt idx="8">
                  <c:v>359.0</c:v>
                </c:pt>
                <c:pt idx="9">
                  <c:v>434.0</c:v>
                </c:pt>
                <c:pt idx="10">
                  <c:v>357.0</c:v>
                </c:pt>
                <c:pt idx="11">
                  <c:v>620.0</c:v>
                </c:pt>
                <c:pt idx="12">
                  <c:v>1064.0</c:v>
                </c:pt>
                <c:pt idx="13">
                  <c:v>747.0</c:v>
                </c:pt>
                <c:pt idx="14">
                  <c:v>550.0</c:v>
                </c:pt>
                <c:pt idx="15">
                  <c:v>423.0</c:v>
                </c:pt>
                <c:pt idx="16">
                  <c:v>416.0</c:v>
                </c:pt>
                <c:pt idx="17">
                  <c:v>410.0</c:v>
                </c:pt>
                <c:pt idx="18">
                  <c:v>347.0</c:v>
                </c:pt>
                <c:pt idx="19">
                  <c:v>434.0</c:v>
                </c:pt>
                <c:pt idx="20">
                  <c:v>345.0</c:v>
                </c:pt>
                <c:pt idx="21">
                  <c:v>344.0</c:v>
                </c:pt>
                <c:pt idx="22">
                  <c:v>453.0</c:v>
                </c:pt>
                <c:pt idx="23">
                  <c:v>380.0</c:v>
                </c:pt>
                <c:pt idx="24">
                  <c:v>215.0</c:v>
                </c:pt>
                <c:pt idx="25">
                  <c:v>327.0</c:v>
                </c:pt>
                <c:pt idx="26">
                  <c:v>167.0</c:v>
                </c:pt>
                <c:pt idx="27">
                  <c:v>284.0</c:v>
                </c:pt>
                <c:pt idx="28">
                  <c:v>179.0</c:v>
                </c:pt>
                <c:pt idx="29">
                  <c:v>118.0</c:v>
                </c:pt>
                <c:pt idx="30">
                  <c:v>130.0</c:v>
                </c:pt>
                <c:pt idx="31">
                  <c:v>167.0</c:v>
                </c:pt>
                <c:pt idx="32">
                  <c:v>206.0</c:v>
                </c:pt>
                <c:pt idx="33">
                  <c:v>349.0</c:v>
                </c:pt>
                <c:pt idx="34">
                  <c:v>256.0</c:v>
                </c:pt>
                <c:pt idx="35">
                  <c:v>342.0</c:v>
                </c:pt>
                <c:pt idx="36">
                  <c:v>570.0</c:v>
                </c:pt>
                <c:pt idx="37">
                  <c:v>359.0</c:v>
                </c:pt>
                <c:pt idx="38">
                  <c:v>298.0</c:v>
                </c:pt>
                <c:pt idx="39">
                  <c:v>268.0</c:v>
                </c:pt>
                <c:pt idx="40">
                  <c:v>445.0</c:v>
                </c:pt>
                <c:pt idx="41">
                  <c:v>510.0</c:v>
                </c:pt>
                <c:pt idx="42">
                  <c:v>632.0</c:v>
                </c:pt>
                <c:pt idx="43">
                  <c:v>495.0</c:v>
                </c:pt>
                <c:pt idx="44">
                  <c:v>451.0</c:v>
                </c:pt>
                <c:pt idx="45">
                  <c:v>778.0</c:v>
                </c:pt>
                <c:pt idx="46">
                  <c:v>890.0</c:v>
                </c:pt>
                <c:pt idx="47">
                  <c:v>735.0</c:v>
                </c:pt>
                <c:pt idx="48">
                  <c:v>939.0</c:v>
                </c:pt>
                <c:pt idx="49">
                  <c:v>485.0</c:v>
                </c:pt>
                <c:pt idx="50">
                  <c:v>559.0</c:v>
                </c:pt>
                <c:pt idx="51">
                  <c:v>421.0</c:v>
                </c:pt>
                <c:pt idx="52">
                  <c:v>574.0</c:v>
                </c:pt>
                <c:pt idx="53">
                  <c:v>569.0</c:v>
                </c:pt>
                <c:pt idx="54">
                  <c:v>460.0</c:v>
                </c:pt>
                <c:pt idx="55">
                  <c:v>504.0</c:v>
                </c:pt>
                <c:pt idx="56">
                  <c:v>597.0</c:v>
                </c:pt>
                <c:pt idx="57">
                  <c:v>515.0</c:v>
                </c:pt>
                <c:pt idx="58">
                  <c:v>565.0</c:v>
                </c:pt>
                <c:pt idx="59">
                  <c:v>445.0</c:v>
                </c:pt>
                <c:pt idx="60">
                  <c:v>527.0</c:v>
                </c:pt>
                <c:pt idx="61">
                  <c:v>150.0</c:v>
                </c:pt>
                <c:pt idx="62">
                  <c:v>144.0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Graph'!$E$3:$E$4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Graph'!$E$5:$E$67</c:f>
              <c:numCache>
                <c:formatCode>General</c:formatCode>
                <c:ptCount val="63"/>
                <c:pt idx="0">
                  <c:v>3344.0</c:v>
                </c:pt>
                <c:pt idx="1">
                  <c:v>2205.0</c:v>
                </c:pt>
                <c:pt idx="2">
                  <c:v>2548.0</c:v>
                </c:pt>
                <c:pt idx="3">
                  <c:v>1883.0</c:v>
                </c:pt>
                <c:pt idx="4">
                  <c:v>2545.0</c:v>
                </c:pt>
                <c:pt idx="5">
                  <c:v>3339.0</c:v>
                </c:pt>
                <c:pt idx="6">
                  <c:v>2957.0</c:v>
                </c:pt>
                <c:pt idx="7">
                  <c:v>3551.0</c:v>
                </c:pt>
                <c:pt idx="8">
                  <c:v>4125.0</c:v>
                </c:pt>
                <c:pt idx="9">
                  <c:v>2913.0</c:v>
                </c:pt>
                <c:pt idx="10">
                  <c:v>3266.0</c:v>
                </c:pt>
                <c:pt idx="11">
                  <c:v>3700.0</c:v>
                </c:pt>
                <c:pt idx="12">
                  <c:v>2731.0</c:v>
                </c:pt>
                <c:pt idx="13">
                  <c:v>3617.0</c:v>
                </c:pt>
                <c:pt idx="14">
                  <c:v>3931.0</c:v>
                </c:pt>
                <c:pt idx="15">
                  <c:v>2141.0</c:v>
                </c:pt>
                <c:pt idx="16">
                  <c:v>1762.0</c:v>
                </c:pt>
                <c:pt idx="17">
                  <c:v>2385.0</c:v>
                </c:pt>
                <c:pt idx="18">
                  <c:v>2173.0</c:v>
                </c:pt>
                <c:pt idx="19">
                  <c:v>2412.0</c:v>
                </c:pt>
                <c:pt idx="20">
                  <c:v>1615.0</c:v>
                </c:pt>
                <c:pt idx="21">
                  <c:v>1592.0</c:v>
                </c:pt>
                <c:pt idx="22">
                  <c:v>955.0</c:v>
                </c:pt>
                <c:pt idx="23">
                  <c:v>326.0</c:v>
                </c:pt>
                <c:pt idx="24">
                  <c:v>608.0</c:v>
                </c:pt>
                <c:pt idx="25">
                  <c:v>300.0</c:v>
                </c:pt>
                <c:pt idx="26">
                  <c:v>217.0</c:v>
                </c:pt>
                <c:pt idx="27">
                  <c:v>299.0</c:v>
                </c:pt>
                <c:pt idx="28">
                  <c:v>348.0</c:v>
                </c:pt>
                <c:pt idx="29">
                  <c:v>440.0</c:v>
                </c:pt>
                <c:pt idx="30">
                  <c:v>289.0</c:v>
                </c:pt>
                <c:pt idx="31">
                  <c:v>154.0</c:v>
                </c:pt>
                <c:pt idx="32">
                  <c:v>155.0</c:v>
                </c:pt>
                <c:pt idx="33">
                  <c:v>137.0</c:v>
                </c:pt>
                <c:pt idx="34">
                  <c:v>22.0</c:v>
                </c:pt>
                <c:pt idx="35">
                  <c:v>73.0</c:v>
                </c:pt>
                <c:pt idx="36">
                  <c:v>42.0</c:v>
                </c:pt>
                <c:pt idx="37">
                  <c:v>30.0</c:v>
                </c:pt>
                <c:pt idx="38">
                  <c:v>20.0</c:v>
                </c:pt>
                <c:pt idx="39">
                  <c:v>29.0</c:v>
                </c:pt>
                <c:pt idx="40">
                  <c:v>44.0</c:v>
                </c:pt>
                <c:pt idx="41">
                  <c:v>46.0</c:v>
                </c:pt>
                <c:pt idx="42">
                  <c:v>77.0</c:v>
                </c:pt>
                <c:pt idx="43">
                  <c:v>70.0</c:v>
                </c:pt>
                <c:pt idx="44">
                  <c:v>58.0</c:v>
                </c:pt>
                <c:pt idx="45">
                  <c:v>90.0</c:v>
                </c:pt>
                <c:pt idx="46">
                  <c:v>188.0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68232"/>
        <c:axId val="-2107534360"/>
      </c:lineChart>
      <c:catAx>
        <c:axId val="-2117868232"/>
        <c:scaling>
          <c:orientation val="maxMin"/>
        </c:scaling>
        <c:delete val="0"/>
        <c:axPos val="b"/>
        <c:majorTickMark val="out"/>
        <c:minorTickMark val="none"/>
        <c:tickLblPos val="nextTo"/>
        <c:crossAx val="-2107534360"/>
        <c:crosses val="autoZero"/>
        <c:auto val="1"/>
        <c:lblAlgn val="ctr"/>
        <c:lblOffset val="100"/>
        <c:noMultiLvlLbl val="0"/>
      </c:catAx>
      <c:valAx>
        <c:axId val="-210753436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Messages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7868232"/>
        <c:crosses val="autoZero"/>
        <c:crossBetween val="between"/>
        <c:majorUnit val="1000.0"/>
      </c:valAx>
    </c:plotArea>
    <c:legend>
      <c:legendPos val="r"/>
      <c:layout>
        <c:manualLayout>
          <c:xMode val="edge"/>
          <c:yMode val="edge"/>
          <c:x val="0.0135337443284706"/>
          <c:y val="0.0199437076944329"/>
          <c:w val="0.230910761154856"/>
          <c:h val="0.21230556706727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2239720034996"/>
          <c:y val="0.0324074074074074"/>
          <c:w val="0.849202221815296"/>
          <c:h val="0.75694480898221"/>
        </c:manualLayout>
      </c:layout>
      <c:lineChart>
        <c:grouping val="standard"/>
        <c:varyColors val="0"/>
        <c:ser>
          <c:idx val="0"/>
          <c:order val="0"/>
          <c:tx>
            <c:strRef>
              <c:f>'New Graph'!$M$3:$M$4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Graph'!$M$5:$M$49</c:f>
              <c:numCache>
                <c:formatCode>General</c:formatCode>
                <c:ptCount val="45"/>
                <c:pt idx="0">
                  <c:v>2312.0</c:v>
                </c:pt>
                <c:pt idx="1">
                  <c:v>2838.0</c:v>
                </c:pt>
                <c:pt idx="2">
                  <c:v>2831.0</c:v>
                </c:pt>
                <c:pt idx="3">
                  <c:v>1957.0</c:v>
                </c:pt>
                <c:pt idx="4">
                  <c:v>2676.0</c:v>
                </c:pt>
                <c:pt idx="5">
                  <c:v>2605.0</c:v>
                </c:pt>
                <c:pt idx="6">
                  <c:v>2496.0</c:v>
                </c:pt>
                <c:pt idx="7">
                  <c:v>2741.0</c:v>
                </c:pt>
                <c:pt idx="8">
                  <c:v>2527.0</c:v>
                </c:pt>
                <c:pt idx="9">
                  <c:v>2178.0</c:v>
                </c:pt>
                <c:pt idx="10">
                  <c:v>2185.0</c:v>
                </c:pt>
                <c:pt idx="11">
                  <c:v>1315.0</c:v>
                </c:pt>
                <c:pt idx="12">
                  <c:v>1846.0</c:v>
                </c:pt>
                <c:pt idx="13">
                  <c:v>1672.0</c:v>
                </c:pt>
                <c:pt idx="14">
                  <c:v>1767.0</c:v>
                </c:pt>
                <c:pt idx="15">
                  <c:v>1163.0</c:v>
                </c:pt>
                <c:pt idx="16">
                  <c:v>1668.0</c:v>
                </c:pt>
                <c:pt idx="17">
                  <c:v>1136.0</c:v>
                </c:pt>
                <c:pt idx="18">
                  <c:v>1233.0</c:v>
                </c:pt>
                <c:pt idx="19">
                  <c:v>1379.0</c:v>
                </c:pt>
                <c:pt idx="20">
                  <c:v>1245.0</c:v>
                </c:pt>
                <c:pt idx="21">
                  <c:v>1191.0</c:v>
                </c:pt>
                <c:pt idx="22">
                  <c:v>1346.0</c:v>
                </c:pt>
                <c:pt idx="23">
                  <c:v>1244.0</c:v>
                </c:pt>
                <c:pt idx="24">
                  <c:v>1342.0</c:v>
                </c:pt>
                <c:pt idx="25">
                  <c:v>902.0</c:v>
                </c:pt>
                <c:pt idx="26">
                  <c:v>870.0</c:v>
                </c:pt>
                <c:pt idx="27">
                  <c:v>623.0</c:v>
                </c:pt>
                <c:pt idx="28">
                  <c:v>717.0</c:v>
                </c:pt>
                <c:pt idx="29">
                  <c:v>443.0</c:v>
                </c:pt>
                <c:pt idx="30">
                  <c:v>1290.0</c:v>
                </c:pt>
                <c:pt idx="31">
                  <c:v>2426.0</c:v>
                </c:pt>
                <c:pt idx="32">
                  <c:v>2127.0</c:v>
                </c:pt>
                <c:pt idx="33">
                  <c:v>2199.0</c:v>
                </c:pt>
                <c:pt idx="34">
                  <c:v>1688.0</c:v>
                </c:pt>
                <c:pt idx="35">
                  <c:v>1080.0</c:v>
                </c:pt>
                <c:pt idx="36">
                  <c:v>2131.0</c:v>
                </c:pt>
                <c:pt idx="37">
                  <c:v>1359.0</c:v>
                </c:pt>
                <c:pt idx="38">
                  <c:v>1235.0</c:v>
                </c:pt>
                <c:pt idx="39">
                  <c:v>994.0</c:v>
                </c:pt>
                <c:pt idx="40">
                  <c:v>542.0</c:v>
                </c:pt>
                <c:pt idx="41">
                  <c:v>652.0</c:v>
                </c:pt>
                <c:pt idx="42">
                  <c:v>908.0</c:v>
                </c:pt>
                <c:pt idx="43">
                  <c:v>727.0</c:v>
                </c:pt>
                <c:pt idx="44">
                  <c:v>682.0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Graph'!$N$3:$N$4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Graph'!$N$5:$N$67</c:f>
              <c:numCache>
                <c:formatCode>General</c:formatCode>
                <c:ptCount val="63"/>
                <c:pt idx="0">
                  <c:v>239.0</c:v>
                </c:pt>
                <c:pt idx="1">
                  <c:v>128.0</c:v>
                </c:pt>
                <c:pt idx="2">
                  <c:v>115.0</c:v>
                </c:pt>
                <c:pt idx="3">
                  <c:v>41.0</c:v>
                </c:pt>
                <c:pt idx="4">
                  <c:v>189.0</c:v>
                </c:pt>
                <c:pt idx="5">
                  <c:v>157.0</c:v>
                </c:pt>
                <c:pt idx="6">
                  <c:v>71.0</c:v>
                </c:pt>
                <c:pt idx="7">
                  <c:v>90.0</c:v>
                </c:pt>
                <c:pt idx="8">
                  <c:v>173.0</c:v>
                </c:pt>
                <c:pt idx="9">
                  <c:v>170.0</c:v>
                </c:pt>
                <c:pt idx="10">
                  <c:v>150.0</c:v>
                </c:pt>
                <c:pt idx="11">
                  <c:v>297.0</c:v>
                </c:pt>
                <c:pt idx="12">
                  <c:v>223.0</c:v>
                </c:pt>
                <c:pt idx="13">
                  <c:v>237.0</c:v>
                </c:pt>
                <c:pt idx="14">
                  <c:v>98.0</c:v>
                </c:pt>
                <c:pt idx="15">
                  <c:v>123.0</c:v>
                </c:pt>
                <c:pt idx="16">
                  <c:v>155.0</c:v>
                </c:pt>
                <c:pt idx="17">
                  <c:v>195.0</c:v>
                </c:pt>
                <c:pt idx="18">
                  <c:v>139.0</c:v>
                </c:pt>
                <c:pt idx="19">
                  <c:v>46.0</c:v>
                </c:pt>
                <c:pt idx="20">
                  <c:v>119.0</c:v>
                </c:pt>
                <c:pt idx="21">
                  <c:v>266.0</c:v>
                </c:pt>
                <c:pt idx="22">
                  <c:v>121.0</c:v>
                </c:pt>
                <c:pt idx="23">
                  <c:v>128.0</c:v>
                </c:pt>
                <c:pt idx="24">
                  <c:v>211.0</c:v>
                </c:pt>
                <c:pt idx="25">
                  <c:v>166.0</c:v>
                </c:pt>
                <c:pt idx="26">
                  <c:v>188.0</c:v>
                </c:pt>
                <c:pt idx="27">
                  <c:v>187.0</c:v>
                </c:pt>
                <c:pt idx="28">
                  <c:v>131.0</c:v>
                </c:pt>
                <c:pt idx="29">
                  <c:v>136.0</c:v>
                </c:pt>
                <c:pt idx="30">
                  <c:v>182.0</c:v>
                </c:pt>
                <c:pt idx="31">
                  <c:v>111.0</c:v>
                </c:pt>
                <c:pt idx="32">
                  <c:v>242.0</c:v>
                </c:pt>
                <c:pt idx="33">
                  <c:v>257.0</c:v>
                </c:pt>
                <c:pt idx="34">
                  <c:v>135.0</c:v>
                </c:pt>
                <c:pt idx="35">
                  <c:v>106.0</c:v>
                </c:pt>
                <c:pt idx="36">
                  <c:v>104.0</c:v>
                </c:pt>
                <c:pt idx="37">
                  <c:v>108.0</c:v>
                </c:pt>
                <c:pt idx="38">
                  <c:v>37.0</c:v>
                </c:pt>
                <c:pt idx="39">
                  <c:v>30.0</c:v>
                </c:pt>
                <c:pt idx="40">
                  <c:v>54.0</c:v>
                </c:pt>
                <c:pt idx="41">
                  <c:v>84.0</c:v>
                </c:pt>
                <c:pt idx="42">
                  <c:v>66.0</c:v>
                </c:pt>
                <c:pt idx="43">
                  <c:v>74.0</c:v>
                </c:pt>
                <c:pt idx="44">
                  <c:v>238.0</c:v>
                </c:pt>
                <c:pt idx="45">
                  <c:v>105.0</c:v>
                </c:pt>
                <c:pt idx="46">
                  <c:v>94.0</c:v>
                </c:pt>
                <c:pt idx="47">
                  <c:v>65.0</c:v>
                </c:pt>
                <c:pt idx="48">
                  <c:v>21.0</c:v>
                </c:pt>
                <c:pt idx="49">
                  <c:v>9.0</c:v>
                </c:pt>
                <c:pt idx="50">
                  <c:v>2.0</c:v>
                </c:pt>
                <c:pt idx="51">
                  <c:v>12.0</c:v>
                </c:pt>
                <c:pt idx="52">
                  <c:v>3.0</c:v>
                </c:pt>
                <c:pt idx="53">
                  <c:v>97.0</c:v>
                </c:pt>
                <c:pt idx="54">
                  <c:v>24.0</c:v>
                </c:pt>
                <c:pt idx="55">
                  <c:v>19.0</c:v>
                </c:pt>
                <c:pt idx="56">
                  <c:v>82.0</c:v>
                </c:pt>
                <c:pt idx="57">
                  <c:v>0.0</c:v>
                </c:pt>
                <c:pt idx="58">
                  <c:v>24.0</c:v>
                </c:pt>
                <c:pt idx="59">
                  <c:v>54.0</c:v>
                </c:pt>
                <c:pt idx="60">
                  <c:v>44.0</c:v>
                </c:pt>
                <c:pt idx="61">
                  <c:v>32.0</c:v>
                </c:pt>
                <c:pt idx="62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Graph'!$O$3:$O$4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Graph'!$O$5:$O$67</c:f>
              <c:numCache>
                <c:formatCode>General</c:formatCode>
                <c:ptCount val="63"/>
                <c:pt idx="0">
                  <c:v>279.0</c:v>
                </c:pt>
                <c:pt idx="1">
                  <c:v>193.0</c:v>
                </c:pt>
                <c:pt idx="2">
                  <c:v>106.0</c:v>
                </c:pt>
                <c:pt idx="3">
                  <c:v>60.0</c:v>
                </c:pt>
                <c:pt idx="4">
                  <c:v>79.0</c:v>
                </c:pt>
                <c:pt idx="5">
                  <c:v>60.0</c:v>
                </c:pt>
                <c:pt idx="6">
                  <c:v>111.0</c:v>
                </c:pt>
                <c:pt idx="7">
                  <c:v>319.0</c:v>
                </c:pt>
                <c:pt idx="8">
                  <c:v>305.0</c:v>
                </c:pt>
                <c:pt idx="9">
                  <c:v>153.0</c:v>
                </c:pt>
                <c:pt idx="10">
                  <c:v>364.0</c:v>
                </c:pt>
                <c:pt idx="11">
                  <c:v>539.0</c:v>
                </c:pt>
                <c:pt idx="12">
                  <c:v>484.0</c:v>
                </c:pt>
                <c:pt idx="13">
                  <c:v>200.0</c:v>
                </c:pt>
                <c:pt idx="14">
                  <c:v>198.0</c:v>
                </c:pt>
                <c:pt idx="15">
                  <c:v>107.0</c:v>
                </c:pt>
                <c:pt idx="16">
                  <c:v>254.0</c:v>
                </c:pt>
                <c:pt idx="17">
                  <c:v>528.0</c:v>
                </c:pt>
                <c:pt idx="18">
                  <c:v>476.0</c:v>
                </c:pt>
                <c:pt idx="19">
                  <c:v>430.0</c:v>
                </c:pt>
                <c:pt idx="20">
                  <c:v>192.0</c:v>
                </c:pt>
                <c:pt idx="21">
                  <c:v>84.0</c:v>
                </c:pt>
                <c:pt idx="22">
                  <c:v>158.0</c:v>
                </c:pt>
                <c:pt idx="23">
                  <c:v>115.0</c:v>
                </c:pt>
                <c:pt idx="24">
                  <c:v>47.0</c:v>
                </c:pt>
                <c:pt idx="25">
                  <c:v>28.0</c:v>
                </c:pt>
                <c:pt idx="26">
                  <c:v>406.0</c:v>
                </c:pt>
                <c:pt idx="27">
                  <c:v>456.0</c:v>
                </c:pt>
                <c:pt idx="28">
                  <c:v>521.0</c:v>
                </c:pt>
                <c:pt idx="29">
                  <c:v>621.0</c:v>
                </c:pt>
                <c:pt idx="30">
                  <c:v>407.0</c:v>
                </c:pt>
                <c:pt idx="31">
                  <c:v>893.0</c:v>
                </c:pt>
                <c:pt idx="32">
                  <c:v>282.0</c:v>
                </c:pt>
                <c:pt idx="33">
                  <c:v>671.0</c:v>
                </c:pt>
                <c:pt idx="34">
                  <c:v>513.0</c:v>
                </c:pt>
                <c:pt idx="35">
                  <c:v>431.0</c:v>
                </c:pt>
                <c:pt idx="36">
                  <c:v>311.0</c:v>
                </c:pt>
                <c:pt idx="37">
                  <c:v>491.0</c:v>
                </c:pt>
                <c:pt idx="38">
                  <c:v>566.0</c:v>
                </c:pt>
                <c:pt idx="39">
                  <c:v>162.0</c:v>
                </c:pt>
                <c:pt idx="40">
                  <c:v>285.0</c:v>
                </c:pt>
                <c:pt idx="41">
                  <c:v>77.0</c:v>
                </c:pt>
                <c:pt idx="42">
                  <c:v>118.0</c:v>
                </c:pt>
                <c:pt idx="43">
                  <c:v>161.0</c:v>
                </c:pt>
                <c:pt idx="44">
                  <c:v>58.0</c:v>
                </c:pt>
                <c:pt idx="45">
                  <c:v>136.0</c:v>
                </c:pt>
                <c:pt idx="46">
                  <c:v>474.0</c:v>
                </c:pt>
                <c:pt idx="47">
                  <c:v>196.0</c:v>
                </c:pt>
                <c:pt idx="48">
                  <c:v>245.0</c:v>
                </c:pt>
                <c:pt idx="49">
                  <c:v>93.0</c:v>
                </c:pt>
                <c:pt idx="50">
                  <c:v>135.0</c:v>
                </c:pt>
                <c:pt idx="51">
                  <c:v>135.0</c:v>
                </c:pt>
                <c:pt idx="52">
                  <c:v>153.0</c:v>
                </c:pt>
                <c:pt idx="53">
                  <c:v>245.0</c:v>
                </c:pt>
                <c:pt idx="54">
                  <c:v>393.0</c:v>
                </c:pt>
                <c:pt idx="55">
                  <c:v>303.0</c:v>
                </c:pt>
                <c:pt idx="56">
                  <c:v>39.0</c:v>
                </c:pt>
                <c:pt idx="57">
                  <c:v>115.0</c:v>
                </c:pt>
                <c:pt idx="58">
                  <c:v>63.0</c:v>
                </c:pt>
                <c:pt idx="59">
                  <c:v>90.0</c:v>
                </c:pt>
                <c:pt idx="60">
                  <c:v>73.0</c:v>
                </c:pt>
                <c:pt idx="61">
                  <c:v>125.0</c:v>
                </c:pt>
                <c:pt idx="62">
                  <c:v>328.0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Graph'!$P$3:$P$4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Graph'!$P$5:$P$67</c:f>
              <c:numCache>
                <c:formatCode>General</c:formatCode>
                <c:ptCount val="63"/>
                <c:pt idx="0">
                  <c:v>315.0</c:v>
                </c:pt>
                <c:pt idx="1">
                  <c:v>284.0</c:v>
                </c:pt>
                <c:pt idx="2">
                  <c:v>449.0</c:v>
                </c:pt>
                <c:pt idx="3">
                  <c:v>361.0</c:v>
                </c:pt>
                <c:pt idx="4">
                  <c:v>349.0</c:v>
                </c:pt>
                <c:pt idx="5">
                  <c:v>373.0</c:v>
                </c:pt>
                <c:pt idx="6">
                  <c:v>248.0</c:v>
                </c:pt>
                <c:pt idx="7">
                  <c:v>745.0</c:v>
                </c:pt>
                <c:pt idx="8">
                  <c:v>781.0</c:v>
                </c:pt>
                <c:pt idx="9">
                  <c:v>585.0</c:v>
                </c:pt>
                <c:pt idx="10">
                  <c:v>834.0</c:v>
                </c:pt>
                <c:pt idx="11">
                  <c:v>628.0</c:v>
                </c:pt>
                <c:pt idx="12">
                  <c:v>430.0</c:v>
                </c:pt>
                <c:pt idx="13">
                  <c:v>543.0</c:v>
                </c:pt>
                <c:pt idx="14">
                  <c:v>611.0</c:v>
                </c:pt>
                <c:pt idx="15">
                  <c:v>420.0</c:v>
                </c:pt>
                <c:pt idx="16">
                  <c:v>293.0</c:v>
                </c:pt>
                <c:pt idx="17">
                  <c:v>457.0</c:v>
                </c:pt>
                <c:pt idx="18">
                  <c:v>506.0</c:v>
                </c:pt>
                <c:pt idx="19">
                  <c:v>662.0</c:v>
                </c:pt>
                <c:pt idx="20">
                  <c:v>460.0</c:v>
                </c:pt>
                <c:pt idx="21">
                  <c:v>245.0</c:v>
                </c:pt>
                <c:pt idx="22">
                  <c:v>312.0</c:v>
                </c:pt>
                <c:pt idx="23">
                  <c:v>258.0</c:v>
                </c:pt>
                <c:pt idx="24">
                  <c:v>365.0</c:v>
                </c:pt>
                <c:pt idx="25">
                  <c:v>620.0</c:v>
                </c:pt>
                <c:pt idx="26">
                  <c:v>532.0</c:v>
                </c:pt>
                <c:pt idx="27">
                  <c:v>678.0</c:v>
                </c:pt>
                <c:pt idx="28">
                  <c:v>595.0</c:v>
                </c:pt>
                <c:pt idx="29">
                  <c:v>231.0</c:v>
                </c:pt>
                <c:pt idx="30">
                  <c:v>288.0</c:v>
                </c:pt>
                <c:pt idx="31">
                  <c:v>760.0</c:v>
                </c:pt>
                <c:pt idx="32">
                  <c:v>598.0</c:v>
                </c:pt>
                <c:pt idx="33">
                  <c:v>652.0</c:v>
                </c:pt>
                <c:pt idx="34">
                  <c:v>377.0</c:v>
                </c:pt>
                <c:pt idx="35">
                  <c:v>328.0</c:v>
                </c:pt>
                <c:pt idx="36">
                  <c:v>452.0</c:v>
                </c:pt>
                <c:pt idx="37">
                  <c:v>590.0</c:v>
                </c:pt>
                <c:pt idx="38">
                  <c:v>809.0</c:v>
                </c:pt>
                <c:pt idx="39">
                  <c:v>849.0</c:v>
                </c:pt>
                <c:pt idx="40">
                  <c:v>830.0</c:v>
                </c:pt>
                <c:pt idx="41">
                  <c:v>661.0</c:v>
                </c:pt>
                <c:pt idx="42">
                  <c:v>638.0</c:v>
                </c:pt>
                <c:pt idx="43">
                  <c:v>367.0</c:v>
                </c:pt>
                <c:pt idx="44">
                  <c:v>350.0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02904"/>
        <c:axId val="-2111177528"/>
      </c:lineChart>
      <c:catAx>
        <c:axId val="-2087802904"/>
        <c:scaling>
          <c:orientation val="maxMin"/>
        </c:scaling>
        <c:delete val="0"/>
        <c:axPos val="b"/>
        <c:majorTickMark val="out"/>
        <c:minorTickMark val="none"/>
        <c:tickLblPos val="nextTo"/>
        <c:crossAx val="-2111177528"/>
        <c:crosses val="autoZero"/>
        <c:auto val="1"/>
        <c:lblAlgn val="ctr"/>
        <c:lblOffset val="100"/>
        <c:noMultiLvlLbl val="0"/>
      </c:catAx>
      <c:valAx>
        <c:axId val="-21111775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Commits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02904"/>
        <c:crosses val="autoZero"/>
        <c:crossBetween val="between"/>
        <c:majorUnit val="600.0"/>
      </c:valAx>
    </c:plotArea>
    <c:legend>
      <c:legendPos val="r"/>
      <c:layout>
        <c:manualLayout>
          <c:xMode val="edge"/>
          <c:yMode val="edge"/>
          <c:x val="0.0190892388451443"/>
          <c:y val="0.036269320501604"/>
          <c:w val="0.230910761154856"/>
          <c:h val="0.20399927519520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Graph'!$M$83:$M$84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Graph'!$M$85:$M$148</c:f>
              <c:numCache>
                <c:formatCode>General</c:formatCode>
                <c:ptCount val="64"/>
                <c:pt idx="0">
                  <c:v>5.070454545454545</c:v>
                </c:pt>
                <c:pt idx="1">
                  <c:v>5.070454545454545</c:v>
                </c:pt>
                <c:pt idx="2">
                  <c:v>4.810362694300517</c:v>
                </c:pt>
                <c:pt idx="3">
                  <c:v>4.714438502673797</c:v>
                </c:pt>
                <c:pt idx="4">
                  <c:v>4.814081408140814</c:v>
                </c:pt>
                <c:pt idx="5">
                  <c:v>4.409799554565701</c:v>
                </c:pt>
                <c:pt idx="6">
                  <c:v>3.460234680573663</c:v>
                </c:pt>
                <c:pt idx="7">
                  <c:v>4.105839416058394</c:v>
                </c:pt>
                <c:pt idx="8">
                  <c:v>4.364476386036961</c:v>
                </c:pt>
                <c:pt idx="9">
                  <c:v>4.016987542468856</c:v>
                </c:pt>
                <c:pt idx="10">
                  <c:v>4.488396624472573</c:v>
                </c:pt>
                <c:pt idx="11">
                  <c:v>4.37960687960688</c:v>
                </c:pt>
                <c:pt idx="12">
                  <c:v>5.493910690121786</c:v>
                </c:pt>
                <c:pt idx="13">
                  <c:v>3.504901960784313</c:v>
                </c:pt>
                <c:pt idx="14">
                  <c:v>4.696324951644101</c:v>
                </c:pt>
                <c:pt idx="15">
                  <c:v>4.053012048192771</c:v>
                </c:pt>
                <c:pt idx="16">
                  <c:v>5.789473684210526</c:v>
                </c:pt>
                <c:pt idx="17">
                  <c:v>4.47136563876652</c:v>
                </c:pt>
                <c:pt idx="18">
                  <c:v>4.415041782729804</c:v>
                </c:pt>
                <c:pt idx="19">
                  <c:v>5.302540415704387</c:v>
                </c:pt>
                <c:pt idx="20">
                  <c:v>4.960739030023094</c:v>
                </c:pt>
                <c:pt idx="21">
                  <c:v>4.703208556149732</c:v>
                </c:pt>
                <c:pt idx="22">
                  <c:v>5.691780821917808</c:v>
                </c:pt>
                <c:pt idx="23">
                  <c:v>4.842450765864332</c:v>
                </c:pt>
                <c:pt idx="24">
                  <c:v>4.566666666666666</c:v>
                </c:pt>
                <c:pt idx="25">
                  <c:v>3.806763285024155</c:v>
                </c:pt>
                <c:pt idx="26">
                  <c:v>4.268656716417911</c:v>
                </c:pt>
                <c:pt idx="27">
                  <c:v>3.459363957597173</c:v>
                </c:pt>
                <c:pt idx="28">
                  <c:v>3.915384615384615</c:v>
                </c:pt>
                <c:pt idx="29">
                  <c:v>4.506993006993006</c:v>
                </c:pt>
                <c:pt idx="30">
                  <c:v>4.223175965665236</c:v>
                </c:pt>
                <c:pt idx="31">
                  <c:v>3.935897435897436</c:v>
                </c:pt>
                <c:pt idx="32">
                  <c:v>3.924107142857142</c:v>
                </c:pt>
                <c:pt idx="33">
                  <c:v>4.701754385964912</c:v>
                </c:pt>
                <c:pt idx="34">
                  <c:v>4.746835443037975</c:v>
                </c:pt>
                <c:pt idx="35">
                  <c:v>1.677570093457944</c:v>
                </c:pt>
                <c:pt idx="36">
                  <c:v>1.705882352941176</c:v>
                </c:pt>
                <c:pt idx="37">
                  <c:v>1.522988505747126</c:v>
                </c:pt>
                <c:pt idx="38">
                  <c:v>2.09375</c:v>
                </c:pt>
                <c:pt idx="39">
                  <c:v>1.389610389610389</c:v>
                </c:pt>
                <c:pt idx="40">
                  <c:v>0.297297297297297</c:v>
                </c:pt>
                <c:pt idx="41">
                  <c:v>0.173913043478261</c:v>
                </c:pt>
                <c:pt idx="42">
                  <c:v>0.842105263157895</c:v>
                </c:pt>
                <c:pt idx="43">
                  <c:v>1.076923076923077</c:v>
                </c:pt>
                <c:pt idx="44">
                  <c:v>0.233333333333333</c:v>
                </c:pt>
                <c:pt idx="4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Graph'!$N$83:$N$84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Graph'!$N$85:$N$148</c:f>
              <c:numCache>
                <c:formatCode>General</c:formatCode>
                <c:ptCount val="64"/>
                <c:pt idx="0">
                  <c:v>4.9</c:v>
                </c:pt>
                <c:pt idx="1">
                  <c:v>5.846153846153846</c:v>
                </c:pt>
                <c:pt idx="2">
                  <c:v>5.333333333333332</c:v>
                </c:pt>
                <c:pt idx="3">
                  <c:v>6.057971014492754</c:v>
                </c:pt>
                <c:pt idx="4">
                  <c:v>6.915492957746479</c:v>
                </c:pt>
                <c:pt idx="5">
                  <c:v>5.564102564102564</c:v>
                </c:pt>
                <c:pt idx="6">
                  <c:v>4.25609756097561</c:v>
                </c:pt>
                <c:pt idx="7">
                  <c:v>4.756410256410256</c:v>
                </c:pt>
                <c:pt idx="8">
                  <c:v>6.3</c:v>
                </c:pt>
                <c:pt idx="9">
                  <c:v>4.356164383561643</c:v>
                </c:pt>
                <c:pt idx="10">
                  <c:v>5.633802816901408</c:v>
                </c:pt>
                <c:pt idx="11">
                  <c:v>5.025641025641025</c:v>
                </c:pt>
                <c:pt idx="12">
                  <c:v>4.742424242424242</c:v>
                </c:pt>
                <c:pt idx="13">
                  <c:v>4.918918918918919</c:v>
                </c:pt>
                <c:pt idx="14">
                  <c:v>4.65</c:v>
                </c:pt>
                <c:pt idx="15">
                  <c:v>4.136363636363636</c:v>
                </c:pt>
                <c:pt idx="16">
                  <c:v>5.242857142857143</c:v>
                </c:pt>
                <c:pt idx="17">
                  <c:v>4.63953488372093</c:v>
                </c:pt>
                <c:pt idx="18">
                  <c:v>4.181818181818181</c:v>
                </c:pt>
                <c:pt idx="19">
                  <c:v>4.434210526315789</c:v>
                </c:pt>
                <c:pt idx="20">
                  <c:v>4.958904109589041</c:v>
                </c:pt>
                <c:pt idx="21">
                  <c:v>4.651515151515151</c:v>
                </c:pt>
                <c:pt idx="22">
                  <c:v>5.120481927710843</c:v>
                </c:pt>
                <c:pt idx="23">
                  <c:v>4.921875</c:v>
                </c:pt>
                <c:pt idx="24">
                  <c:v>4.360465116279069</c:v>
                </c:pt>
                <c:pt idx="25">
                  <c:v>4.0</c:v>
                </c:pt>
                <c:pt idx="26">
                  <c:v>4.155844155844155</c:v>
                </c:pt>
                <c:pt idx="27">
                  <c:v>6.127118644067797</c:v>
                </c:pt>
                <c:pt idx="28">
                  <c:v>3.772151898734177</c:v>
                </c:pt>
                <c:pt idx="29">
                  <c:v>4.518518518518518</c:v>
                </c:pt>
                <c:pt idx="30">
                  <c:v>4.26984126984127</c:v>
                </c:pt>
                <c:pt idx="31">
                  <c:v>4.357142857142857</c:v>
                </c:pt>
                <c:pt idx="32">
                  <c:v>3.76923076923077</c:v>
                </c:pt>
                <c:pt idx="33">
                  <c:v>3.905882352941176</c:v>
                </c:pt>
                <c:pt idx="34">
                  <c:v>4.647727272727272</c:v>
                </c:pt>
                <c:pt idx="35">
                  <c:v>4.908163265306121</c:v>
                </c:pt>
                <c:pt idx="36">
                  <c:v>5.294871794871794</c:v>
                </c:pt>
                <c:pt idx="37">
                  <c:v>5.608695652173913</c:v>
                </c:pt>
                <c:pt idx="38">
                  <c:v>3.725490196078431</c:v>
                </c:pt>
                <c:pt idx="39">
                  <c:v>3.532258064516129</c:v>
                </c:pt>
                <c:pt idx="40">
                  <c:v>3.870967741935484</c:v>
                </c:pt>
                <c:pt idx="41">
                  <c:v>4.627450980392157</c:v>
                </c:pt>
                <c:pt idx="42">
                  <c:v>4.050847457627118</c:v>
                </c:pt>
                <c:pt idx="43">
                  <c:v>3.534482758620689</c:v>
                </c:pt>
                <c:pt idx="44">
                  <c:v>3.433962264150943</c:v>
                </c:pt>
                <c:pt idx="45">
                  <c:v>4.170731707317073</c:v>
                </c:pt>
                <c:pt idx="46">
                  <c:v>2.979166666666666</c:v>
                </c:pt>
                <c:pt idx="47">
                  <c:v>3.283018867924528</c:v>
                </c:pt>
                <c:pt idx="48">
                  <c:v>3.226415094339623</c:v>
                </c:pt>
                <c:pt idx="49">
                  <c:v>4.65</c:v>
                </c:pt>
                <c:pt idx="50">
                  <c:v>4.233333333333333</c:v>
                </c:pt>
                <c:pt idx="51">
                  <c:v>3.375</c:v>
                </c:pt>
                <c:pt idx="52">
                  <c:v>4.147058823529412</c:v>
                </c:pt>
                <c:pt idx="53">
                  <c:v>4.578947368421052</c:v>
                </c:pt>
                <c:pt idx="54">
                  <c:v>5.580645161290322</c:v>
                </c:pt>
                <c:pt idx="55">
                  <c:v>5.041666666666666</c:v>
                </c:pt>
                <c:pt idx="56">
                  <c:v>3.95</c:v>
                </c:pt>
                <c:pt idx="57">
                  <c:v>3.653846153846154</c:v>
                </c:pt>
                <c:pt idx="58">
                  <c:v>2.9</c:v>
                </c:pt>
                <c:pt idx="59">
                  <c:v>2.933333333333333</c:v>
                </c:pt>
                <c:pt idx="60">
                  <c:v>3.777777777777777</c:v>
                </c:pt>
                <c:pt idx="61">
                  <c:v>3.722222222222222</c:v>
                </c:pt>
                <c:pt idx="6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Graph'!$O$83:$O$84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Graph'!$O$85:$O$148</c:f>
              <c:numCache>
                <c:formatCode>General</c:formatCode>
                <c:ptCount val="64"/>
                <c:pt idx="0">
                  <c:v>4.914285714285715</c:v>
                </c:pt>
                <c:pt idx="1">
                  <c:v>6.844444444444444</c:v>
                </c:pt>
                <c:pt idx="2">
                  <c:v>3.933333333333333</c:v>
                </c:pt>
                <c:pt idx="3">
                  <c:v>4.47457627118644</c:v>
                </c:pt>
                <c:pt idx="4">
                  <c:v>3.171428571428571</c:v>
                </c:pt>
                <c:pt idx="5">
                  <c:v>5.365853658536586</c:v>
                </c:pt>
                <c:pt idx="6">
                  <c:v>7.112903225806452</c:v>
                </c:pt>
                <c:pt idx="7">
                  <c:v>4.34375</c:v>
                </c:pt>
                <c:pt idx="8">
                  <c:v>5.79032258064516</c:v>
                </c:pt>
                <c:pt idx="9">
                  <c:v>6.289855072463768</c:v>
                </c:pt>
                <c:pt idx="10">
                  <c:v>4.518987341772152</c:v>
                </c:pt>
                <c:pt idx="11">
                  <c:v>9.6875</c:v>
                </c:pt>
                <c:pt idx="12">
                  <c:v>12.37209302325581</c:v>
                </c:pt>
                <c:pt idx="13">
                  <c:v>9.96</c:v>
                </c:pt>
                <c:pt idx="14">
                  <c:v>5.612244897959184</c:v>
                </c:pt>
                <c:pt idx="15">
                  <c:v>4.806818181818181</c:v>
                </c:pt>
                <c:pt idx="16">
                  <c:v>4.894117647058824</c:v>
                </c:pt>
                <c:pt idx="17">
                  <c:v>5.18987341772152</c:v>
                </c:pt>
                <c:pt idx="18">
                  <c:v>4.506493506493506</c:v>
                </c:pt>
                <c:pt idx="19">
                  <c:v>5.228915662650603</c:v>
                </c:pt>
                <c:pt idx="20">
                  <c:v>4.662162162162162</c:v>
                </c:pt>
                <c:pt idx="21">
                  <c:v>4.914285714285715</c:v>
                </c:pt>
                <c:pt idx="22">
                  <c:v>5.392857142857143</c:v>
                </c:pt>
                <c:pt idx="23">
                  <c:v>5.352112676056338</c:v>
                </c:pt>
                <c:pt idx="24">
                  <c:v>4.3</c:v>
                </c:pt>
                <c:pt idx="25">
                  <c:v>5.945454545454545</c:v>
                </c:pt>
                <c:pt idx="26">
                  <c:v>3.630434782608696</c:v>
                </c:pt>
                <c:pt idx="27">
                  <c:v>3.944444444444445</c:v>
                </c:pt>
                <c:pt idx="28">
                  <c:v>3.254545454545454</c:v>
                </c:pt>
                <c:pt idx="29">
                  <c:v>2.107142857142857</c:v>
                </c:pt>
                <c:pt idx="30">
                  <c:v>2.063492063492064</c:v>
                </c:pt>
                <c:pt idx="31">
                  <c:v>2.197368421052631</c:v>
                </c:pt>
                <c:pt idx="32">
                  <c:v>3.16923076923077</c:v>
                </c:pt>
                <c:pt idx="33">
                  <c:v>3.597938144329897</c:v>
                </c:pt>
                <c:pt idx="34">
                  <c:v>2.876404494382022</c:v>
                </c:pt>
                <c:pt idx="35">
                  <c:v>3.677419354838709</c:v>
                </c:pt>
                <c:pt idx="36">
                  <c:v>4.710743801652892</c:v>
                </c:pt>
                <c:pt idx="37">
                  <c:v>4.03370786516854</c:v>
                </c:pt>
                <c:pt idx="38">
                  <c:v>2.759259259259259</c:v>
                </c:pt>
                <c:pt idx="39">
                  <c:v>2.977777777777777</c:v>
                </c:pt>
                <c:pt idx="40">
                  <c:v>4.158878504672897</c:v>
                </c:pt>
                <c:pt idx="41">
                  <c:v>3.984375</c:v>
                </c:pt>
                <c:pt idx="42">
                  <c:v>4.419580419580419</c:v>
                </c:pt>
                <c:pt idx="43">
                  <c:v>4.419642857142856</c:v>
                </c:pt>
                <c:pt idx="44">
                  <c:v>4.60204081632653</c:v>
                </c:pt>
                <c:pt idx="45">
                  <c:v>6.274193548387097</c:v>
                </c:pt>
                <c:pt idx="46">
                  <c:v>5.59748427672956</c:v>
                </c:pt>
                <c:pt idx="47">
                  <c:v>5.13986013986014</c:v>
                </c:pt>
                <c:pt idx="48">
                  <c:v>5.55621301775148</c:v>
                </c:pt>
                <c:pt idx="49">
                  <c:v>5.271739130434782</c:v>
                </c:pt>
                <c:pt idx="50">
                  <c:v>6.010752688172043</c:v>
                </c:pt>
                <c:pt idx="51">
                  <c:v>5.134146341463414</c:v>
                </c:pt>
                <c:pt idx="52">
                  <c:v>6.752941176470588</c:v>
                </c:pt>
                <c:pt idx="53">
                  <c:v>8.367647058823528</c:v>
                </c:pt>
                <c:pt idx="54">
                  <c:v>5.897435897435898</c:v>
                </c:pt>
                <c:pt idx="55">
                  <c:v>6.545454545454546</c:v>
                </c:pt>
                <c:pt idx="56">
                  <c:v>6.21875</c:v>
                </c:pt>
                <c:pt idx="57">
                  <c:v>6.280487804878049</c:v>
                </c:pt>
                <c:pt idx="58">
                  <c:v>7.635135135135135</c:v>
                </c:pt>
                <c:pt idx="59">
                  <c:v>6.64179104477612</c:v>
                </c:pt>
                <c:pt idx="60">
                  <c:v>9.410714285714286</c:v>
                </c:pt>
                <c:pt idx="61">
                  <c:v>4.6875</c:v>
                </c:pt>
                <c:pt idx="62">
                  <c:v>5.142857142857143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Graph'!$P$83:$P$84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Graph'!$P$85:$P$148</c:f>
              <c:numCache>
                <c:formatCode>General</c:formatCode>
                <c:ptCount val="64"/>
                <c:pt idx="0">
                  <c:v>10.61587301587302</c:v>
                </c:pt>
                <c:pt idx="1">
                  <c:v>9.149377593360995</c:v>
                </c:pt>
                <c:pt idx="2">
                  <c:v>10.79661016949153</c:v>
                </c:pt>
                <c:pt idx="3">
                  <c:v>7.813278008298755</c:v>
                </c:pt>
                <c:pt idx="4">
                  <c:v>8.686006825938566</c:v>
                </c:pt>
                <c:pt idx="5">
                  <c:v>12.27573529411765</c:v>
                </c:pt>
                <c:pt idx="6">
                  <c:v>11.68774703557312</c:v>
                </c:pt>
                <c:pt idx="7">
                  <c:v>12.45964912280702</c:v>
                </c:pt>
                <c:pt idx="8">
                  <c:v>12.97169811320755</c:v>
                </c:pt>
                <c:pt idx="9">
                  <c:v>10.22105263157895</c:v>
                </c:pt>
                <c:pt idx="10">
                  <c:v>11.34027777777778</c:v>
                </c:pt>
                <c:pt idx="11">
                  <c:v>11.45510835913313</c:v>
                </c:pt>
                <c:pt idx="12">
                  <c:v>11.1469387755102</c:v>
                </c:pt>
                <c:pt idx="13">
                  <c:v>14.64372469635627</c:v>
                </c:pt>
                <c:pt idx="14">
                  <c:v>13.93971631205674</c:v>
                </c:pt>
                <c:pt idx="15">
                  <c:v>11.6358695652174</c:v>
                </c:pt>
                <c:pt idx="16">
                  <c:v>9.082474226804123</c:v>
                </c:pt>
                <c:pt idx="17">
                  <c:v>13.39887640449438</c:v>
                </c:pt>
                <c:pt idx="18">
                  <c:v>10.6</c:v>
                </c:pt>
                <c:pt idx="19">
                  <c:v>11.2186046511628</c:v>
                </c:pt>
                <c:pt idx="20">
                  <c:v>7.442396313364055</c:v>
                </c:pt>
                <c:pt idx="21">
                  <c:v>6.745762711864406</c:v>
                </c:pt>
                <c:pt idx="22">
                  <c:v>5.718562874251497</c:v>
                </c:pt>
                <c:pt idx="23">
                  <c:v>3.431578947368421</c:v>
                </c:pt>
                <c:pt idx="24">
                  <c:v>4.136054421768708</c:v>
                </c:pt>
                <c:pt idx="25">
                  <c:v>2.830188679245283</c:v>
                </c:pt>
                <c:pt idx="26">
                  <c:v>2.583333333333333</c:v>
                </c:pt>
                <c:pt idx="27">
                  <c:v>3.180851063829787</c:v>
                </c:pt>
                <c:pt idx="28">
                  <c:v>3.824175824175824</c:v>
                </c:pt>
                <c:pt idx="29">
                  <c:v>4.680851063829787</c:v>
                </c:pt>
                <c:pt idx="30">
                  <c:v>3.705128205128205</c:v>
                </c:pt>
                <c:pt idx="31">
                  <c:v>4.277777777777778</c:v>
                </c:pt>
                <c:pt idx="32">
                  <c:v>3.875</c:v>
                </c:pt>
                <c:pt idx="33">
                  <c:v>4.419354838709677</c:v>
                </c:pt>
                <c:pt idx="34">
                  <c:v>4.4</c:v>
                </c:pt>
                <c:pt idx="35">
                  <c:v>2.607142857142857</c:v>
                </c:pt>
                <c:pt idx="36">
                  <c:v>2.0</c:v>
                </c:pt>
                <c:pt idx="37">
                  <c:v>1.875</c:v>
                </c:pt>
                <c:pt idx="38">
                  <c:v>1.428571428571429</c:v>
                </c:pt>
                <c:pt idx="39">
                  <c:v>1.526315789473684</c:v>
                </c:pt>
                <c:pt idx="40">
                  <c:v>2.75</c:v>
                </c:pt>
                <c:pt idx="41">
                  <c:v>2.705882352941176</c:v>
                </c:pt>
                <c:pt idx="42">
                  <c:v>3.666666666666666</c:v>
                </c:pt>
                <c:pt idx="43">
                  <c:v>2.592592592592592</c:v>
                </c:pt>
                <c:pt idx="44">
                  <c:v>2.636363636363636</c:v>
                </c:pt>
                <c:pt idx="45">
                  <c:v>5.294117647058823</c:v>
                </c:pt>
                <c:pt idx="46">
                  <c:v>5.529411764705882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89816"/>
        <c:axId val="-2089548568"/>
      </c:lineChart>
      <c:catAx>
        <c:axId val="-20880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48568"/>
        <c:crosses val="autoZero"/>
        <c:auto val="1"/>
        <c:lblAlgn val="ctr"/>
        <c:lblOffset val="100"/>
        <c:noMultiLvlLbl val="0"/>
      </c:catAx>
      <c:valAx>
        <c:axId val="-208954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8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Community'!$N$3:$N$4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Community'!$N$5:$N$67</c:f>
              <c:numCache>
                <c:formatCode>General</c:formatCode>
                <c:ptCount val="63"/>
                <c:pt idx="0">
                  <c:v>880.0</c:v>
                </c:pt>
                <c:pt idx="1">
                  <c:v>880.0</c:v>
                </c:pt>
                <c:pt idx="2">
                  <c:v>965.0</c:v>
                </c:pt>
                <c:pt idx="3">
                  <c:v>935.0</c:v>
                </c:pt>
                <c:pt idx="4">
                  <c:v>909.0</c:v>
                </c:pt>
                <c:pt idx="5">
                  <c:v>898.0</c:v>
                </c:pt>
                <c:pt idx="6">
                  <c:v>767.0</c:v>
                </c:pt>
                <c:pt idx="7">
                  <c:v>822.0</c:v>
                </c:pt>
                <c:pt idx="8">
                  <c:v>974.0</c:v>
                </c:pt>
                <c:pt idx="9">
                  <c:v>883.0</c:v>
                </c:pt>
                <c:pt idx="10">
                  <c:v>948.0</c:v>
                </c:pt>
                <c:pt idx="11">
                  <c:v>814.0</c:v>
                </c:pt>
                <c:pt idx="12">
                  <c:v>739.0</c:v>
                </c:pt>
                <c:pt idx="13">
                  <c:v>408.0</c:v>
                </c:pt>
                <c:pt idx="14">
                  <c:v>517.0</c:v>
                </c:pt>
                <c:pt idx="15">
                  <c:v>415.0</c:v>
                </c:pt>
                <c:pt idx="16">
                  <c:v>532.0</c:v>
                </c:pt>
                <c:pt idx="17">
                  <c:v>454.0</c:v>
                </c:pt>
                <c:pt idx="18">
                  <c:v>359.0</c:v>
                </c:pt>
                <c:pt idx="19">
                  <c:v>433.0</c:v>
                </c:pt>
                <c:pt idx="20">
                  <c:v>433.0</c:v>
                </c:pt>
                <c:pt idx="21">
                  <c:v>374.0</c:v>
                </c:pt>
                <c:pt idx="22">
                  <c:v>438.0</c:v>
                </c:pt>
                <c:pt idx="23">
                  <c:v>457.0</c:v>
                </c:pt>
                <c:pt idx="24">
                  <c:v>480.0</c:v>
                </c:pt>
                <c:pt idx="25">
                  <c:v>414.0</c:v>
                </c:pt>
                <c:pt idx="26">
                  <c:v>335.0</c:v>
                </c:pt>
                <c:pt idx="27">
                  <c:v>283.0</c:v>
                </c:pt>
                <c:pt idx="28">
                  <c:v>260.0</c:v>
                </c:pt>
                <c:pt idx="29">
                  <c:v>286.0</c:v>
                </c:pt>
                <c:pt idx="30">
                  <c:v>233.0</c:v>
                </c:pt>
                <c:pt idx="31">
                  <c:v>234.0</c:v>
                </c:pt>
                <c:pt idx="32">
                  <c:v>224.0</c:v>
                </c:pt>
                <c:pt idx="33">
                  <c:v>171.0</c:v>
                </c:pt>
                <c:pt idx="34">
                  <c:v>237.0</c:v>
                </c:pt>
                <c:pt idx="35">
                  <c:v>214.0</c:v>
                </c:pt>
                <c:pt idx="36">
                  <c:v>204.0</c:v>
                </c:pt>
                <c:pt idx="37">
                  <c:v>174.0</c:v>
                </c:pt>
                <c:pt idx="38">
                  <c:v>96.0</c:v>
                </c:pt>
                <c:pt idx="39">
                  <c:v>77.0</c:v>
                </c:pt>
                <c:pt idx="40">
                  <c:v>74.0</c:v>
                </c:pt>
                <c:pt idx="41">
                  <c:v>46.0</c:v>
                </c:pt>
                <c:pt idx="42">
                  <c:v>19.0</c:v>
                </c:pt>
                <c:pt idx="43">
                  <c:v>13.0</c:v>
                </c:pt>
                <c:pt idx="44">
                  <c:v>30.0</c:v>
                </c:pt>
                <c:pt idx="45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Community'!$O$3:$O$4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Community'!$O$5:$O$67</c:f>
              <c:numCache>
                <c:formatCode>General</c:formatCode>
                <c:ptCount val="63"/>
                <c:pt idx="0">
                  <c:v>50.0</c:v>
                </c:pt>
                <c:pt idx="1">
                  <c:v>52.0</c:v>
                </c:pt>
                <c:pt idx="2">
                  <c:v>63.0</c:v>
                </c:pt>
                <c:pt idx="3">
                  <c:v>69.0</c:v>
                </c:pt>
                <c:pt idx="4">
                  <c:v>71.0</c:v>
                </c:pt>
                <c:pt idx="5">
                  <c:v>78.0</c:v>
                </c:pt>
                <c:pt idx="6">
                  <c:v>82.0</c:v>
                </c:pt>
                <c:pt idx="7">
                  <c:v>78.0</c:v>
                </c:pt>
                <c:pt idx="8">
                  <c:v>60.0</c:v>
                </c:pt>
                <c:pt idx="9">
                  <c:v>73.0</c:v>
                </c:pt>
                <c:pt idx="10">
                  <c:v>71.0</c:v>
                </c:pt>
                <c:pt idx="11">
                  <c:v>78.0</c:v>
                </c:pt>
                <c:pt idx="12">
                  <c:v>66.0</c:v>
                </c:pt>
                <c:pt idx="13">
                  <c:v>74.0</c:v>
                </c:pt>
                <c:pt idx="14">
                  <c:v>80.0</c:v>
                </c:pt>
                <c:pt idx="15">
                  <c:v>66.0</c:v>
                </c:pt>
                <c:pt idx="16">
                  <c:v>70.0</c:v>
                </c:pt>
                <c:pt idx="17">
                  <c:v>86.0</c:v>
                </c:pt>
                <c:pt idx="18">
                  <c:v>66.0</c:v>
                </c:pt>
                <c:pt idx="19">
                  <c:v>76.0</c:v>
                </c:pt>
                <c:pt idx="20">
                  <c:v>73.0</c:v>
                </c:pt>
                <c:pt idx="21">
                  <c:v>66.0</c:v>
                </c:pt>
                <c:pt idx="22">
                  <c:v>83.0</c:v>
                </c:pt>
                <c:pt idx="23">
                  <c:v>64.0</c:v>
                </c:pt>
                <c:pt idx="24">
                  <c:v>86.0</c:v>
                </c:pt>
                <c:pt idx="25">
                  <c:v>80.0</c:v>
                </c:pt>
                <c:pt idx="26">
                  <c:v>77.0</c:v>
                </c:pt>
                <c:pt idx="27">
                  <c:v>118.0</c:v>
                </c:pt>
                <c:pt idx="28">
                  <c:v>79.0</c:v>
                </c:pt>
                <c:pt idx="29">
                  <c:v>54.0</c:v>
                </c:pt>
                <c:pt idx="30">
                  <c:v>63.0</c:v>
                </c:pt>
                <c:pt idx="31">
                  <c:v>56.0</c:v>
                </c:pt>
                <c:pt idx="32">
                  <c:v>65.0</c:v>
                </c:pt>
                <c:pt idx="33">
                  <c:v>85.0</c:v>
                </c:pt>
                <c:pt idx="34">
                  <c:v>88.0</c:v>
                </c:pt>
                <c:pt idx="35">
                  <c:v>98.0</c:v>
                </c:pt>
                <c:pt idx="36">
                  <c:v>78.0</c:v>
                </c:pt>
                <c:pt idx="37">
                  <c:v>69.0</c:v>
                </c:pt>
                <c:pt idx="38">
                  <c:v>51.0</c:v>
                </c:pt>
                <c:pt idx="39">
                  <c:v>62.0</c:v>
                </c:pt>
                <c:pt idx="40">
                  <c:v>62.0</c:v>
                </c:pt>
                <c:pt idx="41">
                  <c:v>51.0</c:v>
                </c:pt>
                <c:pt idx="42">
                  <c:v>59.0</c:v>
                </c:pt>
                <c:pt idx="43">
                  <c:v>58.0</c:v>
                </c:pt>
                <c:pt idx="44">
                  <c:v>53.0</c:v>
                </c:pt>
                <c:pt idx="45">
                  <c:v>41.0</c:v>
                </c:pt>
                <c:pt idx="46">
                  <c:v>48.0</c:v>
                </c:pt>
                <c:pt idx="47">
                  <c:v>53.0</c:v>
                </c:pt>
                <c:pt idx="48">
                  <c:v>53.0</c:v>
                </c:pt>
                <c:pt idx="49">
                  <c:v>40.0</c:v>
                </c:pt>
                <c:pt idx="50">
                  <c:v>30.0</c:v>
                </c:pt>
                <c:pt idx="51">
                  <c:v>24.0</c:v>
                </c:pt>
                <c:pt idx="52">
                  <c:v>34.0</c:v>
                </c:pt>
                <c:pt idx="53">
                  <c:v>38.0</c:v>
                </c:pt>
                <c:pt idx="54">
                  <c:v>31.0</c:v>
                </c:pt>
                <c:pt idx="55">
                  <c:v>24.0</c:v>
                </c:pt>
                <c:pt idx="56">
                  <c:v>20.0</c:v>
                </c:pt>
                <c:pt idx="57">
                  <c:v>26.0</c:v>
                </c:pt>
                <c:pt idx="58">
                  <c:v>20.0</c:v>
                </c:pt>
                <c:pt idx="59">
                  <c:v>15.0</c:v>
                </c:pt>
                <c:pt idx="60">
                  <c:v>18.0</c:v>
                </c:pt>
                <c:pt idx="61">
                  <c:v>18.0</c:v>
                </c:pt>
                <c:pt idx="62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Community'!$P$3:$P$4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Community'!$P$5:$P$67</c:f>
              <c:numCache>
                <c:formatCode>General</c:formatCode>
                <c:ptCount val="63"/>
                <c:pt idx="0">
                  <c:v>35.0</c:v>
                </c:pt>
                <c:pt idx="1">
                  <c:v>45.0</c:v>
                </c:pt>
                <c:pt idx="2">
                  <c:v>30.0</c:v>
                </c:pt>
                <c:pt idx="3">
                  <c:v>59.0</c:v>
                </c:pt>
                <c:pt idx="4">
                  <c:v>70.0</c:v>
                </c:pt>
                <c:pt idx="5">
                  <c:v>41.0</c:v>
                </c:pt>
                <c:pt idx="6">
                  <c:v>62.0</c:v>
                </c:pt>
                <c:pt idx="7">
                  <c:v>64.0</c:v>
                </c:pt>
                <c:pt idx="8">
                  <c:v>62.0</c:v>
                </c:pt>
                <c:pt idx="9">
                  <c:v>69.0</c:v>
                </c:pt>
                <c:pt idx="10">
                  <c:v>79.0</c:v>
                </c:pt>
                <c:pt idx="11">
                  <c:v>64.0</c:v>
                </c:pt>
                <c:pt idx="12">
                  <c:v>86.0</c:v>
                </c:pt>
                <c:pt idx="13">
                  <c:v>75.0</c:v>
                </c:pt>
                <c:pt idx="14">
                  <c:v>98.0</c:v>
                </c:pt>
                <c:pt idx="15">
                  <c:v>88.0</c:v>
                </c:pt>
                <c:pt idx="16">
                  <c:v>85.0</c:v>
                </c:pt>
                <c:pt idx="17">
                  <c:v>79.0</c:v>
                </c:pt>
                <c:pt idx="18">
                  <c:v>77.0</c:v>
                </c:pt>
                <c:pt idx="19">
                  <c:v>83.0</c:v>
                </c:pt>
                <c:pt idx="20">
                  <c:v>74.0</c:v>
                </c:pt>
                <c:pt idx="21">
                  <c:v>70.0</c:v>
                </c:pt>
                <c:pt idx="22">
                  <c:v>84.0</c:v>
                </c:pt>
                <c:pt idx="23">
                  <c:v>71.0</c:v>
                </c:pt>
                <c:pt idx="24">
                  <c:v>50.0</c:v>
                </c:pt>
                <c:pt idx="25">
                  <c:v>55.0</c:v>
                </c:pt>
                <c:pt idx="26">
                  <c:v>46.0</c:v>
                </c:pt>
                <c:pt idx="27">
                  <c:v>72.0</c:v>
                </c:pt>
                <c:pt idx="28">
                  <c:v>55.0</c:v>
                </c:pt>
                <c:pt idx="29">
                  <c:v>56.0</c:v>
                </c:pt>
                <c:pt idx="30">
                  <c:v>63.0</c:v>
                </c:pt>
                <c:pt idx="31">
                  <c:v>76.0</c:v>
                </c:pt>
                <c:pt idx="32">
                  <c:v>65.0</c:v>
                </c:pt>
                <c:pt idx="33">
                  <c:v>97.0</c:v>
                </c:pt>
                <c:pt idx="34">
                  <c:v>89.0</c:v>
                </c:pt>
                <c:pt idx="35">
                  <c:v>93.0</c:v>
                </c:pt>
                <c:pt idx="36">
                  <c:v>121.0</c:v>
                </c:pt>
                <c:pt idx="37">
                  <c:v>89.0</c:v>
                </c:pt>
                <c:pt idx="38">
                  <c:v>108.0</c:v>
                </c:pt>
                <c:pt idx="39">
                  <c:v>90.0</c:v>
                </c:pt>
                <c:pt idx="40">
                  <c:v>107.0</c:v>
                </c:pt>
                <c:pt idx="41">
                  <c:v>128.0</c:v>
                </c:pt>
                <c:pt idx="42">
                  <c:v>143.0</c:v>
                </c:pt>
                <c:pt idx="43">
                  <c:v>112.0</c:v>
                </c:pt>
                <c:pt idx="44">
                  <c:v>98.0</c:v>
                </c:pt>
                <c:pt idx="45">
                  <c:v>124.0</c:v>
                </c:pt>
                <c:pt idx="46">
                  <c:v>159.0</c:v>
                </c:pt>
                <c:pt idx="47">
                  <c:v>143.0</c:v>
                </c:pt>
                <c:pt idx="48">
                  <c:v>169.0</c:v>
                </c:pt>
                <c:pt idx="49">
                  <c:v>92.0</c:v>
                </c:pt>
                <c:pt idx="50">
                  <c:v>93.0</c:v>
                </c:pt>
                <c:pt idx="51">
                  <c:v>82.0</c:v>
                </c:pt>
                <c:pt idx="52">
                  <c:v>85.0</c:v>
                </c:pt>
                <c:pt idx="53">
                  <c:v>68.0</c:v>
                </c:pt>
                <c:pt idx="54">
                  <c:v>78.0</c:v>
                </c:pt>
                <c:pt idx="55">
                  <c:v>77.0</c:v>
                </c:pt>
                <c:pt idx="56">
                  <c:v>96.0</c:v>
                </c:pt>
                <c:pt idx="57">
                  <c:v>82.0</c:v>
                </c:pt>
                <c:pt idx="58">
                  <c:v>74.0</c:v>
                </c:pt>
                <c:pt idx="59">
                  <c:v>67.0</c:v>
                </c:pt>
                <c:pt idx="60">
                  <c:v>56.0</c:v>
                </c:pt>
                <c:pt idx="61">
                  <c:v>32.0</c:v>
                </c:pt>
                <c:pt idx="62">
                  <c:v>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Community'!$Q$3:$Q$4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Community'!$Q$5:$Q$67</c:f>
              <c:numCache>
                <c:formatCode>General</c:formatCode>
                <c:ptCount val="63"/>
                <c:pt idx="0">
                  <c:v>315.0</c:v>
                </c:pt>
                <c:pt idx="1">
                  <c:v>241.0</c:v>
                </c:pt>
                <c:pt idx="2">
                  <c:v>236.0</c:v>
                </c:pt>
                <c:pt idx="3">
                  <c:v>241.0</c:v>
                </c:pt>
                <c:pt idx="4">
                  <c:v>293.0</c:v>
                </c:pt>
                <c:pt idx="5">
                  <c:v>272.0</c:v>
                </c:pt>
                <c:pt idx="6">
                  <c:v>253.0</c:v>
                </c:pt>
                <c:pt idx="7">
                  <c:v>285.0</c:v>
                </c:pt>
                <c:pt idx="8">
                  <c:v>318.0</c:v>
                </c:pt>
                <c:pt idx="9">
                  <c:v>285.0</c:v>
                </c:pt>
                <c:pt idx="10">
                  <c:v>288.0</c:v>
                </c:pt>
                <c:pt idx="11">
                  <c:v>323.0</c:v>
                </c:pt>
                <c:pt idx="12">
                  <c:v>245.0</c:v>
                </c:pt>
                <c:pt idx="13">
                  <c:v>247.0</c:v>
                </c:pt>
                <c:pt idx="14">
                  <c:v>282.0</c:v>
                </c:pt>
                <c:pt idx="15">
                  <c:v>184.0</c:v>
                </c:pt>
                <c:pt idx="16">
                  <c:v>194.0</c:v>
                </c:pt>
                <c:pt idx="17">
                  <c:v>178.0</c:v>
                </c:pt>
                <c:pt idx="18">
                  <c:v>205.0</c:v>
                </c:pt>
                <c:pt idx="19">
                  <c:v>215.0</c:v>
                </c:pt>
                <c:pt idx="20">
                  <c:v>217.0</c:v>
                </c:pt>
                <c:pt idx="21">
                  <c:v>236.0</c:v>
                </c:pt>
                <c:pt idx="22">
                  <c:v>167.0</c:v>
                </c:pt>
                <c:pt idx="23">
                  <c:v>95.0</c:v>
                </c:pt>
                <c:pt idx="24">
                  <c:v>147.0</c:v>
                </c:pt>
                <c:pt idx="25">
                  <c:v>106.0</c:v>
                </c:pt>
                <c:pt idx="26">
                  <c:v>84.0</c:v>
                </c:pt>
                <c:pt idx="27">
                  <c:v>94.0</c:v>
                </c:pt>
                <c:pt idx="28">
                  <c:v>91.0</c:v>
                </c:pt>
                <c:pt idx="29">
                  <c:v>94.0</c:v>
                </c:pt>
                <c:pt idx="30">
                  <c:v>78.0</c:v>
                </c:pt>
                <c:pt idx="31">
                  <c:v>36.0</c:v>
                </c:pt>
                <c:pt idx="32">
                  <c:v>40.0</c:v>
                </c:pt>
                <c:pt idx="33">
                  <c:v>31.0</c:v>
                </c:pt>
                <c:pt idx="34">
                  <c:v>5.0</c:v>
                </c:pt>
                <c:pt idx="35">
                  <c:v>28.0</c:v>
                </c:pt>
                <c:pt idx="36">
                  <c:v>21.0</c:v>
                </c:pt>
                <c:pt idx="37">
                  <c:v>16.0</c:v>
                </c:pt>
                <c:pt idx="38">
                  <c:v>14.0</c:v>
                </c:pt>
                <c:pt idx="39">
                  <c:v>19.0</c:v>
                </c:pt>
                <c:pt idx="40">
                  <c:v>16.0</c:v>
                </c:pt>
                <c:pt idx="41">
                  <c:v>17.0</c:v>
                </c:pt>
                <c:pt idx="42">
                  <c:v>21.0</c:v>
                </c:pt>
                <c:pt idx="43">
                  <c:v>27.0</c:v>
                </c:pt>
                <c:pt idx="44">
                  <c:v>22.0</c:v>
                </c:pt>
                <c:pt idx="45">
                  <c:v>17.0</c:v>
                </c:pt>
                <c:pt idx="46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53976"/>
        <c:axId val="-2092814136"/>
      </c:lineChart>
      <c:catAx>
        <c:axId val="-209335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14136"/>
        <c:crosses val="autoZero"/>
        <c:auto val="1"/>
        <c:lblAlgn val="ctr"/>
        <c:lblOffset val="100"/>
        <c:noMultiLvlLbl val="0"/>
      </c:catAx>
      <c:valAx>
        <c:axId val="-209281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25590551181"/>
          <c:y val="0.0833333333333333"/>
          <c:w val="0.591367016622922"/>
          <c:h val="0.729167031204433"/>
        </c:manualLayout>
      </c:layout>
      <c:lineChart>
        <c:grouping val="standard"/>
        <c:varyColors val="0"/>
        <c:ser>
          <c:idx val="0"/>
          <c:order val="0"/>
          <c:tx>
            <c:strRef>
              <c:f>'User Community'!$Z$3:$Z$4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Community'!$Z$5:$Z$67</c:f>
              <c:numCache>
                <c:formatCode>General</c:formatCode>
                <c:ptCount val="63"/>
                <c:pt idx="0">
                  <c:v>6603.0</c:v>
                </c:pt>
                <c:pt idx="1">
                  <c:v>6573.0</c:v>
                </c:pt>
                <c:pt idx="2">
                  <c:v>6293.0</c:v>
                </c:pt>
                <c:pt idx="3">
                  <c:v>6275.0</c:v>
                </c:pt>
                <c:pt idx="4">
                  <c:v>5926.0</c:v>
                </c:pt>
                <c:pt idx="5">
                  <c:v>5533.0</c:v>
                </c:pt>
                <c:pt idx="6">
                  <c:v>5158.0</c:v>
                </c:pt>
                <c:pt idx="7">
                  <c:v>4802.0</c:v>
                </c:pt>
                <c:pt idx="8">
                  <c:v>4446.0</c:v>
                </c:pt>
                <c:pt idx="9">
                  <c:v>4024.0</c:v>
                </c:pt>
                <c:pt idx="10">
                  <c:v>3625.0</c:v>
                </c:pt>
                <c:pt idx="11">
                  <c:v>3203.0</c:v>
                </c:pt>
                <c:pt idx="12">
                  <c:v>2823.0</c:v>
                </c:pt>
                <c:pt idx="13">
                  <c:v>2699.0</c:v>
                </c:pt>
                <c:pt idx="14">
                  <c:v>2539.0</c:v>
                </c:pt>
                <c:pt idx="15">
                  <c:v>2498.0</c:v>
                </c:pt>
                <c:pt idx="16">
                  <c:v>2408.0</c:v>
                </c:pt>
                <c:pt idx="17">
                  <c:v>2251.0</c:v>
                </c:pt>
                <c:pt idx="18">
                  <c:v>2139.0</c:v>
                </c:pt>
                <c:pt idx="19">
                  <c:v>2059.0</c:v>
                </c:pt>
                <c:pt idx="20">
                  <c:v>1952.0</c:v>
                </c:pt>
                <c:pt idx="21">
                  <c:v>1804.0</c:v>
                </c:pt>
                <c:pt idx="22">
                  <c:v>1663.0</c:v>
                </c:pt>
                <c:pt idx="23">
                  <c:v>1555.0</c:v>
                </c:pt>
                <c:pt idx="24">
                  <c:v>1401.0</c:v>
                </c:pt>
                <c:pt idx="25">
                  <c:v>1279.0</c:v>
                </c:pt>
                <c:pt idx="26">
                  <c:v>1164.0</c:v>
                </c:pt>
                <c:pt idx="27">
                  <c:v>1063.0</c:v>
                </c:pt>
                <c:pt idx="28">
                  <c:v>991.0</c:v>
                </c:pt>
                <c:pt idx="29">
                  <c:v>913.0</c:v>
                </c:pt>
                <c:pt idx="30">
                  <c:v>803.0</c:v>
                </c:pt>
                <c:pt idx="31">
                  <c:v>715.0</c:v>
                </c:pt>
                <c:pt idx="32">
                  <c:v>624.0</c:v>
                </c:pt>
                <c:pt idx="33">
                  <c:v>530.0</c:v>
                </c:pt>
                <c:pt idx="34">
                  <c:v>458.0</c:v>
                </c:pt>
                <c:pt idx="35">
                  <c:v>362.0</c:v>
                </c:pt>
                <c:pt idx="36">
                  <c:v>276.0</c:v>
                </c:pt>
                <c:pt idx="37">
                  <c:v>213.0</c:v>
                </c:pt>
                <c:pt idx="38">
                  <c:v>145.0</c:v>
                </c:pt>
                <c:pt idx="39">
                  <c:v>110.0</c:v>
                </c:pt>
                <c:pt idx="40">
                  <c:v>80.0</c:v>
                </c:pt>
                <c:pt idx="41">
                  <c:v>52.0</c:v>
                </c:pt>
                <c:pt idx="42">
                  <c:v>37.0</c:v>
                </c:pt>
                <c:pt idx="43">
                  <c:v>28.0</c:v>
                </c:pt>
                <c:pt idx="44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Community'!$AA$3:$AA$4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Community'!$AA$5:$AA$67</c:f>
              <c:numCache>
                <c:formatCode>General</c:formatCode>
                <c:ptCount val="63"/>
                <c:pt idx="0">
                  <c:v>1370.0</c:v>
                </c:pt>
                <c:pt idx="1">
                  <c:v>1368.0</c:v>
                </c:pt>
                <c:pt idx="2">
                  <c:v>1368.0</c:v>
                </c:pt>
                <c:pt idx="3">
                  <c:v>1342.0</c:v>
                </c:pt>
                <c:pt idx="4">
                  <c:v>1325.0</c:v>
                </c:pt>
                <c:pt idx="5">
                  <c:v>1312.0</c:v>
                </c:pt>
                <c:pt idx="6">
                  <c:v>1292.0</c:v>
                </c:pt>
                <c:pt idx="7">
                  <c:v>1265.0</c:v>
                </c:pt>
                <c:pt idx="8">
                  <c:v>1238.0</c:v>
                </c:pt>
                <c:pt idx="9">
                  <c:v>1206.0</c:v>
                </c:pt>
                <c:pt idx="10">
                  <c:v>1170.0</c:v>
                </c:pt>
                <c:pt idx="11">
                  <c:v>1146.0</c:v>
                </c:pt>
                <c:pt idx="12">
                  <c:v>1114.0</c:v>
                </c:pt>
                <c:pt idx="13">
                  <c:v>1098.0</c:v>
                </c:pt>
                <c:pt idx="14">
                  <c:v>1074.0</c:v>
                </c:pt>
                <c:pt idx="15">
                  <c:v>1056.0</c:v>
                </c:pt>
                <c:pt idx="16">
                  <c:v>1049.0</c:v>
                </c:pt>
                <c:pt idx="17">
                  <c:v>1033.0</c:v>
                </c:pt>
                <c:pt idx="18">
                  <c:v>978.0</c:v>
                </c:pt>
                <c:pt idx="19">
                  <c:v>958.0</c:v>
                </c:pt>
                <c:pt idx="20">
                  <c:v>928.0</c:v>
                </c:pt>
                <c:pt idx="21">
                  <c:v>899.0</c:v>
                </c:pt>
                <c:pt idx="22">
                  <c:v>881.0</c:v>
                </c:pt>
                <c:pt idx="23">
                  <c:v>850.0</c:v>
                </c:pt>
                <c:pt idx="24">
                  <c:v>830.0</c:v>
                </c:pt>
                <c:pt idx="25">
                  <c:v>804.0</c:v>
                </c:pt>
                <c:pt idx="26">
                  <c:v>777.0</c:v>
                </c:pt>
                <c:pt idx="27">
                  <c:v>747.0</c:v>
                </c:pt>
                <c:pt idx="28">
                  <c:v>723.0</c:v>
                </c:pt>
                <c:pt idx="29">
                  <c:v>692.0</c:v>
                </c:pt>
                <c:pt idx="30">
                  <c:v>676.0</c:v>
                </c:pt>
                <c:pt idx="31">
                  <c:v>654.0</c:v>
                </c:pt>
                <c:pt idx="32">
                  <c:v>629.0</c:v>
                </c:pt>
                <c:pt idx="33">
                  <c:v>611.0</c:v>
                </c:pt>
                <c:pt idx="34">
                  <c:v>579.0</c:v>
                </c:pt>
                <c:pt idx="35">
                  <c:v>547.0</c:v>
                </c:pt>
                <c:pt idx="36">
                  <c:v>500.0</c:v>
                </c:pt>
                <c:pt idx="37">
                  <c:v>473.0</c:v>
                </c:pt>
                <c:pt idx="38">
                  <c:v>440.0</c:v>
                </c:pt>
                <c:pt idx="39">
                  <c:v>421.0</c:v>
                </c:pt>
                <c:pt idx="40">
                  <c:v>391.0</c:v>
                </c:pt>
                <c:pt idx="41">
                  <c:v>367.0</c:v>
                </c:pt>
                <c:pt idx="42">
                  <c:v>342.0</c:v>
                </c:pt>
                <c:pt idx="43">
                  <c:v>318.0</c:v>
                </c:pt>
                <c:pt idx="44">
                  <c:v>289.0</c:v>
                </c:pt>
                <c:pt idx="45">
                  <c:v>271.0</c:v>
                </c:pt>
                <c:pt idx="46">
                  <c:v>253.0</c:v>
                </c:pt>
                <c:pt idx="47">
                  <c:v>229.0</c:v>
                </c:pt>
                <c:pt idx="48">
                  <c:v>200.0</c:v>
                </c:pt>
                <c:pt idx="49">
                  <c:v>179.0</c:v>
                </c:pt>
                <c:pt idx="50">
                  <c:v>161.0</c:v>
                </c:pt>
                <c:pt idx="51">
                  <c:v>145.0</c:v>
                </c:pt>
                <c:pt idx="52">
                  <c:v>136.0</c:v>
                </c:pt>
                <c:pt idx="53">
                  <c:v>122.0</c:v>
                </c:pt>
                <c:pt idx="54">
                  <c:v>105.0</c:v>
                </c:pt>
                <c:pt idx="55">
                  <c:v>86.0</c:v>
                </c:pt>
                <c:pt idx="56">
                  <c:v>80.0</c:v>
                </c:pt>
                <c:pt idx="57">
                  <c:v>72.0</c:v>
                </c:pt>
                <c:pt idx="58">
                  <c:v>65.0</c:v>
                </c:pt>
                <c:pt idx="59">
                  <c:v>52.0</c:v>
                </c:pt>
                <c:pt idx="60">
                  <c:v>45.0</c:v>
                </c:pt>
                <c:pt idx="61">
                  <c:v>37.0</c:v>
                </c:pt>
                <c:pt idx="62">
                  <c:v>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Community'!$AB$3:$AB$4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Community'!$AB$5:$AB$67</c:f>
              <c:numCache>
                <c:formatCode>General</c:formatCode>
                <c:ptCount val="63"/>
                <c:pt idx="0">
                  <c:v>2625.0</c:v>
                </c:pt>
                <c:pt idx="1">
                  <c:v>2615.0</c:v>
                </c:pt>
                <c:pt idx="2">
                  <c:v>2608.0</c:v>
                </c:pt>
                <c:pt idx="3">
                  <c:v>2603.0</c:v>
                </c:pt>
                <c:pt idx="4">
                  <c:v>2570.0</c:v>
                </c:pt>
                <c:pt idx="5">
                  <c:v>2540.0</c:v>
                </c:pt>
                <c:pt idx="6">
                  <c:v>2523.0</c:v>
                </c:pt>
                <c:pt idx="7">
                  <c:v>2501.0</c:v>
                </c:pt>
                <c:pt idx="8">
                  <c:v>2480.0</c:v>
                </c:pt>
                <c:pt idx="9">
                  <c:v>2451.0</c:v>
                </c:pt>
                <c:pt idx="10">
                  <c:v>2426.0</c:v>
                </c:pt>
                <c:pt idx="11">
                  <c:v>2396.0</c:v>
                </c:pt>
                <c:pt idx="12">
                  <c:v>2347.0</c:v>
                </c:pt>
                <c:pt idx="13">
                  <c:v>2298.0</c:v>
                </c:pt>
                <c:pt idx="14">
                  <c:v>2280.0</c:v>
                </c:pt>
                <c:pt idx="15">
                  <c:v>2274.0</c:v>
                </c:pt>
                <c:pt idx="16">
                  <c:v>2239.0</c:v>
                </c:pt>
                <c:pt idx="17">
                  <c:v>2177.0</c:v>
                </c:pt>
                <c:pt idx="18">
                  <c:v>2159.0</c:v>
                </c:pt>
                <c:pt idx="19">
                  <c:v>2136.0</c:v>
                </c:pt>
                <c:pt idx="20">
                  <c:v>2097.0</c:v>
                </c:pt>
                <c:pt idx="21">
                  <c:v>2056.0</c:v>
                </c:pt>
                <c:pt idx="22">
                  <c:v>2021.0</c:v>
                </c:pt>
                <c:pt idx="23">
                  <c:v>1981.0</c:v>
                </c:pt>
                <c:pt idx="24">
                  <c:v>1913.0</c:v>
                </c:pt>
                <c:pt idx="25">
                  <c:v>1888.0</c:v>
                </c:pt>
                <c:pt idx="26">
                  <c:v>1857.0</c:v>
                </c:pt>
                <c:pt idx="27">
                  <c:v>1835.0</c:v>
                </c:pt>
                <c:pt idx="28">
                  <c:v>1804.0</c:v>
                </c:pt>
                <c:pt idx="29">
                  <c:v>1770.0</c:v>
                </c:pt>
                <c:pt idx="30">
                  <c:v>1735.0</c:v>
                </c:pt>
                <c:pt idx="31">
                  <c:v>1695.0</c:v>
                </c:pt>
                <c:pt idx="32">
                  <c:v>1659.0</c:v>
                </c:pt>
                <c:pt idx="33">
                  <c:v>1615.0</c:v>
                </c:pt>
                <c:pt idx="34">
                  <c:v>1563.0</c:v>
                </c:pt>
                <c:pt idx="35">
                  <c:v>1527.0</c:v>
                </c:pt>
                <c:pt idx="36">
                  <c:v>1456.0</c:v>
                </c:pt>
                <c:pt idx="37">
                  <c:v>1416.0</c:v>
                </c:pt>
                <c:pt idx="38">
                  <c:v>1357.0</c:v>
                </c:pt>
                <c:pt idx="39">
                  <c:v>1313.0</c:v>
                </c:pt>
                <c:pt idx="40">
                  <c:v>1261.0</c:v>
                </c:pt>
                <c:pt idx="41">
                  <c:v>1192.0</c:v>
                </c:pt>
                <c:pt idx="42">
                  <c:v>1112.0</c:v>
                </c:pt>
                <c:pt idx="43">
                  <c:v>1047.0</c:v>
                </c:pt>
                <c:pt idx="44">
                  <c:v>996.0</c:v>
                </c:pt>
                <c:pt idx="45">
                  <c:v>943.0</c:v>
                </c:pt>
                <c:pt idx="46">
                  <c:v>838.0</c:v>
                </c:pt>
                <c:pt idx="47">
                  <c:v>764.0</c:v>
                </c:pt>
                <c:pt idx="48">
                  <c:v>654.0</c:v>
                </c:pt>
                <c:pt idx="49">
                  <c:v>595.0</c:v>
                </c:pt>
                <c:pt idx="50">
                  <c:v>541.0</c:v>
                </c:pt>
                <c:pt idx="51">
                  <c:v>504.0</c:v>
                </c:pt>
                <c:pt idx="52">
                  <c:v>456.0</c:v>
                </c:pt>
                <c:pt idx="53">
                  <c:v>421.0</c:v>
                </c:pt>
                <c:pt idx="54">
                  <c:v>376.0</c:v>
                </c:pt>
                <c:pt idx="55">
                  <c:v>336.0</c:v>
                </c:pt>
                <c:pt idx="56">
                  <c:v>280.0</c:v>
                </c:pt>
                <c:pt idx="57">
                  <c:v>231.0</c:v>
                </c:pt>
                <c:pt idx="58">
                  <c:v>194.0</c:v>
                </c:pt>
                <c:pt idx="59">
                  <c:v>148.0</c:v>
                </c:pt>
                <c:pt idx="60">
                  <c:v>105.0</c:v>
                </c:pt>
                <c:pt idx="61">
                  <c:v>88.0</c:v>
                </c:pt>
                <c:pt idx="62">
                  <c:v>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Community'!$AC$3:$AC$4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Community'!$AC$5:$AC$67</c:f>
              <c:numCache>
                <c:formatCode>General</c:formatCode>
                <c:ptCount val="63"/>
                <c:pt idx="0">
                  <c:v>2471.0</c:v>
                </c:pt>
                <c:pt idx="1">
                  <c:v>2376.0</c:v>
                </c:pt>
                <c:pt idx="2">
                  <c:v>2277.0</c:v>
                </c:pt>
                <c:pt idx="3">
                  <c:v>2269.0</c:v>
                </c:pt>
                <c:pt idx="4">
                  <c:v>2218.0</c:v>
                </c:pt>
                <c:pt idx="5">
                  <c:v>2140.0</c:v>
                </c:pt>
                <c:pt idx="6">
                  <c:v>2065.0</c:v>
                </c:pt>
                <c:pt idx="7">
                  <c:v>2009.0</c:v>
                </c:pt>
                <c:pt idx="8">
                  <c:v>1934.0</c:v>
                </c:pt>
                <c:pt idx="9">
                  <c:v>1842.0</c:v>
                </c:pt>
                <c:pt idx="10">
                  <c:v>1758.0</c:v>
                </c:pt>
                <c:pt idx="11">
                  <c:v>1678.0</c:v>
                </c:pt>
                <c:pt idx="12">
                  <c:v>1549.0</c:v>
                </c:pt>
                <c:pt idx="13">
                  <c:v>1491.0</c:v>
                </c:pt>
                <c:pt idx="14">
                  <c:v>1430.0</c:v>
                </c:pt>
                <c:pt idx="15">
                  <c:v>1314.0</c:v>
                </c:pt>
                <c:pt idx="16">
                  <c:v>1263.0</c:v>
                </c:pt>
                <c:pt idx="17">
                  <c:v>1193.0</c:v>
                </c:pt>
                <c:pt idx="18">
                  <c:v>1141.0</c:v>
                </c:pt>
                <c:pt idx="19">
                  <c:v>1092.0</c:v>
                </c:pt>
                <c:pt idx="20">
                  <c:v>1049.0</c:v>
                </c:pt>
                <c:pt idx="21">
                  <c:v>1003.0</c:v>
                </c:pt>
                <c:pt idx="22">
                  <c:v>933.0</c:v>
                </c:pt>
                <c:pt idx="23">
                  <c:v>845.0</c:v>
                </c:pt>
                <c:pt idx="24">
                  <c:v>795.0</c:v>
                </c:pt>
                <c:pt idx="25">
                  <c:v>753.0</c:v>
                </c:pt>
                <c:pt idx="26">
                  <c:v>643.0</c:v>
                </c:pt>
                <c:pt idx="27">
                  <c:v>556.0</c:v>
                </c:pt>
                <c:pt idx="28">
                  <c:v>475.0</c:v>
                </c:pt>
                <c:pt idx="29">
                  <c:v>395.0</c:v>
                </c:pt>
                <c:pt idx="30">
                  <c:v>345.0</c:v>
                </c:pt>
                <c:pt idx="31">
                  <c:v>257.0</c:v>
                </c:pt>
                <c:pt idx="32">
                  <c:v>232.0</c:v>
                </c:pt>
                <c:pt idx="33">
                  <c:v>205.0</c:v>
                </c:pt>
                <c:pt idx="34">
                  <c:v>184.0</c:v>
                </c:pt>
                <c:pt idx="35">
                  <c:v>181.0</c:v>
                </c:pt>
                <c:pt idx="36">
                  <c:v>162.0</c:v>
                </c:pt>
                <c:pt idx="37">
                  <c:v>145.0</c:v>
                </c:pt>
                <c:pt idx="38">
                  <c:v>132.0</c:v>
                </c:pt>
                <c:pt idx="39">
                  <c:v>122.0</c:v>
                </c:pt>
                <c:pt idx="40">
                  <c:v>107.0</c:v>
                </c:pt>
                <c:pt idx="41">
                  <c:v>95.0</c:v>
                </c:pt>
                <c:pt idx="42">
                  <c:v>87.0</c:v>
                </c:pt>
                <c:pt idx="43">
                  <c:v>73.0</c:v>
                </c:pt>
                <c:pt idx="44">
                  <c:v>57.0</c:v>
                </c:pt>
                <c:pt idx="45">
                  <c:v>45.0</c:v>
                </c:pt>
                <c:pt idx="46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24184"/>
        <c:axId val="-2088312568"/>
      </c:lineChart>
      <c:catAx>
        <c:axId val="-20887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12568"/>
        <c:crosses val="autoZero"/>
        <c:auto val="1"/>
        <c:lblAlgn val="ctr"/>
        <c:lblOffset val="100"/>
        <c:noMultiLvlLbl val="0"/>
      </c:catAx>
      <c:valAx>
        <c:axId val="-208831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72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Git!$I$299:$I$303</c:f>
              <c:strCache>
                <c:ptCount val="1"/>
                <c:pt idx="0">
                  <c:v>OpenStack 24  24  21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Git!$I$304:$I$363</c:f>
              <c:numCache>
                <c:formatCode>0_ </c:formatCode>
                <c:ptCount val="60"/>
                <c:pt idx="0">
                  <c:v>15.0</c:v>
                </c:pt>
                <c:pt idx="1">
                  <c:v>12.0</c:v>
                </c:pt>
                <c:pt idx="2">
                  <c:v>20.0</c:v>
                </c:pt>
                <c:pt idx="3">
                  <c:v>6.0</c:v>
                </c:pt>
                <c:pt idx="4">
                  <c:v>15.0</c:v>
                </c:pt>
                <c:pt idx="5">
                  <c:v>25.0</c:v>
                </c:pt>
                <c:pt idx="6">
                  <c:v>18.0</c:v>
                </c:pt>
                <c:pt idx="7">
                  <c:v>24.0</c:v>
                </c:pt>
                <c:pt idx="8">
                  <c:v>12.0</c:v>
                </c:pt>
                <c:pt idx="9">
                  <c:v>12.0</c:v>
                </c:pt>
                <c:pt idx="10">
                  <c:v>14.0</c:v>
                </c:pt>
                <c:pt idx="11">
                  <c:v>20.0</c:v>
                </c:pt>
                <c:pt idx="12">
                  <c:v>9.0</c:v>
                </c:pt>
                <c:pt idx="13">
                  <c:v>12.0</c:v>
                </c:pt>
                <c:pt idx="14">
                  <c:v>13.0</c:v>
                </c:pt>
                <c:pt idx="15">
                  <c:v>9.0</c:v>
                </c:pt>
                <c:pt idx="16">
                  <c:v>13.0</c:v>
                </c:pt>
                <c:pt idx="17">
                  <c:v>11.0</c:v>
                </c:pt>
                <c:pt idx="18">
                  <c:v>7.0</c:v>
                </c:pt>
                <c:pt idx="19">
                  <c:v>10.0</c:v>
                </c:pt>
                <c:pt idx="20">
                  <c:v>17.0</c:v>
                </c:pt>
                <c:pt idx="21">
                  <c:v>9.0</c:v>
                </c:pt>
                <c:pt idx="22">
                  <c:v>14.0</c:v>
                </c:pt>
                <c:pt idx="23">
                  <c:v>17.0</c:v>
                </c:pt>
                <c:pt idx="24">
                  <c:v>5.0</c:v>
                </c:pt>
                <c:pt idx="25">
                  <c:v>8.0</c:v>
                </c:pt>
                <c:pt idx="26">
                  <c:v>6.0</c:v>
                </c:pt>
                <c:pt idx="27">
                  <c:v>6.0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12.0</c:v>
                </c:pt>
                <c:pt idx="32">
                  <c:v>13.0</c:v>
                </c:pt>
                <c:pt idx="33">
                  <c:v>6.0</c:v>
                </c:pt>
                <c:pt idx="34">
                  <c:v>7.0</c:v>
                </c:pt>
                <c:pt idx="35">
                  <c:v>10.0</c:v>
                </c:pt>
                <c:pt idx="36">
                  <c:v>14.0</c:v>
                </c:pt>
                <c:pt idx="37">
                  <c:v>1.0</c:v>
                </c:pt>
                <c:pt idx="38">
                  <c:v>6.0</c:v>
                </c:pt>
                <c:pt idx="39">
                  <c:v>8.0</c:v>
                </c:pt>
                <c:pt idx="40">
                  <c:v>9.0</c:v>
                </c:pt>
                <c:pt idx="41">
                  <c:v>19.0</c:v>
                </c:pt>
                <c:pt idx="42">
                  <c:v>10.0</c:v>
                </c:pt>
                <c:pt idx="43">
                  <c:v>3.0</c:v>
                </c:pt>
                <c:pt idx="44">
                  <c:v>1.0</c:v>
                </c:pt>
                <c:pt idx="45">
                  <c:v>3.0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4.0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Git!$J$299:$J$303</c:f>
              <c:strCache>
                <c:ptCount val="1"/>
                <c:pt idx="0">
                  <c:v>OpenNebula 1  4  0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Git!$J$304:$J$363</c:f>
              <c:numCache>
                <c:formatCode>0_ </c:formatCode>
                <c:ptCount val="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-2.0</c:v>
                </c:pt>
                <c:pt idx="45">
                  <c:v>3.0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Git!$K$299:$K$303</c:f>
              <c:strCache>
                <c:ptCount val="1"/>
                <c:pt idx="0">
                  <c:v>Eucalyptus 0  2  0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Git!$K$304:$K$363</c:f>
              <c:numCache>
                <c:formatCode>0_ 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10.0</c:v>
                </c:pt>
                <c:pt idx="11">
                  <c:v>-10.0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Git!$L$299:$L$303</c:f>
              <c:strCache>
                <c:ptCount val="1"/>
                <c:pt idx="0">
                  <c:v>CloudStack 1  2  2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Git!$L$304:$L$363</c:f>
              <c:numCache>
                <c:formatCode>0_ </c:formatCode>
                <c:ptCount val="6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  <c:pt idx="5">
                  <c:v>6.0</c:v>
                </c:pt>
                <c:pt idx="6">
                  <c:v>9.0</c:v>
                </c:pt>
                <c:pt idx="7">
                  <c:v>1.0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6.0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65288"/>
        <c:axId val="-2106952056"/>
      </c:lineChart>
      <c:catAx>
        <c:axId val="-210896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52056"/>
        <c:crosses val="autoZero"/>
        <c:auto val="1"/>
        <c:lblAlgn val="ctr"/>
        <c:lblOffset val="100"/>
        <c:noMultiLvlLbl val="0"/>
      </c:catAx>
      <c:valAx>
        <c:axId val="-2106952056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-210896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14916885389"/>
          <c:y val="0.0305555555555555"/>
          <c:w val="0.818949693788276"/>
          <c:h val="0.739569116360455"/>
        </c:manualLayout>
      </c:layout>
      <c:lineChart>
        <c:grouping val="standard"/>
        <c:varyColors val="0"/>
        <c:ser>
          <c:idx val="0"/>
          <c:order val="0"/>
          <c:tx>
            <c:strRef>
              <c:f>Git!$B$2:$B$3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Git!$B$4:$B$66</c:f>
              <c:numCache>
                <c:formatCode>General</c:formatCode>
                <c:ptCount val="63"/>
                <c:pt idx="0">
                  <c:v>277.0</c:v>
                </c:pt>
                <c:pt idx="1">
                  <c:v>119.0</c:v>
                </c:pt>
                <c:pt idx="2">
                  <c:v>90.0</c:v>
                </c:pt>
                <c:pt idx="3">
                  <c:v>32.0</c:v>
                </c:pt>
                <c:pt idx="4">
                  <c:v>208.0</c:v>
                </c:pt>
                <c:pt idx="5">
                  <c:v>148.0</c:v>
                </c:pt>
                <c:pt idx="6">
                  <c:v>188.0</c:v>
                </c:pt>
                <c:pt idx="7">
                  <c:v>257.0</c:v>
                </c:pt>
                <c:pt idx="8">
                  <c:v>147.0</c:v>
                </c:pt>
                <c:pt idx="9">
                  <c:v>25.0</c:v>
                </c:pt>
                <c:pt idx="10">
                  <c:v>95.0</c:v>
                </c:pt>
                <c:pt idx="11">
                  <c:v>158.0</c:v>
                </c:pt>
                <c:pt idx="12">
                  <c:v>67.0</c:v>
                </c:pt>
                <c:pt idx="13">
                  <c:v>102.0</c:v>
                </c:pt>
                <c:pt idx="14">
                  <c:v>105.0</c:v>
                </c:pt>
                <c:pt idx="15">
                  <c:v>48.0</c:v>
                </c:pt>
                <c:pt idx="16">
                  <c:v>52.0</c:v>
                </c:pt>
                <c:pt idx="17">
                  <c:v>408.0</c:v>
                </c:pt>
                <c:pt idx="18">
                  <c:v>682.0</c:v>
                </c:pt>
                <c:pt idx="19">
                  <c:v>727.0</c:v>
                </c:pt>
                <c:pt idx="20">
                  <c:v>908.0</c:v>
                </c:pt>
                <c:pt idx="21">
                  <c:v>652.0</c:v>
                </c:pt>
                <c:pt idx="22">
                  <c:v>542.0</c:v>
                </c:pt>
                <c:pt idx="23">
                  <c:v>994.0</c:v>
                </c:pt>
                <c:pt idx="24">
                  <c:v>1235.0</c:v>
                </c:pt>
                <c:pt idx="25">
                  <c:v>1359.0</c:v>
                </c:pt>
                <c:pt idx="26">
                  <c:v>2131.0</c:v>
                </c:pt>
                <c:pt idx="27">
                  <c:v>1080.0</c:v>
                </c:pt>
                <c:pt idx="28">
                  <c:v>1688.0</c:v>
                </c:pt>
                <c:pt idx="29">
                  <c:v>2199.0</c:v>
                </c:pt>
                <c:pt idx="30">
                  <c:v>2127.0</c:v>
                </c:pt>
                <c:pt idx="31">
                  <c:v>2426.0</c:v>
                </c:pt>
                <c:pt idx="32">
                  <c:v>1290.0</c:v>
                </c:pt>
                <c:pt idx="33">
                  <c:v>443.0</c:v>
                </c:pt>
                <c:pt idx="34">
                  <c:v>717.0</c:v>
                </c:pt>
                <c:pt idx="35">
                  <c:v>623.0</c:v>
                </c:pt>
                <c:pt idx="36">
                  <c:v>870.0</c:v>
                </c:pt>
                <c:pt idx="37">
                  <c:v>902.0</c:v>
                </c:pt>
                <c:pt idx="38">
                  <c:v>1342.0</c:v>
                </c:pt>
                <c:pt idx="39">
                  <c:v>1244.0</c:v>
                </c:pt>
                <c:pt idx="40">
                  <c:v>1346.0</c:v>
                </c:pt>
                <c:pt idx="41">
                  <c:v>1191.0</c:v>
                </c:pt>
                <c:pt idx="42">
                  <c:v>1245.0</c:v>
                </c:pt>
                <c:pt idx="43">
                  <c:v>1379.0</c:v>
                </c:pt>
                <c:pt idx="44">
                  <c:v>1233.0</c:v>
                </c:pt>
                <c:pt idx="45">
                  <c:v>1136.0</c:v>
                </c:pt>
                <c:pt idx="46">
                  <c:v>1668.0</c:v>
                </c:pt>
                <c:pt idx="47">
                  <c:v>1163.0</c:v>
                </c:pt>
                <c:pt idx="48">
                  <c:v>1767.0</c:v>
                </c:pt>
                <c:pt idx="49">
                  <c:v>1672.0</c:v>
                </c:pt>
                <c:pt idx="50">
                  <c:v>1846.0</c:v>
                </c:pt>
                <c:pt idx="51">
                  <c:v>1315.0</c:v>
                </c:pt>
                <c:pt idx="52">
                  <c:v>2185.0</c:v>
                </c:pt>
                <c:pt idx="53">
                  <c:v>2178.0</c:v>
                </c:pt>
                <c:pt idx="54">
                  <c:v>2527.0</c:v>
                </c:pt>
                <c:pt idx="55">
                  <c:v>2741.0</c:v>
                </c:pt>
                <c:pt idx="56">
                  <c:v>2496.0</c:v>
                </c:pt>
                <c:pt idx="57">
                  <c:v>2605.0</c:v>
                </c:pt>
                <c:pt idx="58">
                  <c:v>2676.0</c:v>
                </c:pt>
                <c:pt idx="59">
                  <c:v>1957.0</c:v>
                </c:pt>
                <c:pt idx="60">
                  <c:v>2831.0</c:v>
                </c:pt>
                <c:pt idx="61">
                  <c:v>2838.0</c:v>
                </c:pt>
                <c:pt idx="62">
                  <c:v>2312.0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Git!$C$2:$C$3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Git!$C$4:$C$66</c:f>
              <c:numCache>
                <c:formatCode>General</c:formatCode>
                <c:ptCount val="63"/>
                <c:pt idx="0">
                  <c:v>26.0</c:v>
                </c:pt>
                <c:pt idx="1">
                  <c:v>32.0</c:v>
                </c:pt>
                <c:pt idx="2">
                  <c:v>44.0</c:v>
                </c:pt>
                <c:pt idx="3">
                  <c:v>54.0</c:v>
                </c:pt>
                <c:pt idx="4">
                  <c:v>24.0</c:v>
                </c:pt>
                <c:pt idx="5">
                  <c:v>0.0</c:v>
                </c:pt>
                <c:pt idx="6">
                  <c:v>82.0</c:v>
                </c:pt>
                <c:pt idx="7">
                  <c:v>19.0</c:v>
                </c:pt>
                <c:pt idx="8">
                  <c:v>24.0</c:v>
                </c:pt>
                <c:pt idx="9">
                  <c:v>97.0</c:v>
                </c:pt>
                <c:pt idx="10">
                  <c:v>3.0</c:v>
                </c:pt>
                <c:pt idx="11">
                  <c:v>12.0</c:v>
                </c:pt>
                <c:pt idx="12">
                  <c:v>2.0</c:v>
                </c:pt>
                <c:pt idx="13">
                  <c:v>9.0</c:v>
                </c:pt>
                <c:pt idx="14">
                  <c:v>21.0</c:v>
                </c:pt>
                <c:pt idx="15">
                  <c:v>65.0</c:v>
                </c:pt>
                <c:pt idx="16">
                  <c:v>94.0</c:v>
                </c:pt>
                <c:pt idx="17">
                  <c:v>105.0</c:v>
                </c:pt>
                <c:pt idx="18">
                  <c:v>238.0</c:v>
                </c:pt>
                <c:pt idx="19">
                  <c:v>74.0</c:v>
                </c:pt>
                <c:pt idx="20">
                  <c:v>66.0</c:v>
                </c:pt>
                <c:pt idx="21">
                  <c:v>84.0</c:v>
                </c:pt>
                <c:pt idx="22">
                  <c:v>54.0</c:v>
                </c:pt>
                <c:pt idx="23">
                  <c:v>30.0</c:v>
                </c:pt>
                <c:pt idx="24">
                  <c:v>37.0</c:v>
                </c:pt>
                <c:pt idx="25">
                  <c:v>108.0</c:v>
                </c:pt>
                <c:pt idx="26">
                  <c:v>104.0</c:v>
                </c:pt>
                <c:pt idx="27">
                  <c:v>106.0</c:v>
                </c:pt>
                <c:pt idx="28">
                  <c:v>135.0</c:v>
                </c:pt>
                <c:pt idx="29">
                  <c:v>257.0</c:v>
                </c:pt>
                <c:pt idx="30">
                  <c:v>242.0</c:v>
                </c:pt>
                <c:pt idx="31">
                  <c:v>111.0</c:v>
                </c:pt>
                <c:pt idx="32">
                  <c:v>182.0</c:v>
                </c:pt>
                <c:pt idx="33">
                  <c:v>136.0</c:v>
                </c:pt>
                <c:pt idx="34">
                  <c:v>131.0</c:v>
                </c:pt>
                <c:pt idx="35">
                  <c:v>187.0</c:v>
                </c:pt>
                <c:pt idx="36">
                  <c:v>188.0</c:v>
                </c:pt>
                <c:pt idx="37">
                  <c:v>166.0</c:v>
                </c:pt>
                <c:pt idx="38">
                  <c:v>211.0</c:v>
                </c:pt>
                <c:pt idx="39">
                  <c:v>128.0</c:v>
                </c:pt>
                <c:pt idx="40">
                  <c:v>121.0</c:v>
                </c:pt>
                <c:pt idx="41">
                  <c:v>266.0</c:v>
                </c:pt>
                <c:pt idx="42">
                  <c:v>119.0</c:v>
                </c:pt>
                <c:pt idx="43">
                  <c:v>46.0</c:v>
                </c:pt>
                <c:pt idx="44">
                  <c:v>139.0</c:v>
                </c:pt>
                <c:pt idx="45">
                  <c:v>195.0</c:v>
                </c:pt>
                <c:pt idx="46">
                  <c:v>155.0</c:v>
                </c:pt>
                <c:pt idx="47">
                  <c:v>123.0</c:v>
                </c:pt>
                <c:pt idx="48">
                  <c:v>98.0</c:v>
                </c:pt>
                <c:pt idx="49">
                  <c:v>237.0</c:v>
                </c:pt>
                <c:pt idx="50">
                  <c:v>223.0</c:v>
                </c:pt>
                <c:pt idx="51">
                  <c:v>297.0</c:v>
                </c:pt>
                <c:pt idx="52">
                  <c:v>150.0</c:v>
                </c:pt>
                <c:pt idx="53">
                  <c:v>170.0</c:v>
                </c:pt>
                <c:pt idx="54">
                  <c:v>173.0</c:v>
                </c:pt>
                <c:pt idx="55">
                  <c:v>90.0</c:v>
                </c:pt>
                <c:pt idx="56">
                  <c:v>71.0</c:v>
                </c:pt>
                <c:pt idx="57">
                  <c:v>157.0</c:v>
                </c:pt>
                <c:pt idx="58">
                  <c:v>189.0</c:v>
                </c:pt>
                <c:pt idx="59">
                  <c:v>41.0</c:v>
                </c:pt>
                <c:pt idx="60">
                  <c:v>115.0</c:v>
                </c:pt>
                <c:pt idx="61">
                  <c:v>128.0</c:v>
                </c:pt>
                <c:pt idx="62">
                  <c:v>239.0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Git!$D$2:$D$3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Git!$D$4:$D$66</c:f>
              <c:numCache>
                <c:formatCode>General</c:formatCode>
                <c:ptCount val="63"/>
                <c:pt idx="0">
                  <c:v>328.0</c:v>
                </c:pt>
                <c:pt idx="1">
                  <c:v>125.0</c:v>
                </c:pt>
                <c:pt idx="2">
                  <c:v>73.0</c:v>
                </c:pt>
                <c:pt idx="3">
                  <c:v>90.0</c:v>
                </c:pt>
                <c:pt idx="4">
                  <c:v>63.0</c:v>
                </c:pt>
                <c:pt idx="5">
                  <c:v>115.0</c:v>
                </c:pt>
                <c:pt idx="6">
                  <c:v>39.0</c:v>
                </c:pt>
                <c:pt idx="7">
                  <c:v>303.0</c:v>
                </c:pt>
                <c:pt idx="8">
                  <c:v>393.0</c:v>
                </c:pt>
                <c:pt idx="9">
                  <c:v>245.0</c:v>
                </c:pt>
                <c:pt idx="10">
                  <c:v>153.0</c:v>
                </c:pt>
                <c:pt idx="11">
                  <c:v>135.0</c:v>
                </c:pt>
                <c:pt idx="12">
                  <c:v>135.0</c:v>
                </c:pt>
                <c:pt idx="13">
                  <c:v>93.0</c:v>
                </c:pt>
                <c:pt idx="14">
                  <c:v>245.0</c:v>
                </c:pt>
                <c:pt idx="15">
                  <c:v>196.0</c:v>
                </c:pt>
                <c:pt idx="16">
                  <c:v>474.0</c:v>
                </c:pt>
                <c:pt idx="17">
                  <c:v>136.0</c:v>
                </c:pt>
                <c:pt idx="18">
                  <c:v>58.0</c:v>
                </c:pt>
                <c:pt idx="19">
                  <c:v>161.0</c:v>
                </c:pt>
                <c:pt idx="20">
                  <c:v>118.0</c:v>
                </c:pt>
                <c:pt idx="21">
                  <c:v>77.0</c:v>
                </c:pt>
                <c:pt idx="22">
                  <c:v>285.0</c:v>
                </c:pt>
                <c:pt idx="23">
                  <c:v>162.0</c:v>
                </c:pt>
                <c:pt idx="24">
                  <c:v>566.0</c:v>
                </c:pt>
                <c:pt idx="25">
                  <c:v>491.0</c:v>
                </c:pt>
                <c:pt idx="26">
                  <c:v>311.0</c:v>
                </c:pt>
                <c:pt idx="27">
                  <c:v>431.0</c:v>
                </c:pt>
                <c:pt idx="28">
                  <c:v>513.0</c:v>
                </c:pt>
                <c:pt idx="29">
                  <c:v>671.0</c:v>
                </c:pt>
                <c:pt idx="30">
                  <c:v>282.0</c:v>
                </c:pt>
                <c:pt idx="31">
                  <c:v>893.0</c:v>
                </c:pt>
                <c:pt idx="32">
                  <c:v>407.0</c:v>
                </c:pt>
                <c:pt idx="33">
                  <c:v>621.0</c:v>
                </c:pt>
                <c:pt idx="34">
                  <c:v>521.0</c:v>
                </c:pt>
                <c:pt idx="35">
                  <c:v>456.0</c:v>
                </c:pt>
                <c:pt idx="36">
                  <c:v>406.0</c:v>
                </c:pt>
                <c:pt idx="37">
                  <c:v>28.0</c:v>
                </c:pt>
                <c:pt idx="38">
                  <c:v>47.0</c:v>
                </c:pt>
                <c:pt idx="39">
                  <c:v>115.0</c:v>
                </c:pt>
                <c:pt idx="40">
                  <c:v>158.0</c:v>
                </c:pt>
                <c:pt idx="41">
                  <c:v>84.0</c:v>
                </c:pt>
                <c:pt idx="42">
                  <c:v>192.0</c:v>
                </c:pt>
                <c:pt idx="43">
                  <c:v>430.0</c:v>
                </c:pt>
                <c:pt idx="44">
                  <c:v>476.0</c:v>
                </c:pt>
                <c:pt idx="45">
                  <c:v>528.0</c:v>
                </c:pt>
                <c:pt idx="46">
                  <c:v>254.0</c:v>
                </c:pt>
                <c:pt idx="47">
                  <c:v>107.0</c:v>
                </c:pt>
                <c:pt idx="48">
                  <c:v>198.0</c:v>
                </c:pt>
                <c:pt idx="49">
                  <c:v>200.0</c:v>
                </c:pt>
                <c:pt idx="50">
                  <c:v>484.0</c:v>
                </c:pt>
                <c:pt idx="51">
                  <c:v>539.0</c:v>
                </c:pt>
                <c:pt idx="52">
                  <c:v>364.0</c:v>
                </c:pt>
                <c:pt idx="53">
                  <c:v>153.0</c:v>
                </c:pt>
                <c:pt idx="54">
                  <c:v>305.0</c:v>
                </c:pt>
                <c:pt idx="55">
                  <c:v>319.0</c:v>
                </c:pt>
                <c:pt idx="56">
                  <c:v>111.0</c:v>
                </c:pt>
                <c:pt idx="57">
                  <c:v>60.0</c:v>
                </c:pt>
                <c:pt idx="58">
                  <c:v>79.0</c:v>
                </c:pt>
                <c:pt idx="59">
                  <c:v>60.0</c:v>
                </c:pt>
                <c:pt idx="60">
                  <c:v>106.0</c:v>
                </c:pt>
                <c:pt idx="61">
                  <c:v>193.0</c:v>
                </c:pt>
                <c:pt idx="62">
                  <c:v>279.0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Git!$E$2:$E$3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Git!$E$4:$E$66</c:f>
              <c:numCache>
                <c:formatCode>General</c:formatCode>
                <c:ptCount val="63"/>
                <c:pt idx="19">
                  <c:v>367.0</c:v>
                </c:pt>
                <c:pt idx="20">
                  <c:v>638.0</c:v>
                </c:pt>
                <c:pt idx="21">
                  <c:v>661.0</c:v>
                </c:pt>
                <c:pt idx="22">
                  <c:v>830.0</c:v>
                </c:pt>
                <c:pt idx="23">
                  <c:v>849.0</c:v>
                </c:pt>
                <c:pt idx="24">
                  <c:v>809.0</c:v>
                </c:pt>
                <c:pt idx="25">
                  <c:v>590.0</c:v>
                </c:pt>
                <c:pt idx="26">
                  <c:v>452.0</c:v>
                </c:pt>
                <c:pt idx="27">
                  <c:v>328.0</c:v>
                </c:pt>
                <c:pt idx="28">
                  <c:v>377.0</c:v>
                </c:pt>
                <c:pt idx="29">
                  <c:v>652.0</c:v>
                </c:pt>
                <c:pt idx="30">
                  <c:v>598.0</c:v>
                </c:pt>
                <c:pt idx="31">
                  <c:v>760.0</c:v>
                </c:pt>
                <c:pt idx="32">
                  <c:v>288.0</c:v>
                </c:pt>
                <c:pt idx="33">
                  <c:v>231.0</c:v>
                </c:pt>
                <c:pt idx="34">
                  <c:v>595.0</c:v>
                </c:pt>
                <c:pt idx="35">
                  <c:v>678.0</c:v>
                </c:pt>
                <c:pt idx="36">
                  <c:v>532.0</c:v>
                </c:pt>
                <c:pt idx="37">
                  <c:v>620.0</c:v>
                </c:pt>
                <c:pt idx="38">
                  <c:v>365.0</c:v>
                </c:pt>
                <c:pt idx="39">
                  <c:v>258.0</c:v>
                </c:pt>
                <c:pt idx="40">
                  <c:v>312.0</c:v>
                </c:pt>
                <c:pt idx="41">
                  <c:v>245.0</c:v>
                </c:pt>
                <c:pt idx="42">
                  <c:v>460.0</c:v>
                </c:pt>
                <c:pt idx="43">
                  <c:v>662.0</c:v>
                </c:pt>
                <c:pt idx="44">
                  <c:v>506.0</c:v>
                </c:pt>
                <c:pt idx="45">
                  <c:v>457.0</c:v>
                </c:pt>
                <c:pt idx="46">
                  <c:v>293.0</c:v>
                </c:pt>
                <c:pt idx="47">
                  <c:v>420.0</c:v>
                </c:pt>
                <c:pt idx="48">
                  <c:v>611.0</c:v>
                </c:pt>
                <c:pt idx="49">
                  <c:v>543.0</c:v>
                </c:pt>
                <c:pt idx="50">
                  <c:v>430.0</c:v>
                </c:pt>
                <c:pt idx="51">
                  <c:v>628.0</c:v>
                </c:pt>
                <c:pt idx="52">
                  <c:v>834.0</c:v>
                </c:pt>
                <c:pt idx="53">
                  <c:v>585.0</c:v>
                </c:pt>
                <c:pt idx="54">
                  <c:v>781.0</c:v>
                </c:pt>
                <c:pt idx="55">
                  <c:v>745.0</c:v>
                </c:pt>
                <c:pt idx="56">
                  <c:v>248.0</c:v>
                </c:pt>
                <c:pt idx="57">
                  <c:v>373.0</c:v>
                </c:pt>
                <c:pt idx="58">
                  <c:v>349.0</c:v>
                </c:pt>
                <c:pt idx="59">
                  <c:v>361.0</c:v>
                </c:pt>
                <c:pt idx="60">
                  <c:v>449.0</c:v>
                </c:pt>
                <c:pt idx="61">
                  <c:v>284.0</c:v>
                </c:pt>
                <c:pt idx="62">
                  <c:v>315.0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80744"/>
        <c:axId val="-2088449144"/>
      </c:lineChart>
      <c:catAx>
        <c:axId val="-21090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49144"/>
        <c:crosses val="autoZero"/>
        <c:auto val="1"/>
        <c:lblAlgn val="ctr"/>
        <c:lblOffset val="100"/>
        <c:noMultiLvlLbl val="0"/>
      </c:catAx>
      <c:valAx>
        <c:axId val="-208844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Commits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080744"/>
        <c:crosses val="autoZero"/>
        <c:crossBetween val="between"/>
        <c:majorUnit val="600.0"/>
      </c:valAx>
    </c:plotArea>
    <c:legend>
      <c:legendPos val="r"/>
      <c:layout>
        <c:manualLayout>
          <c:xMode val="edge"/>
          <c:yMode val="edge"/>
          <c:x val="0.143775809273841"/>
          <c:y val="0.034391221930592"/>
          <c:w val="0.245113079615048"/>
          <c:h val="0.292328667249927"/>
        </c:manualLayout>
      </c:layout>
      <c:overlay val="0"/>
      <c:spPr>
        <a:ln w="25400"/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Git!$B$80:$B$81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Git!$B$82:$B$144</c:f>
              <c:numCache>
                <c:formatCode>General</c:formatCode>
                <c:ptCount val="63"/>
                <c:pt idx="0">
                  <c:v>458.0</c:v>
                </c:pt>
                <c:pt idx="1">
                  <c:v>545.0</c:v>
                </c:pt>
                <c:pt idx="2">
                  <c:v>482.0</c:v>
                </c:pt>
                <c:pt idx="3">
                  <c:v>436.0</c:v>
                </c:pt>
                <c:pt idx="4">
                  <c:v>429.0</c:v>
                </c:pt>
                <c:pt idx="5">
                  <c:v>443.0</c:v>
                </c:pt>
                <c:pt idx="6">
                  <c:v>439.0</c:v>
                </c:pt>
                <c:pt idx="7">
                  <c:v>457.0</c:v>
                </c:pt>
                <c:pt idx="8">
                  <c:v>427.0</c:v>
                </c:pt>
                <c:pt idx="9">
                  <c:v>389.0</c:v>
                </c:pt>
                <c:pt idx="10">
                  <c:v>376.0</c:v>
                </c:pt>
                <c:pt idx="11">
                  <c:v>283.0</c:v>
                </c:pt>
                <c:pt idx="12">
                  <c:v>307.0</c:v>
                </c:pt>
                <c:pt idx="13">
                  <c:v>286.0</c:v>
                </c:pt>
                <c:pt idx="14">
                  <c:v>292.0</c:v>
                </c:pt>
                <c:pt idx="15">
                  <c:v>221.0</c:v>
                </c:pt>
                <c:pt idx="16">
                  <c:v>236.0</c:v>
                </c:pt>
                <c:pt idx="17">
                  <c:v>209.0</c:v>
                </c:pt>
                <c:pt idx="18">
                  <c:v>185.0</c:v>
                </c:pt>
                <c:pt idx="19">
                  <c:v>190.0</c:v>
                </c:pt>
                <c:pt idx="20">
                  <c:v>171.0</c:v>
                </c:pt>
                <c:pt idx="21">
                  <c:v>149.0</c:v>
                </c:pt>
                <c:pt idx="22">
                  <c:v>157.0</c:v>
                </c:pt>
                <c:pt idx="23">
                  <c:v>146.0</c:v>
                </c:pt>
                <c:pt idx="24">
                  <c:v>150.0</c:v>
                </c:pt>
                <c:pt idx="25">
                  <c:v>142.0</c:v>
                </c:pt>
                <c:pt idx="26">
                  <c:v>116.0</c:v>
                </c:pt>
                <c:pt idx="27">
                  <c:v>102.0</c:v>
                </c:pt>
                <c:pt idx="28">
                  <c:v>92.0</c:v>
                </c:pt>
                <c:pt idx="29">
                  <c:v>77.0</c:v>
                </c:pt>
                <c:pt idx="30">
                  <c:v>87.0</c:v>
                </c:pt>
                <c:pt idx="31">
                  <c:v>102.0</c:v>
                </c:pt>
                <c:pt idx="32">
                  <c:v>102.0</c:v>
                </c:pt>
                <c:pt idx="33">
                  <c:v>75.0</c:v>
                </c:pt>
                <c:pt idx="34">
                  <c:v>96.0</c:v>
                </c:pt>
                <c:pt idx="35">
                  <c:v>68.0</c:v>
                </c:pt>
                <c:pt idx="36">
                  <c:v>71.0</c:v>
                </c:pt>
                <c:pt idx="37">
                  <c:v>60.0</c:v>
                </c:pt>
                <c:pt idx="38">
                  <c:v>66.0</c:v>
                </c:pt>
                <c:pt idx="39">
                  <c:v>53.0</c:v>
                </c:pt>
                <c:pt idx="40">
                  <c:v>35.0</c:v>
                </c:pt>
                <c:pt idx="41">
                  <c:v>38.0</c:v>
                </c:pt>
                <c:pt idx="42">
                  <c:v>34.0</c:v>
                </c:pt>
                <c:pt idx="43">
                  <c:v>39.0</c:v>
                </c:pt>
                <c:pt idx="44">
                  <c:v>37.0</c:v>
                </c:pt>
                <c:pt idx="45">
                  <c:v>21.0</c:v>
                </c:pt>
                <c:pt idx="46">
                  <c:v>14.0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4.0</c:v>
                </c:pt>
                <c:pt idx="51">
                  <c:v>4.0</c:v>
                </c:pt>
                <c:pt idx="52">
                  <c:v>7.0</c:v>
                </c:pt>
                <c:pt idx="53">
                  <c:v>5.0</c:v>
                </c:pt>
                <c:pt idx="54">
                  <c:v>9.0</c:v>
                </c:pt>
                <c:pt idx="55">
                  <c:v>4.0</c:v>
                </c:pt>
                <c:pt idx="56">
                  <c:v>7.0</c:v>
                </c:pt>
                <c:pt idx="57">
                  <c:v>3.0</c:v>
                </c:pt>
                <c:pt idx="58">
                  <c:v>4.0</c:v>
                </c:pt>
                <c:pt idx="59">
                  <c:v>3.0</c:v>
                </c:pt>
                <c:pt idx="60">
                  <c:v>3.0</c:v>
                </c:pt>
                <c:pt idx="61">
                  <c:v>5.0</c:v>
                </c:pt>
                <c:pt idx="6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Git!$C$80:$C$81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Git!$C$82:$C$144</c:f>
              <c:numCache>
                <c:formatCode>General</c:formatCode>
                <c:ptCount val="63"/>
                <c:pt idx="0">
                  <c:v>8.0</c:v>
                </c:pt>
                <c:pt idx="1">
                  <c:v>10.0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6.0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5.0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7.0</c:v>
                </c:pt>
                <c:pt idx="30">
                  <c:v>8.0</c:v>
                </c:pt>
                <c:pt idx="31">
                  <c:v>6.0</c:v>
                </c:pt>
                <c:pt idx="32">
                  <c:v>8.0</c:v>
                </c:pt>
                <c:pt idx="33">
                  <c:v>7.0</c:v>
                </c:pt>
                <c:pt idx="34">
                  <c:v>8.0</c:v>
                </c:pt>
                <c:pt idx="35">
                  <c:v>6.0</c:v>
                </c:pt>
                <c:pt idx="36">
                  <c:v>9.0</c:v>
                </c:pt>
                <c:pt idx="37">
                  <c:v>7.0</c:v>
                </c:pt>
                <c:pt idx="38">
                  <c:v>6.0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7.0</c:v>
                </c:pt>
                <c:pt idx="45">
                  <c:v>11.0</c:v>
                </c:pt>
                <c:pt idx="46">
                  <c:v>11.0</c:v>
                </c:pt>
                <c:pt idx="47">
                  <c:v>5.0</c:v>
                </c:pt>
                <c:pt idx="48">
                  <c:v>3.0</c:v>
                </c:pt>
                <c:pt idx="49">
                  <c:v>5.0</c:v>
                </c:pt>
                <c:pt idx="50">
                  <c:v>1.0</c:v>
                </c:pt>
                <c:pt idx="51">
                  <c:v>4.0</c:v>
                </c:pt>
                <c:pt idx="52">
                  <c:v>2.0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0.0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Git!$D$80:$D$81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Git!$D$82:$D$144</c:f>
              <c:numCache>
                <c:formatCode>General</c:formatCode>
                <c:ptCount val="63"/>
                <c:pt idx="0">
                  <c:v>17.0</c:v>
                </c:pt>
                <c:pt idx="1">
                  <c:v>17.0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17.0</c:v>
                </c:pt>
                <c:pt idx="6">
                  <c:v>16.0</c:v>
                </c:pt>
                <c:pt idx="7">
                  <c:v>21.0</c:v>
                </c:pt>
                <c:pt idx="8">
                  <c:v>23.0</c:v>
                </c:pt>
                <c:pt idx="9">
                  <c:v>20.0</c:v>
                </c:pt>
                <c:pt idx="10">
                  <c:v>21.0</c:v>
                </c:pt>
                <c:pt idx="11">
                  <c:v>25.0</c:v>
                </c:pt>
                <c:pt idx="12">
                  <c:v>27.0</c:v>
                </c:pt>
                <c:pt idx="13">
                  <c:v>22.0</c:v>
                </c:pt>
                <c:pt idx="14">
                  <c:v>14.0</c:v>
                </c:pt>
                <c:pt idx="15">
                  <c:v>16.0</c:v>
                </c:pt>
                <c:pt idx="16">
                  <c:v>29.0</c:v>
                </c:pt>
                <c:pt idx="17">
                  <c:v>21.0</c:v>
                </c:pt>
                <c:pt idx="18">
                  <c:v>22.0</c:v>
                </c:pt>
                <c:pt idx="19">
                  <c:v>21.0</c:v>
                </c:pt>
                <c:pt idx="20">
                  <c:v>19.0</c:v>
                </c:pt>
                <c:pt idx="21">
                  <c:v>15.0</c:v>
                </c:pt>
                <c:pt idx="22">
                  <c:v>17.0</c:v>
                </c:pt>
                <c:pt idx="23">
                  <c:v>16.0</c:v>
                </c:pt>
                <c:pt idx="24">
                  <c:v>8.0</c:v>
                </c:pt>
                <c:pt idx="25">
                  <c:v>9.0</c:v>
                </c:pt>
                <c:pt idx="26">
                  <c:v>13.0</c:v>
                </c:pt>
                <c:pt idx="27">
                  <c:v>13.0</c:v>
                </c:pt>
                <c:pt idx="28">
                  <c:v>15.0</c:v>
                </c:pt>
                <c:pt idx="29">
                  <c:v>15.0</c:v>
                </c:pt>
                <c:pt idx="30">
                  <c:v>14.0</c:v>
                </c:pt>
                <c:pt idx="31">
                  <c:v>16.0</c:v>
                </c:pt>
                <c:pt idx="32">
                  <c:v>11.0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12.0</c:v>
                </c:pt>
                <c:pt idx="37">
                  <c:v>9.0</c:v>
                </c:pt>
                <c:pt idx="38">
                  <c:v>9.0</c:v>
                </c:pt>
                <c:pt idx="39">
                  <c:v>8.0</c:v>
                </c:pt>
                <c:pt idx="40">
                  <c:v>10.0</c:v>
                </c:pt>
                <c:pt idx="41">
                  <c:v>5.0</c:v>
                </c:pt>
                <c:pt idx="42">
                  <c:v>7.0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5.0</c:v>
                </c:pt>
                <c:pt idx="53">
                  <c:v>7.0</c:v>
                </c:pt>
                <c:pt idx="54">
                  <c:v>6.0</c:v>
                </c:pt>
                <c:pt idx="55">
                  <c:v>5.0</c:v>
                </c:pt>
                <c:pt idx="56">
                  <c:v>4.0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Git!$E$80:$E$81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Git!$E$82:$E$144</c:f>
              <c:numCache>
                <c:formatCode>General</c:formatCode>
                <c:ptCount val="63"/>
                <c:pt idx="0">
                  <c:v>52.0</c:v>
                </c:pt>
                <c:pt idx="1">
                  <c:v>46.0</c:v>
                </c:pt>
                <c:pt idx="2">
                  <c:v>51.0</c:v>
                </c:pt>
                <c:pt idx="3">
                  <c:v>48.0</c:v>
                </c:pt>
                <c:pt idx="4">
                  <c:v>57.0</c:v>
                </c:pt>
                <c:pt idx="5">
                  <c:v>58.0</c:v>
                </c:pt>
                <c:pt idx="6">
                  <c:v>41.0</c:v>
                </c:pt>
                <c:pt idx="7">
                  <c:v>64.0</c:v>
                </c:pt>
                <c:pt idx="8">
                  <c:v>72.0</c:v>
                </c:pt>
                <c:pt idx="9">
                  <c:v>63.0</c:v>
                </c:pt>
                <c:pt idx="10">
                  <c:v>62.0</c:v>
                </c:pt>
                <c:pt idx="11">
                  <c:v>59.0</c:v>
                </c:pt>
                <c:pt idx="12">
                  <c:v>62.0</c:v>
                </c:pt>
                <c:pt idx="13">
                  <c:v>58.0</c:v>
                </c:pt>
                <c:pt idx="14">
                  <c:v>38.0</c:v>
                </c:pt>
                <c:pt idx="15">
                  <c:v>32.0</c:v>
                </c:pt>
                <c:pt idx="16">
                  <c:v>36.0</c:v>
                </c:pt>
                <c:pt idx="17">
                  <c:v>38.0</c:v>
                </c:pt>
                <c:pt idx="18">
                  <c:v>43.0</c:v>
                </c:pt>
                <c:pt idx="19">
                  <c:v>38.0</c:v>
                </c:pt>
                <c:pt idx="20">
                  <c:v>33.0</c:v>
                </c:pt>
                <c:pt idx="21">
                  <c:v>29.0</c:v>
                </c:pt>
                <c:pt idx="22">
                  <c:v>29.0</c:v>
                </c:pt>
                <c:pt idx="23">
                  <c:v>22.0</c:v>
                </c:pt>
                <c:pt idx="24">
                  <c:v>27.0</c:v>
                </c:pt>
                <c:pt idx="25">
                  <c:v>25.0</c:v>
                </c:pt>
                <c:pt idx="26">
                  <c:v>19.0</c:v>
                </c:pt>
                <c:pt idx="27">
                  <c:v>22.0</c:v>
                </c:pt>
                <c:pt idx="28">
                  <c:v>23.0</c:v>
                </c:pt>
                <c:pt idx="29">
                  <c:v>18.0</c:v>
                </c:pt>
                <c:pt idx="30">
                  <c:v>20.0</c:v>
                </c:pt>
                <c:pt idx="31">
                  <c:v>21.0</c:v>
                </c:pt>
                <c:pt idx="32">
                  <c:v>17.0</c:v>
                </c:pt>
                <c:pt idx="33">
                  <c:v>19.0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18.0</c:v>
                </c:pt>
                <c:pt idx="38">
                  <c:v>19.0</c:v>
                </c:pt>
                <c:pt idx="39">
                  <c:v>18.0</c:v>
                </c:pt>
                <c:pt idx="40">
                  <c:v>18.0</c:v>
                </c:pt>
                <c:pt idx="41">
                  <c:v>15.0</c:v>
                </c:pt>
                <c:pt idx="42">
                  <c:v>18.0</c:v>
                </c:pt>
                <c:pt idx="4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65464"/>
        <c:axId val="-2117545864"/>
      </c:lineChart>
      <c:catAx>
        <c:axId val="-20890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45864"/>
        <c:crosses val="autoZero"/>
        <c:auto val="1"/>
        <c:lblAlgn val="ctr"/>
        <c:lblOffset val="100"/>
        <c:noMultiLvlLbl val="0"/>
      </c:catAx>
      <c:valAx>
        <c:axId val="-211754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06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Git!$B$229:$B$230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Git!$B$231:$B$293</c:f>
              <c:numCache>
                <c:formatCode>General</c:formatCode>
                <c:ptCount val="63"/>
                <c:pt idx="0">
                  <c:v>2172.0</c:v>
                </c:pt>
                <c:pt idx="1">
                  <c:v>2098.0</c:v>
                </c:pt>
                <c:pt idx="2">
                  <c:v>1981.0</c:v>
                </c:pt>
                <c:pt idx="3">
                  <c:v>1893.0</c:v>
                </c:pt>
                <c:pt idx="4">
                  <c:v>1795.0</c:v>
                </c:pt>
                <c:pt idx="5">
                  <c:v>1724.0</c:v>
                </c:pt>
                <c:pt idx="6">
                  <c:v>1637.0</c:v>
                </c:pt>
                <c:pt idx="7">
                  <c:v>1550.0</c:v>
                </c:pt>
                <c:pt idx="8">
                  <c:v>1447.0</c:v>
                </c:pt>
                <c:pt idx="9">
                  <c:v>1347.0</c:v>
                </c:pt>
                <c:pt idx="10">
                  <c:v>1247.0</c:v>
                </c:pt>
                <c:pt idx="11">
                  <c:v>1150.0</c:v>
                </c:pt>
                <c:pt idx="12">
                  <c:v>1081.0</c:v>
                </c:pt>
                <c:pt idx="13">
                  <c:v>1015.0</c:v>
                </c:pt>
                <c:pt idx="14">
                  <c:v>962.0</c:v>
                </c:pt>
                <c:pt idx="15">
                  <c:v>883.0</c:v>
                </c:pt>
                <c:pt idx="16">
                  <c:v>838.0</c:v>
                </c:pt>
                <c:pt idx="17">
                  <c:v>778.0</c:v>
                </c:pt>
                <c:pt idx="18">
                  <c:v>724.0</c:v>
                </c:pt>
                <c:pt idx="19">
                  <c:v>680.0</c:v>
                </c:pt>
                <c:pt idx="20">
                  <c:v>632.0</c:v>
                </c:pt>
                <c:pt idx="21">
                  <c:v>589.0</c:v>
                </c:pt>
                <c:pt idx="22">
                  <c:v>562.0</c:v>
                </c:pt>
                <c:pt idx="23">
                  <c:v>532.0</c:v>
                </c:pt>
                <c:pt idx="24">
                  <c:v>498.0</c:v>
                </c:pt>
                <c:pt idx="25">
                  <c:v>458.0</c:v>
                </c:pt>
                <c:pt idx="26">
                  <c:v>424.0</c:v>
                </c:pt>
                <c:pt idx="27">
                  <c:v>386.0</c:v>
                </c:pt>
                <c:pt idx="28">
                  <c:v>361.0</c:v>
                </c:pt>
                <c:pt idx="29">
                  <c:v>339.0</c:v>
                </c:pt>
                <c:pt idx="30">
                  <c:v>320.0</c:v>
                </c:pt>
                <c:pt idx="31">
                  <c:v>306.0</c:v>
                </c:pt>
                <c:pt idx="32">
                  <c:v>283.0</c:v>
                </c:pt>
                <c:pt idx="33">
                  <c:v>254.0</c:v>
                </c:pt>
                <c:pt idx="34">
                  <c:v>243.0</c:v>
                </c:pt>
                <c:pt idx="35">
                  <c:v>214.0</c:v>
                </c:pt>
                <c:pt idx="36">
                  <c:v>191.0</c:v>
                </c:pt>
                <c:pt idx="37">
                  <c:v>177.0</c:v>
                </c:pt>
                <c:pt idx="38">
                  <c:v>156.0</c:v>
                </c:pt>
                <c:pt idx="39">
                  <c:v>135.0</c:v>
                </c:pt>
                <c:pt idx="40">
                  <c:v>115.0</c:v>
                </c:pt>
                <c:pt idx="41">
                  <c:v>104.0</c:v>
                </c:pt>
                <c:pt idx="42">
                  <c:v>95.0</c:v>
                </c:pt>
                <c:pt idx="43">
                  <c:v>88.0</c:v>
                </c:pt>
                <c:pt idx="44">
                  <c:v>73.0</c:v>
                </c:pt>
                <c:pt idx="45">
                  <c:v>52.0</c:v>
                </c:pt>
                <c:pt idx="46">
                  <c:v>40.0</c:v>
                </c:pt>
                <c:pt idx="47">
                  <c:v>31.0</c:v>
                </c:pt>
                <c:pt idx="48">
                  <c:v>29.0</c:v>
                </c:pt>
                <c:pt idx="49">
                  <c:v>28.0</c:v>
                </c:pt>
                <c:pt idx="50">
                  <c:v>26.0</c:v>
                </c:pt>
                <c:pt idx="51">
                  <c:v>24.0</c:v>
                </c:pt>
                <c:pt idx="52">
                  <c:v>21.0</c:v>
                </c:pt>
                <c:pt idx="53">
                  <c:v>19.0</c:v>
                </c:pt>
                <c:pt idx="54">
                  <c:v>17.0</c:v>
                </c:pt>
                <c:pt idx="55">
                  <c:v>13.0</c:v>
                </c:pt>
                <c:pt idx="56">
                  <c:v>12.0</c:v>
                </c:pt>
                <c:pt idx="57">
                  <c:v>9.0</c:v>
                </c:pt>
                <c:pt idx="58">
                  <c:v>9.0</c:v>
                </c:pt>
                <c:pt idx="59">
                  <c:v>7.0</c:v>
                </c:pt>
                <c:pt idx="60">
                  <c:v>5.0</c:v>
                </c:pt>
                <c:pt idx="61">
                  <c:v>5.0</c:v>
                </c:pt>
                <c:pt idx="6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Git!$C$229:$C$230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Git!$C$231:$C$293</c:f>
              <c:numCache>
                <c:formatCode>General</c:formatCode>
                <c:ptCount val="63"/>
                <c:pt idx="0">
                  <c:v>46.0</c:v>
                </c:pt>
                <c:pt idx="1">
                  <c:v>44.0</c:v>
                </c:pt>
                <c:pt idx="2">
                  <c:v>40.0</c:v>
                </c:pt>
                <c:pt idx="3">
                  <c:v>40.0</c:v>
                </c:pt>
                <c:pt idx="4">
                  <c:v>38.0</c:v>
                </c:pt>
                <c:pt idx="5">
                  <c:v>37.0</c:v>
                </c:pt>
                <c:pt idx="6">
                  <c:v>36.0</c:v>
                </c:pt>
                <c:pt idx="7">
                  <c:v>34.0</c:v>
                </c:pt>
                <c:pt idx="8">
                  <c:v>34.0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32.0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30.0</c:v>
                </c:pt>
                <c:pt idx="21">
                  <c:v>29.0</c:v>
                </c:pt>
                <c:pt idx="22">
                  <c:v>29.0</c:v>
                </c:pt>
                <c:pt idx="23">
                  <c:v>28.0</c:v>
                </c:pt>
                <c:pt idx="24">
                  <c:v>28.0</c:v>
                </c:pt>
                <c:pt idx="25">
                  <c:v>28.0</c:v>
                </c:pt>
                <c:pt idx="26">
                  <c:v>28.0</c:v>
                </c:pt>
                <c:pt idx="27">
                  <c:v>26.0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22.0</c:v>
                </c:pt>
                <c:pt idx="35">
                  <c:v>22.0</c:v>
                </c:pt>
                <c:pt idx="36">
                  <c:v>20.0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14.0</c:v>
                </c:pt>
                <c:pt idx="47">
                  <c:v>9.0</c:v>
                </c:pt>
                <c:pt idx="48">
                  <c:v>7.0</c:v>
                </c:pt>
                <c:pt idx="49">
                  <c:v>6.0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Git!$D$229:$D$230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Git!$D$231:$D$293</c:f>
              <c:numCache>
                <c:formatCode>General</c:formatCode>
                <c:ptCount val="63"/>
                <c:pt idx="0">
                  <c:v>78.0</c:v>
                </c:pt>
                <c:pt idx="1">
                  <c:v>77.0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74.0</c:v>
                </c:pt>
                <c:pt idx="7">
                  <c:v>74.0</c:v>
                </c:pt>
                <c:pt idx="8">
                  <c:v>73.0</c:v>
                </c:pt>
                <c:pt idx="9">
                  <c:v>71.0</c:v>
                </c:pt>
                <c:pt idx="10">
                  <c:v>67.0</c:v>
                </c:pt>
                <c:pt idx="11">
                  <c:v>67.0</c:v>
                </c:pt>
                <c:pt idx="12">
                  <c:v>66.0</c:v>
                </c:pt>
                <c:pt idx="13">
                  <c:v>63.0</c:v>
                </c:pt>
                <c:pt idx="14">
                  <c:v>60.0</c:v>
                </c:pt>
                <c:pt idx="15">
                  <c:v>58.0</c:v>
                </c:pt>
                <c:pt idx="16">
                  <c:v>57.0</c:v>
                </c:pt>
                <c:pt idx="17">
                  <c:v>49.0</c:v>
                </c:pt>
                <c:pt idx="18">
                  <c:v>49.0</c:v>
                </c:pt>
                <c:pt idx="19">
                  <c:v>45.0</c:v>
                </c:pt>
                <c:pt idx="20">
                  <c:v>41.0</c:v>
                </c:pt>
                <c:pt idx="21">
                  <c:v>39.0</c:v>
                </c:pt>
                <c:pt idx="22">
                  <c:v>37.0</c:v>
                </c:pt>
                <c:pt idx="23">
                  <c:v>34.0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29.0</c:v>
                </c:pt>
                <c:pt idx="28">
                  <c:v>28.0</c:v>
                </c:pt>
                <c:pt idx="29">
                  <c:v>27.0</c:v>
                </c:pt>
                <c:pt idx="30">
                  <c:v>26.0</c:v>
                </c:pt>
                <c:pt idx="31">
                  <c:v>26.0</c:v>
                </c:pt>
                <c:pt idx="32">
                  <c:v>23.0</c:v>
                </c:pt>
                <c:pt idx="33">
                  <c:v>23.0</c:v>
                </c:pt>
                <c:pt idx="34">
                  <c:v>22.0</c:v>
                </c:pt>
                <c:pt idx="35">
                  <c:v>21.0</c:v>
                </c:pt>
                <c:pt idx="36">
                  <c:v>19.0</c:v>
                </c:pt>
                <c:pt idx="37">
                  <c:v>18.0</c:v>
                </c:pt>
                <c:pt idx="38">
                  <c:v>18.0</c:v>
                </c:pt>
                <c:pt idx="39">
                  <c:v>15.0</c:v>
                </c:pt>
                <c:pt idx="40">
                  <c:v>15.0</c:v>
                </c:pt>
                <c:pt idx="41">
                  <c:v>13.0</c:v>
                </c:pt>
                <c:pt idx="42">
                  <c:v>12.0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7.0</c:v>
                </c:pt>
                <c:pt idx="57">
                  <c:v>7.0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Git!$E$229:$E$230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Git!$E$231:$E$293</c:f>
              <c:numCache>
                <c:formatCode>General</c:formatCode>
                <c:ptCount val="63"/>
                <c:pt idx="0">
                  <c:v>245.0</c:v>
                </c:pt>
                <c:pt idx="1">
                  <c:v>240.0</c:v>
                </c:pt>
                <c:pt idx="2">
                  <c:v>232.0</c:v>
                </c:pt>
                <c:pt idx="3">
                  <c:v>228.0</c:v>
                </c:pt>
                <c:pt idx="4">
                  <c:v>221.0</c:v>
                </c:pt>
                <c:pt idx="5">
                  <c:v>213.0</c:v>
                </c:pt>
                <c:pt idx="6">
                  <c:v>203.0</c:v>
                </c:pt>
                <c:pt idx="7">
                  <c:v>201.0</c:v>
                </c:pt>
                <c:pt idx="8">
                  <c:v>198.0</c:v>
                </c:pt>
                <c:pt idx="9">
                  <c:v>188.0</c:v>
                </c:pt>
                <c:pt idx="10">
                  <c:v>172.0</c:v>
                </c:pt>
                <c:pt idx="11">
                  <c:v>163.0</c:v>
                </c:pt>
                <c:pt idx="12">
                  <c:v>153.0</c:v>
                </c:pt>
                <c:pt idx="13">
                  <c:v>144.0</c:v>
                </c:pt>
                <c:pt idx="14">
                  <c:v>129.0</c:v>
                </c:pt>
                <c:pt idx="15">
                  <c:v>124.0</c:v>
                </c:pt>
                <c:pt idx="16">
                  <c:v>117.0</c:v>
                </c:pt>
                <c:pt idx="17">
                  <c:v>108.0</c:v>
                </c:pt>
                <c:pt idx="18">
                  <c:v>104.0</c:v>
                </c:pt>
                <c:pt idx="19">
                  <c:v>89.0</c:v>
                </c:pt>
                <c:pt idx="20">
                  <c:v>81.0</c:v>
                </c:pt>
                <c:pt idx="21">
                  <c:v>73.0</c:v>
                </c:pt>
                <c:pt idx="22">
                  <c:v>65.0</c:v>
                </c:pt>
                <c:pt idx="23">
                  <c:v>60.0</c:v>
                </c:pt>
                <c:pt idx="24">
                  <c:v>57.0</c:v>
                </c:pt>
                <c:pt idx="25">
                  <c:v>52.0</c:v>
                </c:pt>
                <c:pt idx="26">
                  <c:v>48.0</c:v>
                </c:pt>
                <c:pt idx="27">
                  <c:v>48.0</c:v>
                </c:pt>
                <c:pt idx="28">
                  <c:v>46.0</c:v>
                </c:pt>
                <c:pt idx="29">
                  <c:v>42.0</c:v>
                </c:pt>
                <c:pt idx="30">
                  <c:v>41.0</c:v>
                </c:pt>
                <c:pt idx="31">
                  <c:v>41.0</c:v>
                </c:pt>
                <c:pt idx="32">
                  <c:v>41.0</c:v>
                </c:pt>
                <c:pt idx="33">
                  <c:v>40.0</c:v>
                </c:pt>
                <c:pt idx="34">
                  <c:v>39.0</c:v>
                </c:pt>
                <c:pt idx="35">
                  <c:v>39.0</c:v>
                </c:pt>
                <c:pt idx="36">
                  <c:v>36.0</c:v>
                </c:pt>
                <c:pt idx="37">
                  <c:v>34.0</c:v>
                </c:pt>
                <c:pt idx="38">
                  <c:v>32.0</c:v>
                </c:pt>
                <c:pt idx="39">
                  <c:v>29.0</c:v>
                </c:pt>
                <c:pt idx="40">
                  <c:v>25.0</c:v>
                </c:pt>
                <c:pt idx="41">
                  <c:v>23.0</c:v>
                </c:pt>
                <c:pt idx="42">
                  <c:v>22.0</c:v>
                </c:pt>
                <c:pt idx="4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39880"/>
        <c:axId val="-2118629848"/>
      </c:lineChart>
      <c:catAx>
        <c:axId val="-20447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29848"/>
        <c:crosses val="autoZero"/>
        <c:auto val="1"/>
        <c:lblAlgn val="ctr"/>
        <c:lblOffset val="100"/>
        <c:noMultiLvlLbl val="0"/>
      </c:catAx>
      <c:valAx>
        <c:axId val="-211862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73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139700</xdr:rowOff>
    </xdr:from>
    <xdr:to>
      <xdr:col>6</xdr:col>
      <xdr:colOff>533400</xdr:colOff>
      <xdr:row>20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20</xdr:row>
      <xdr:rowOff>50800</xdr:rowOff>
    </xdr:from>
    <xdr:to>
      <xdr:col>7</xdr:col>
      <xdr:colOff>190500</xdr:colOff>
      <xdr:row>36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10</xdr:row>
      <xdr:rowOff>50800</xdr:rowOff>
    </xdr:from>
    <xdr:to>
      <xdr:col>28</xdr:col>
      <xdr:colOff>609600</xdr:colOff>
      <xdr:row>26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8</xdr:row>
      <xdr:rowOff>139700</xdr:rowOff>
    </xdr:from>
    <xdr:to>
      <xdr:col>21</xdr:col>
      <xdr:colOff>215900</xdr:colOff>
      <xdr:row>25</xdr:row>
      <xdr:rowOff>76200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177800</xdr:colOff>
      <xdr:row>27</xdr:row>
      <xdr:rowOff>88900</xdr:rowOff>
    </xdr:from>
    <xdr:to>
      <xdr:col>37</xdr:col>
      <xdr:colOff>38100</xdr:colOff>
      <xdr:row>44</xdr:row>
      <xdr:rowOff>25400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310</xdr:row>
      <xdr:rowOff>38100</xdr:rowOff>
    </xdr:from>
    <xdr:to>
      <xdr:col>18</xdr:col>
      <xdr:colOff>381000</xdr:colOff>
      <xdr:row>326</xdr:row>
      <xdr:rowOff>139700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10</xdr:row>
      <xdr:rowOff>38100</xdr:rowOff>
    </xdr:from>
    <xdr:to>
      <xdr:col>15</xdr:col>
      <xdr:colOff>215900</xdr:colOff>
      <xdr:row>26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355600</xdr:colOff>
      <xdr:row>66</xdr:row>
      <xdr:rowOff>38100</xdr:rowOff>
    </xdr:from>
    <xdr:to>
      <xdr:col>15</xdr:col>
      <xdr:colOff>215900</xdr:colOff>
      <xdr:row>82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355600</xdr:colOff>
      <xdr:row>221</xdr:row>
      <xdr:rowOff>38100</xdr:rowOff>
    </xdr:from>
    <xdr:to>
      <xdr:col>15</xdr:col>
      <xdr:colOff>215900</xdr:colOff>
      <xdr:row>237</xdr:row>
      <xdr:rowOff>139700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139</xdr:row>
      <xdr:rowOff>25400</xdr:rowOff>
    </xdr:from>
    <xdr:to>
      <xdr:col>6</xdr:col>
      <xdr:colOff>533400</xdr:colOff>
      <xdr:row>155</xdr:row>
      <xdr:rowOff>127000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355600</xdr:colOff>
      <xdr:row>293</xdr:row>
      <xdr:rowOff>38100</xdr:rowOff>
    </xdr:from>
    <xdr:to>
      <xdr:col>15</xdr:col>
      <xdr:colOff>215900</xdr:colOff>
      <xdr:row>309</xdr:row>
      <xdr:rowOff>139700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</xdr:colOff>
      <xdr:row>139</xdr:row>
      <xdr:rowOff>38100</xdr:rowOff>
    </xdr:from>
    <xdr:to>
      <xdr:col>13</xdr:col>
      <xdr:colOff>590550</xdr:colOff>
      <xdr:row>155</xdr:row>
      <xdr:rowOff>139700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49</xdr:row>
      <xdr:rowOff>63500</xdr:rowOff>
    </xdr:from>
    <xdr:to>
      <xdr:col>16</xdr:col>
      <xdr:colOff>622300</xdr:colOff>
      <xdr:row>68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124</xdr:row>
      <xdr:rowOff>57150</xdr:rowOff>
    </xdr:from>
    <xdr:to>
      <xdr:col>16</xdr:col>
      <xdr:colOff>660400</xdr:colOff>
      <xdr:row>142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220</xdr:row>
      <xdr:rowOff>76200</xdr:rowOff>
    </xdr:from>
    <xdr:to>
      <xdr:col>16</xdr:col>
      <xdr:colOff>444500</xdr:colOff>
      <xdr:row>237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297</xdr:row>
      <xdr:rowOff>152400</xdr:rowOff>
    </xdr:from>
    <xdr:to>
      <xdr:col>16</xdr:col>
      <xdr:colOff>609600</xdr:colOff>
      <xdr:row>317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508000</xdr:colOff>
      <xdr:row>43</xdr:row>
      <xdr:rowOff>82550</xdr:rowOff>
    </xdr:from>
    <xdr:to>
      <xdr:col>27</xdr:col>
      <xdr:colOff>127000</xdr:colOff>
      <xdr:row>60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368300</xdr:colOff>
      <xdr:row>133</xdr:row>
      <xdr:rowOff>82550</xdr:rowOff>
    </xdr:from>
    <xdr:to>
      <xdr:col>27</xdr:col>
      <xdr:colOff>812800</xdr:colOff>
      <xdr:row>150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508000</xdr:colOff>
      <xdr:row>10</xdr:row>
      <xdr:rowOff>82550</xdr:rowOff>
    </xdr:from>
    <xdr:to>
      <xdr:col>32</xdr:col>
      <xdr:colOff>127000</xdr:colOff>
      <xdr:row>27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</xdr:colOff>
      <xdr:row>344</xdr:row>
      <xdr:rowOff>25400</xdr:rowOff>
    </xdr:from>
    <xdr:to>
      <xdr:col>10</xdr:col>
      <xdr:colOff>774700</xdr:colOff>
      <xdr:row>363</xdr:row>
      <xdr:rowOff>127000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88900</xdr:colOff>
      <xdr:row>420</xdr:row>
      <xdr:rowOff>152400</xdr:rowOff>
    </xdr:from>
    <xdr:to>
      <xdr:col>10</xdr:col>
      <xdr:colOff>812800</xdr:colOff>
      <xdr:row>440</xdr:row>
      <xdr:rowOff>139700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749300</xdr:colOff>
      <xdr:row>458</xdr:row>
      <xdr:rowOff>127000</xdr:rowOff>
    </xdr:from>
    <xdr:to>
      <xdr:col>12</xdr:col>
      <xdr:colOff>368300</xdr:colOff>
      <xdr:row>475</xdr:row>
      <xdr:rowOff>63500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3</xdr:row>
      <xdr:rowOff>63500</xdr:rowOff>
    </xdr:from>
    <xdr:to>
      <xdr:col>18</xdr:col>
      <xdr:colOff>254000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87</xdr:row>
      <xdr:rowOff>88900</xdr:rowOff>
    </xdr:from>
    <xdr:to>
      <xdr:col>18</xdr:col>
      <xdr:colOff>698500</xdr:colOff>
      <xdr:row>104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</xdr:colOff>
      <xdr:row>181</xdr:row>
      <xdr:rowOff>63500</xdr:rowOff>
    </xdr:from>
    <xdr:to>
      <xdr:col>18</xdr:col>
      <xdr:colOff>508000</xdr:colOff>
      <xdr:row>198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252</xdr:row>
      <xdr:rowOff>139700</xdr:rowOff>
    </xdr:from>
    <xdr:to>
      <xdr:col>18</xdr:col>
      <xdr:colOff>520700</xdr:colOff>
      <xdr:row>269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8</xdr:row>
      <xdr:rowOff>6350</xdr:rowOff>
    </xdr:from>
    <xdr:to>
      <xdr:col>20</xdr:col>
      <xdr:colOff>266700</xdr:colOff>
      <xdr:row>24</xdr:row>
      <xdr:rowOff>107950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372</xdr:row>
      <xdr:rowOff>57150</xdr:rowOff>
    </xdr:from>
    <xdr:to>
      <xdr:col>21</xdr:col>
      <xdr:colOff>723900</xdr:colOff>
      <xdr:row>388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</xdr:row>
      <xdr:rowOff>152400</xdr:rowOff>
    </xdr:from>
    <xdr:to>
      <xdr:col>10</xdr:col>
      <xdr:colOff>279400</xdr:colOff>
      <xdr:row>19</xdr:row>
      <xdr:rowOff>88900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0</xdr:rowOff>
    </xdr:from>
    <xdr:to>
      <xdr:col>11</xdr:col>
      <xdr:colOff>12700</xdr:colOff>
      <xdr:row>17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19</xdr:row>
      <xdr:rowOff>25400</xdr:rowOff>
    </xdr:from>
    <xdr:to>
      <xdr:col>11</xdr:col>
      <xdr:colOff>0</xdr:colOff>
      <xdr:row>37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66</xdr:row>
      <xdr:rowOff>57150</xdr:rowOff>
    </xdr:from>
    <xdr:to>
      <xdr:col>13</xdr:col>
      <xdr:colOff>127000</xdr:colOff>
      <xdr:row>82</xdr:row>
      <xdr:rowOff>158750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9"/>
  <sheetViews>
    <sheetView topLeftCell="A100" workbookViewId="0">
      <selection activeCell="H87" sqref="H87:L149"/>
    </sheetView>
  </sheetViews>
  <sheetFormatPr baseColWidth="10" defaultColWidth="8.83203125" defaultRowHeight="13" x14ac:dyDescent="0"/>
  <sheetData>
    <row r="1" spans="1:41">
      <c r="B1" s="1" t="s">
        <v>3</v>
      </c>
      <c r="H1" s="1" t="s">
        <v>16</v>
      </c>
      <c r="N1" s="1" t="s">
        <v>4</v>
      </c>
      <c r="T1" s="1" t="s">
        <v>17</v>
      </c>
      <c r="Z1" s="1" t="s">
        <v>18</v>
      </c>
      <c r="AF1" s="1" t="s">
        <v>19</v>
      </c>
      <c r="AK1" s="1" t="s">
        <v>20</v>
      </c>
    </row>
    <row r="3" spans="1:41">
      <c r="B3" s="1" t="s">
        <v>0</v>
      </c>
      <c r="C3" s="1" t="s">
        <v>1</v>
      </c>
      <c r="D3" s="1" t="s">
        <v>2</v>
      </c>
      <c r="E3" s="1" t="s">
        <v>21</v>
      </c>
      <c r="H3" s="1" t="s">
        <v>0</v>
      </c>
      <c r="I3" s="1" t="s">
        <v>1</v>
      </c>
      <c r="J3" s="1" t="s">
        <v>2</v>
      </c>
      <c r="K3" s="1" t="s">
        <v>21</v>
      </c>
      <c r="N3" s="1" t="s">
        <v>0</v>
      </c>
      <c r="O3" s="1" t="s">
        <v>1</v>
      </c>
      <c r="P3" s="1" t="s">
        <v>2</v>
      </c>
      <c r="Q3" s="1" t="s">
        <v>21</v>
      </c>
      <c r="T3" s="1" t="s">
        <v>0</v>
      </c>
      <c r="U3" s="1" t="s">
        <v>1</v>
      </c>
      <c r="V3" s="1" t="s">
        <v>2</v>
      </c>
      <c r="W3" s="1" t="s">
        <v>21</v>
      </c>
      <c r="Z3" s="1" t="s">
        <v>0</v>
      </c>
      <c r="AA3" s="1" t="s">
        <v>1</v>
      </c>
      <c r="AB3" s="1" t="s">
        <v>2</v>
      </c>
      <c r="AC3" s="1" t="s">
        <v>21</v>
      </c>
      <c r="AF3" s="6" t="s">
        <v>54</v>
      </c>
      <c r="AG3" s="6" t="s">
        <v>55</v>
      </c>
      <c r="AH3" s="6" t="s">
        <v>56</v>
      </c>
      <c r="AI3" s="6" t="s">
        <v>57</v>
      </c>
      <c r="AL3" s="1" t="s">
        <v>0</v>
      </c>
      <c r="AM3" s="1" t="s">
        <v>1</v>
      </c>
      <c r="AN3" s="1" t="s">
        <v>2</v>
      </c>
      <c r="AO3" s="1" t="s">
        <v>21</v>
      </c>
    </row>
    <row r="4" spans="1:41">
      <c r="B4" s="1"/>
      <c r="C4" s="1"/>
      <c r="D4" s="1"/>
      <c r="E4" s="1"/>
      <c r="H4" s="1"/>
      <c r="I4" s="1"/>
      <c r="J4" s="1"/>
      <c r="K4" s="1"/>
      <c r="N4" s="1"/>
      <c r="O4" s="1"/>
      <c r="P4" s="1"/>
      <c r="Q4" s="1"/>
      <c r="T4" s="1"/>
      <c r="U4" s="1"/>
      <c r="V4" s="1"/>
      <c r="W4" s="1"/>
      <c r="Z4" s="1"/>
      <c r="AA4" s="1"/>
      <c r="AB4" s="1"/>
      <c r="AC4" s="1"/>
      <c r="AF4" s="1"/>
      <c r="AG4" s="1"/>
      <c r="AH4" s="1"/>
      <c r="AI4" s="1"/>
      <c r="AL4" s="1"/>
      <c r="AM4" s="1"/>
      <c r="AN4" s="1"/>
      <c r="AO4" s="1"/>
    </row>
    <row r="5" spans="1:41">
      <c r="A5" s="5" t="s">
        <v>51</v>
      </c>
      <c r="B5" s="1">
        <v>1650</v>
      </c>
      <c r="C5" s="1">
        <v>89</v>
      </c>
      <c r="D5" s="1">
        <v>53</v>
      </c>
      <c r="E5" s="1">
        <v>933</v>
      </c>
      <c r="G5" s="1" t="s">
        <v>15</v>
      </c>
      <c r="I5">
        <v>40</v>
      </c>
      <c r="J5">
        <v>144</v>
      </c>
      <c r="M5" s="5" t="s">
        <v>51</v>
      </c>
      <c r="N5" s="1">
        <v>880</v>
      </c>
      <c r="O5" s="1">
        <v>50</v>
      </c>
      <c r="P5" s="1">
        <v>35</v>
      </c>
      <c r="Q5" s="1">
        <v>315</v>
      </c>
      <c r="S5" s="5" t="s">
        <v>51</v>
      </c>
      <c r="T5" s="2">
        <f t="shared" ref="T5:W7" si="0">H5/B5</f>
        <v>0</v>
      </c>
      <c r="U5" s="2">
        <f t="shared" si="0"/>
        <v>0.449438202247191</v>
      </c>
      <c r="V5" s="2">
        <f t="shared" si="0"/>
        <v>2.7169811320754715</v>
      </c>
      <c r="W5" s="2">
        <f t="shared" si="0"/>
        <v>0</v>
      </c>
      <c r="Y5" s="5" t="s">
        <v>51</v>
      </c>
      <c r="Z5" s="1">
        <v>6603</v>
      </c>
      <c r="AA5" s="1">
        <v>1370</v>
      </c>
      <c r="AB5" s="1">
        <v>2625</v>
      </c>
      <c r="AC5" s="1">
        <v>2471</v>
      </c>
      <c r="AE5" s="5" t="s">
        <v>51</v>
      </c>
      <c r="AF5">
        <f t="shared" ref="AF5:AI7" si="1">Z5-Z6</f>
        <v>30</v>
      </c>
      <c r="AG5">
        <f t="shared" si="1"/>
        <v>2</v>
      </c>
      <c r="AH5">
        <f t="shared" si="1"/>
        <v>10</v>
      </c>
      <c r="AI5">
        <f t="shared" si="1"/>
        <v>95</v>
      </c>
      <c r="AL5" s="1"/>
      <c r="AM5" s="1"/>
      <c r="AN5" s="1"/>
      <c r="AO5" s="1"/>
    </row>
    <row r="6" spans="1:41">
      <c r="B6" s="1">
        <v>1650</v>
      </c>
      <c r="C6" s="1">
        <v>111</v>
      </c>
      <c r="D6" s="1">
        <v>72</v>
      </c>
      <c r="E6" s="1">
        <v>568</v>
      </c>
      <c r="I6">
        <v>67</v>
      </c>
      <c r="J6">
        <v>150</v>
      </c>
      <c r="N6" s="1">
        <v>880</v>
      </c>
      <c r="O6" s="1">
        <v>52</v>
      </c>
      <c r="P6" s="1">
        <v>45</v>
      </c>
      <c r="Q6" s="1">
        <v>241</v>
      </c>
      <c r="T6" s="2">
        <f t="shared" si="0"/>
        <v>0</v>
      </c>
      <c r="U6" s="2">
        <f t="shared" si="0"/>
        <v>0.60360360360360366</v>
      </c>
      <c r="V6" s="2">
        <f t="shared" si="0"/>
        <v>2.0833333333333335</v>
      </c>
      <c r="W6" s="2">
        <f t="shared" si="0"/>
        <v>0</v>
      </c>
      <c r="Z6" s="1">
        <v>6573</v>
      </c>
      <c r="AA6" s="1">
        <v>1368</v>
      </c>
      <c r="AB6" s="1">
        <v>2615</v>
      </c>
      <c r="AC6" s="1">
        <v>2376</v>
      </c>
      <c r="AF6">
        <f t="shared" si="1"/>
        <v>280</v>
      </c>
      <c r="AG6">
        <v>2</v>
      </c>
      <c r="AH6">
        <f t="shared" si="1"/>
        <v>7</v>
      </c>
      <c r="AI6">
        <f t="shared" si="1"/>
        <v>99</v>
      </c>
      <c r="AL6" s="1"/>
      <c r="AM6" s="1"/>
      <c r="AN6" s="1"/>
      <c r="AO6" s="1"/>
    </row>
    <row r="7" spans="1:41">
      <c r="A7" s="5" t="s">
        <v>50</v>
      </c>
      <c r="B7" s="1">
        <v>1594</v>
      </c>
      <c r="C7" s="1">
        <v>110</v>
      </c>
      <c r="D7" s="1">
        <v>28</v>
      </c>
      <c r="E7" s="1">
        <v>854</v>
      </c>
      <c r="I7">
        <v>68</v>
      </c>
      <c r="J7">
        <v>527</v>
      </c>
      <c r="M7" s="5" t="s">
        <v>50</v>
      </c>
      <c r="N7" s="1">
        <v>965</v>
      </c>
      <c r="O7" s="1">
        <v>63</v>
      </c>
      <c r="P7" s="1">
        <v>30</v>
      </c>
      <c r="Q7" s="1">
        <v>236</v>
      </c>
      <c r="S7" s="5" t="s">
        <v>50</v>
      </c>
      <c r="T7" s="2">
        <f t="shared" si="0"/>
        <v>0</v>
      </c>
      <c r="U7" s="2">
        <f t="shared" si="0"/>
        <v>0.61818181818181817</v>
      </c>
      <c r="V7" s="2">
        <f t="shared" si="0"/>
        <v>18.821428571428573</v>
      </c>
      <c r="W7" s="2">
        <f t="shared" si="0"/>
        <v>0</v>
      </c>
      <c r="Y7" s="5" t="s">
        <v>50</v>
      </c>
      <c r="Z7" s="1">
        <v>6293</v>
      </c>
      <c r="AA7" s="1">
        <v>1368</v>
      </c>
      <c r="AB7" s="1">
        <v>2608</v>
      </c>
      <c r="AC7" s="1">
        <v>2277</v>
      </c>
      <c r="AE7" s="5" t="s">
        <v>50</v>
      </c>
      <c r="AF7">
        <f t="shared" si="1"/>
        <v>18</v>
      </c>
      <c r="AG7">
        <f t="shared" si="1"/>
        <v>26</v>
      </c>
      <c r="AH7">
        <f t="shared" si="1"/>
        <v>5</v>
      </c>
      <c r="AI7">
        <f t="shared" si="1"/>
        <v>8</v>
      </c>
      <c r="AL7" s="1"/>
      <c r="AM7" s="1"/>
      <c r="AN7" s="1"/>
      <c r="AO7" s="1"/>
    </row>
    <row r="8" spans="1:41">
      <c r="A8" s="5"/>
      <c r="B8" s="1">
        <v>1494</v>
      </c>
      <c r="C8" s="1">
        <v>140</v>
      </c>
      <c r="D8" s="1">
        <v>71</v>
      </c>
      <c r="E8" s="1">
        <v>643</v>
      </c>
      <c r="G8" s="1" t="s">
        <v>14</v>
      </c>
      <c r="I8">
        <v>44</v>
      </c>
      <c r="J8">
        <v>445</v>
      </c>
      <c r="M8" s="5"/>
      <c r="N8" s="1">
        <v>935</v>
      </c>
      <c r="O8" s="1">
        <v>69</v>
      </c>
      <c r="P8" s="1">
        <v>59</v>
      </c>
      <c r="Q8" s="1">
        <v>241</v>
      </c>
      <c r="S8" s="5"/>
      <c r="T8" s="2">
        <f t="shared" ref="T8:W10" si="2">H8/B8</f>
        <v>0</v>
      </c>
      <c r="U8" s="2">
        <f t="shared" si="2"/>
        <v>0.31428571428571428</v>
      </c>
      <c r="V8" s="2">
        <f t="shared" si="2"/>
        <v>6.267605633802817</v>
      </c>
      <c r="W8" s="2">
        <f t="shared" si="2"/>
        <v>0</v>
      </c>
      <c r="Y8" s="5"/>
      <c r="Z8" s="1">
        <v>6275</v>
      </c>
      <c r="AA8" s="1">
        <v>1342</v>
      </c>
      <c r="AB8" s="1">
        <v>2603</v>
      </c>
      <c r="AC8" s="1">
        <v>2269</v>
      </c>
      <c r="AE8" s="5"/>
      <c r="AF8">
        <f t="shared" ref="AF8:AI10" si="3">Z8-Z9</f>
        <v>349</v>
      </c>
      <c r="AG8">
        <f t="shared" si="3"/>
        <v>17</v>
      </c>
      <c r="AH8">
        <f t="shared" si="3"/>
        <v>33</v>
      </c>
      <c r="AI8">
        <f t="shared" si="3"/>
        <v>51</v>
      </c>
      <c r="AL8" s="1"/>
      <c r="AM8" s="1"/>
      <c r="AN8" s="1"/>
      <c r="AO8" s="1"/>
    </row>
    <row r="9" spans="1:41">
      <c r="B9" s="1">
        <v>1497</v>
      </c>
      <c r="C9" s="1">
        <v>182</v>
      </c>
      <c r="D9" s="1">
        <v>95</v>
      </c>
      <c r="E9" s="1">
        <v>788</v>
      </c>
      <c r="I9">
        <v>58</v>
      </c>
      <c r="J9">
        <v>565</v>
      </c>
      <c r="N9" s="1">
        <v>909</v>
      </c>
      <c r="O9" s="1">
        <v>71</v>
      </c>
      <c r="P9" s="1">
        <v>70</v>
      </c>
      <c r="Q9" s="1">
        <v>293</v>
      </c>
      <c r="T9" s="2">
        <f t="shared" si="2"/>
        <v>0</v>
      </c>
      <c r="U9" s="2">
        <f t="shared" si="2"/>
        <v>0.31868131868131866</v>
      </c>
      <c r="V9" s="2">
        <f t="shared" si="2"/>
        <v>5.9473684210526319</v>
      </c>
      <c r="W9" s="2">
        <f t="shared" si="2"/>
        <v>0</v>
      </c>
      <c r="Z9" s="1">
        <v>5926</v>
      </c>
      <c r="AA9" s="1">
        <v>1325</v>
      </c>
      <c r="AB9" s="1">
        <v>2570</v>
      </c>
      <c r="AC9" s="1">
        <v>2218</v>
      </c>
      <c r="AF9">
        <f t="shared" si="3"/>
        <v>393</v>
      </c>
      <c r="AG9">
        <f t="shared" si="3"/>
        <v>13</v>
      </c>
      <c r="AH9">
        <f t="shared" si="3"/>
        <v>30</v>
      </c>
      <c r="AI9">
        <f t="shared" si="3"/>
        <v>78</v>
      </c>
      <c r="AL9" s="1"/>
      <c r="AM9" s="1"/>
      <c r="AN9" s="1"/>
      <c r="AO9" s="1"/>
    </row>
    <row r="10" spans="1:41">
      <c r="A10" s="5" t="s">
        <v>44</v>
      </c>
      <c r="B10">
        <v>1491</v>
      </c>
      <c r="C10">
        <v>133</v>
      </c>
      <c r="D10">
        <v>69</v>
      </c>
      <c r="E10">
        <v>776</v>
      </c>
      <c r="I10">
        <v>95</v>
      </c>
      <c r="J10">
        <v>515</v>
      </c>
      <c r="M10" s="5" t="s">
        <v>44</v>
      </c>
      <c r="N10">
        <v>898</v>
      </c>
      <c r="O10">
        <v>78</v>
      </c>
      <c r="P10">
        <v>41</v>
      </c>
      <c r="Q10">
        <v>272</v>
      </c>
      <c r="S10" s="5" t="s">
        <v>44</v>
      </c>
      <c r="T10" s="2">
        <f t="shared" si="2"/>
        <v>0</v>
      </c>
      <c r="U10" s="2">
        <f t="shared" si="2"/>
        <v>0.7142857142857143</v>
      </c>
      <c r="V10" s="2">
        <f t="shared" si="2"/>
        <v>7.4637681159420293</v>
      </c>
      <c r="W10" s="2">
        <f t="shared" si="2"/>
        <v>0</v>
      </c>
      <c r="Y10" s="5" t="s">
        <v>44</v>
      </c>
      <c r="Z10">
        <v>5533</v>
      </c>
      <c r="AA10">
        <v>1312</v>
      </c>
      <c r="AB10">
        <v>2540</v>
      </c>
      <c r="AC10">
        <v>2140</v>
      </c>
      <c r="AE10" s="5" t="s">
        <v>44</v>
      </c>
      <c r="AF10">
        <f t="shared" si="3"/>
        <v>375</v>
      </c>
      <c r="AG10">
        <f t="shared" si="3"/>
        <v>20</v>
      </c>
      <c r="AH10">
        <f t="shared" si="3"/>
        <v>17</v>
      </c>
      <c r="AI10">
        <f t="shared" si="3"/>
        <v>75</v>
      </c>
    </row>
    <row r="11" spans="1:41">
      <c r="A11" s="5"/>
      <c r="B11">
        <v>1075</v>
      </c>
      <c r="C11">
        <v>137</v>
      </c>
      <c r="D11">
        <v>98</v>
      </c>
      <c r="E11">
        <v>641</v>
      </c>
      <c r="G11" s="1" t="s">
        <v>13</v>
      </c>
      <c r="I11">
        <v>79</v>
      </c>
      <c r="J11">
        <v>597</v>
      </c>
      <c r="M11" s="5"/>
      <c r="N11">
        <v>767</v>
      </c>
      <c r="O11">
        <v>82</v>
      </c>
      <c r="P11">
        <v>62</v>
      </c>
      <c r="Q11">
        <v>253</v>
      </c>
      <c r="S11" s="5"/>
      <c r="T11" s="2">
        <f t="shared" ref="T11:T49" si="4">H11/B11</f>
        <v>0</v>
      </c>
      <c r="U11" s="2">
        <f t="shared" ref="U11:U49" si="5">I11/C11</f>
        <v>0.57664233576642332</v>
      </c>
      <c r="V11" s="2">
        <f t="shared" ref="V11:V49" si="6">J11/D11</f>
        <v>6.091836734693878</v>
      </c>
      <c r="W11" s="2">
        <f t="shared" ref="W11:W49" si="7">K11/E11</f>
        <v>0</v>
      </c>
      <c r="Y11" s="5"/>
      <c r="Z11">
        <v>5158</v>
      </c>
      <c r="AA11">
        <v>1292</v>
      </c>
      <c r="AB11">
        <v>2523</v>
      </c>
      <c r="AC11">
        <v>2065</v>
      </c>
      <c r="AE11" s="5"/>
      <c r="AF11">
        <f t="shared" ref="AF11:AF27" si="8">Z11-Z12</f>
        <v>356</v>
      </c>
      <c r="AG11">
        <f t="shared" ref="AG11:AG27" si="9">AA11-AA12</f>
        <v>27</v>
      </c>
      <c r="AH11">
        <f t="shared" ref="AH11:AH27" si="10">AB11-AB12</f>
        <v>22</v>
      </c>
      <c r="AI11">
        <f t="shared" ref="AI11:AI27" si="11">AC11-AC12</f>
        <v>56</v>
      </c>
    </row>
    <row r="12" spans="1:41">
      <c r="A12" s="4"/>
      <c r="B12">
        <v>1250</v>
      </c>
      <c r="C12">
        <v>134</v>
      </c>
      <c r="D12">
        <v>80</v>
      </c>
      <c r="E12">
        <v>946</v>
      </c>
      <c r="I12">
        <v>121</v>
      </c>
      <c r="J12">
        <v>504</v>
      </c>
      <c r="M12" s="4"/>
      <c r="N12">
        <v>822</v>
      </c>
      <c r="O12">
        <v>78</v>
      </c>
      <c r="P12">
        <v>64</v>
      </c>
      <c r="Q12">
        <v>285</v>
      </c>
      <c r="S12" s="4"/>
      <c r="T12" s="2">
        <f t="shared" si="4"/>
        <v>0</v>
      </c>
      <c r="U12" s="2">
        <f t="shared" si="5"/>
        <v>0.90298507462686572</v>
      </c>
      <c r="V12" s="2">
        <f t="shared" si="6"/>
        <v>6.3</v>
      </c>
      <c r="W12" s="2">
        <f t="shared" si="7"/>
        <v>0</v>
      </c>
      <c r="Y12" s="4"/>
      <c r="Z12">
        <v>4802</v>
      </c>
      <c r="AA12">
        <v>1265</v>
      </c>
      <c r="AB12">
        <v>2501</v>
      </c>
      <c r="AC12">
        <v>2009</v>
      </c>
      <c r="AE12" s="4"/>
      <c r="AF12">
        <f t="shared" si="8"/>
        <v>356</v>
      </c>
      <c r="AG12">
        <f t="shared" si="9"/>
        <v>27</v>
      </c>
      <c r="AH12">
        <f t="shared" si="10"/>
        <v>21</v>
      </c>
      <c r="AI12">
        <f t="shared" si="11"/>
        <v>75</v>
      </c>
    </row>
    <row r="13" spans="1:41">
      <c r="A13" s="1" t="s">
        <v>22</v>
      </c>
      <c r="B13">
        <v>1519</v>
      </c>
      <c r="C13">
        <v>100</v>
      </c>
      <c r="D13">
        <v>118</v>
      </c>
      <c r="E13">
        <v>1011</v>
      </c>
      <c r="I13">
        <v>173</v>
      </c>
      <c r="J13">
        <v>460</v>
      </c>
      <c r="M13" s="1" t="s">
        <v>22</v>
      </c>
      <c r="N13">
        <v>974</v>
      </c>
      <c r="O13">
        <v>60</v>
      </c>
      <c r="P13">
        <v>62</v>
      </c>
      <c r="Q13">
        <v>318</v>
      </c>
      <c r="S13" s="1" t="s">
        <v>22</v>
      </c>
      <c r="T13" s="2">
        <f t="shared" si="4"/>
        <v>0</v>
      </c>
      <c r="U13" s="2">
        <f t="shared" si="5"/>
        <v>1.73</v>
      </c>
      <c r="V13" s="2">
        <f t="shared" si="6"/>
        <v>3.8983050847457625</v>
      </c>
      <c r="W13" s="2">
        <f t="shared" si="7"/>
        <v>0</v>
      </c>
      <c r="Y13" s="1" t="s">
        <v>22</v>
      </c>
      <c r="Z13">
        <v>4446</v>
      </c>
      <c r="AA13">
        <v>1238</v>
      </c>
      <c r="AB13">
        <v>2480</v>
      </c>
      <c r="AC13">
        <v>1934</v>
      </c>
      <c r="AE13" s="1" t="s">
        <v>22</v>
      </c>
      <c r="AF13">
        <f t="shared" si="8"/>
        <v>422</v>
      </c>
      <c r="AG13">
        <f t="shared" si="9"/>
        <v>32</v>
      </c>
      <c r="AH13">
        <f t="shared" si="10"/>
        <v>29</v>
      </c>
      <c r="AI13">
        <f t="shared" si="11"/>
        <v>92</v>
      </c>
    </row>
    <row r="14" spans="1:41">
      <c r="B14">
        <v>1247</v>
      </c>
      <c r="C14">
        <v>139</v>
      </c>
      <c r="D14">
        <v>130</v>
      </c>
      <c r="E14">
        <v>789</v>
      </c>
      <c r="G14" s="1" t="s">
        <v>12</v>
      </c>
      <c r="I14">
        <v>174</v>
      </c>
      <c r="J14">
        <v>569</v>
      </c>
      <c r="N14">
        <v>883</v>
      </c>
      <c r="O14">
        <v>73</v>
      </c>
      <c r="P14">
        <v>69</v>
      </c>
      <c r="Q14">
        <v>285</v>
      </c>
      <c r="T14" s="2">
        <f t="shared" si="4"/>
        <v>0</v>
      </c>
      <c r="U14" s="2">
        <f t="shared" si="5"/>
        <v>1.2517985611510791</v>
      </c>
      <c r="V14" s="2">
        <f t="shared" si="6"/>
        <v>4.3769230769230774</v>
      </c>
      <c r="W14" s="2">
        <f t="shared" si="7"/>
        <v>0</v>
      </c>
      <c r="Z14">
        <v>4024</v>
      </c>
      <c r="AA14">
        <v>1206</v>
      </c>
      <c r="AB14">
        <v>2451</v>
      </c>
      <c r="AC14">
        <v>1842</v>
      </c>
      <c r="AF14">
        <f t="shared" si="8"/>
        <v>399</v>
      </c>
      <c r="AG14">
        <f t="shared" si="9"/>
        <v>36</v>
      </c>
      <c r="AH14">
        <f t="shared" si="10"/>
        <v>25</v>
      </c>
      <c r="AI14">
        <f t="shared" si="11"/>
        <v>84</v>
      </c>
    </row>
    <row r="15" spans="1:41">
      <c r="B15">
        <v>1363</v>
      </c>
      <c r="C15">
        <v>184</v>
      </c>
      <c r="D15">
        <v>131</v>
      </c>
      <c r="E15">
        <v>795</v>
      </c>
      <c r="I15">
        <v>141</v>
      </c>
      <c r="J15">
        <v>574</v>
      </c>
      <c r="N15">
        <v>948</v>
      </c>
      <c r="O15">
        <v>71</v>
      </c>
      <c r="P15">
        <v>79</v>
      </c>
      <c r="Q15">
        <v>288</v>
      </c>
      <c r="T15" s="2">
        <f t="shared" si="4"/>
        <v>0</v>
      </c>
      <c r="U15" s="2">
        <f t="shared" si="5"/>
        <v>0.76630434782608692</v>
      </c>
      <c r="V15" s="2">
        <f t="shared" si="6"/>
        <v>4.3816793893129775</v>
      </c>
      <c r="W15" s="2">
        <f t="shared" si="7"/>
        <v>0</v>
      </c>
      <c r="Z15">
        <v>3625</v>
      </c>
      <c r="AA15">
        <v>1170</v>
      </c>
      <c r="AB15">
        <v>2426</v>
      </c>
      <c r="AC15">
        <v>1758</v>
      </c>
      <c r="AF15">
        <f t="shared" si="8"/>
        <v>422</v>
      </c>
      <c r="AG15">
        <f t="shared" si="9"/>
        <v>24</v>
      </c>
      <c r="AH15">
        <f t="shared" si="10"/>
        <v>30</v>
      </c>
      <c r="AI15">
        <f t="shared" si="11"/>
        <v>80</v>
      </c>
    </row>
    <row r="16" spans="1:41">
      <c r="A16" s="1" t="s">
        <v>23</v>
      </c>
      <c r="B16">
        <v>1056</v>
      </c>
      <c r="C16">
        <v>134</v>
      </c>
      <c r="D16">
        <v>242</v>
      </c>
      <c r="E16">
        <v>969</v>
      </c>
      <c r="I16">
        <v>81</v>
      </c>
      <c r="J16">
        <v>421</v>
      </c>
      <c r="M16" s="1" t="s">
        <v>23</v>
      </c>
      <c r="N16">
        <v>814</v>
      </c>
      <c r="O16">
        <v>78</v>
      </c>
      <c r="P16">
        <v>64</v>
      </c>
      <c r="Q16">
        <v>323</v>
      </c>
      <c r="S16" s="1" t="s">
        <v>23</v>
      </c>
      <c r="T16" s="2">
        <f t="shared" si="4"/>
        <v>0</v>
      </c>
      <c r="U16" s="2">
        <f t="shared" si="5"/>
        <v>0.60447761194029848</v>
      </c>
      <c r="V16" s="2">
        <f t="shared" si="6"/>
        <v>1.7396694214876034</v>
      </c>
      <c r="W16" s="2">
        <f t="shared" si="7"/>
        <v>0</v>
      </c>
      <c r="Y16" s="1" t="s">
        <v>23</v>
      </c>
      <c r="Z16">
        <v>3203</v>
      </c>
      <c r="AA16">
        <v>1146</v>
      </c>
      <c r="AB16">
        <v>2396</v>
      </c>
      <c r="AC16">
        <v>1678</v>
      </c>
      <c r="AE16" s="1" t="s">
        <v>23</v>
      </c>
      <c r="AF16">
        <f t="shared" si="8"/>
        <v>380</v>
      </c>
      <c r="AG16">
        <f t="shared" si="9"/>
        <v>32</v>
      </c>
      <c r="AH16">
        <f t="shared" si="10"/>
        <v>49</v>
      </c>
      <c r="AI16">
        <f t="shared" si="11"/>
        <v>129</v>
      </c>
    </row>
    <row r="17" spans="1:42">
      <c r="B17">
        <v>1317</v>
      </c>
      <c r="C17">
        <v>110</v>
      </c>
      <c r="D17">
        <v>293</v>
      </c>
      <c r="E17">
        <v>661</v>
      </c>
      <c r="G17" s="1" t="s">
        <v>11</v>
      </c>
      <c r="I17">
        <v>127</v>
      </c>
      <c r="J17">
        <v>559</v>
      </c>
      <c r="N17">
        <v>739</v>
      </c>
      <c r="O17">
        <v>66</v>
      </c>
      <c r="P17">
        <v>86</v>
      </c>
      <c r="Q17">
        <v>245</v>
      </c>
      <c r="T17" s="2">
        <f t="shared" si="4"/>
        <v>0</v>
      </c>
      <c r="U17" s="2">
        <f t="shared" si="5"/>
        <v>1.1545454545454545</v>
      </c>
      <c r="V17" s="2">
        <f t="shared" si="6"/>
        <v>1.9078498293515358</v>
      </c>
      <c r="W17" s="2">
        <f t="shared" si="7"/>
        <v>0</v>
      </c>
      <c r="Z17">
        <v>2823</v>
      </c>
      <c r="AA17">
        <v>1114</v>
      </c>
      <c r="AB17">
        <v>2347</v>
      </c>
      <c r="AC17">
        <v>1549</v>
      </c>
      <c r="AF17">
        <f t="shared" si="8"/>
        <v>124</v>
      </c>
      <c r="AG17">
        <f t="shared" si="9"/>
        <v>16</v>
      </c>
      <c r="AH17">
        <f t="shared" si="10"/>
        <v>49</v>
      </c>
      <c r="AI17">
        <f t="shared" si="11"/>
        <v>58</v>
      </c>
    </row>
    <row r="18" spans="1:42">
      <c r="B18">
        <v>410</v>
      </c>
      <c r="C18">
        <v>119</v>
      </c>
      <c r="D18">
        <v>180</v>
      </c>
      <c r="E18">
        <v>764</v>
      </c>
      <c r="I18">
        <v>186</v>
      </c>
      <c r="J18">
        <v>485</v>
      </c>
      <c r="N18">
        <v>408</v>
      </c>
      <c r="O18">
        <v>74</v>
      </c>
      <c r="P18">
        <v>75</v>
      </c>
      <c r="Q18">
        <v>247</v>
      </c>
      <c r="T18" s="2">
        <f t="shared" si="4"/>
        <v>0</v>
      </c>
      <c r="U18" s="2">
        <f t="shared" si="5"/>
        <v>1.5630252100840336</v>
      </c>
      <c r="V18" s="2">
        <f t="shared" si="6"/>
        <v>2.6944444444444446</v>
      </c>
      <c r="W18" s="2">
        <f t="shared" si="7"/>
        <v>0</v>
      </c>
      <c r="Z18">
        <v>2699</v>
      </c>
      <c r="AA18">
        <v>1098</v>
      </c>
      <c r="AB18">
        <v>2298</v>
      </c>
      <c r="AC18">
        <v>1491</v>
      </c>
      <c r="AF18">
        <f t="shared" si="8"/>
        <v>160</v>
      </c>
      <c r="AG18">
        <f t="shared" si="9"/>
        <v>24</v>
      </c>
      <c r="AH18">
        <f t="shared" si="10"/>
        <v>18</v>
      </c>
      <c r="AI18">
        <f t="shared" si="11"/>
        <v>61</v>
      </c>
    </row>
    <row r="19" spans="1:42">
      <c r="A19" s="1" t="s">
        <v>24</v>
      </c>
      <c r="B19">
        <v>820</v>
      </c>
      <c r="C19">
        <v>140</v>
      </c>
      <c r="D19">
        <v>161</v>
      </c>
      <c r="E19">
        <v>890</v>
      </c>
      <c r="I19">
        <v>171</v>
      </c>
      <c r="J19">
        <v>939</v>
      </c>
      <c r="M19" s="1" t="s">
        <v>24</v>
      </c>
      <c r="N19">
        <v>517</v>
      </c>
      <c r="O19">
        <v>80</v>
      </c>
      <c r="P19">
        <v>98</v>
      </c>
      <c r="Q19">
        <v>282</v>
      </c>
      <c r="S19" s="1" t="s">
        <v>24</v>
      </c>
      <c r="T19" s="2">
        <f t="shared" si="4"/>
        <v>0</v>
      </c>
      <c r="U19" s="2">
        <f t="shared" si="5"/>
        <v>1.2214285714285715</v>
      </c>
      <c r="V19" s="2">
        <f t="shared" si="6"/>
        <v>5.8322981366459627</v>
      </c>
      <c r="W19" s="2">
        <f t="shared" si="7"/>
        <v>0</v>
      </c>
      <c r="Y19" s="1" t="s">
        <v>24</v>
      </c>
      <c r="Z19">
        <v>2539</v>
      </c>
      <c r="AA19">
        <v>1074</v>
      </c>
      <c r="AB19">
        <v>2280</v>
      </c>
      <c r="AC19">
        <v>1430</v>
      </c>
      <c r="AE19" s="1" t="s">
        <v>24</v>
      </c>
      <c r="AF19">
        <f t="shared" si="8"/>
        <v>41</v>
      </c>
      <c r="AG19">
        <f t="shared" si="9"/>
        <v>18</v>
      </c>
      <c r="AH19">
        <f t="shared" si="10"/>
        <v>6</v>
      </c>
      <c r="AI19">
        <f t="shared" si="11"/>
        <v>116</v>
      </c>
    </row>
    <row r="20" spans="1:42">
      <c r="B20">
        <v>571</v>
      </c>
      <c r="C20">
        <v>101</v>
      </c>
      <c r="D20">
        <v>123</v>
      </c>
      <c r="E20">
        <v>467</v>
      </c>
      <c r="G20" s="1" t="s">
        <v>10</v>
      </c>
      <c r="I20">
        <v>174</v>
      </c>
      <c r="J20">
        <v>735</v>
      </c>
      <c r="N20">
        <v>415</v>
      </c>
      <c r="O20">
        <v>66</v>
      </c>
      <c r="P20">
        <v>88</v>
      </c>
      <c r="Q20">
        <v>184</v>
      </c>
      <c r="T20" s="2">
        <f t="shared" si="4"/>
        <v>0</v>
      </c>
      <c r="U20" s="2">
        <f t="shared" si="5"/>
        <v>1.7227722772277227</v>
      </c>
      <c r="V20" s="2">
        <f t="shared" si="6"/>
        <v>5.975609756097561</v>
      </c>
      <c r="W20" s="2">
        <f t="shared" si="7"/>
        <v>0</v>
      </c>
      <c r="Z20">
        <v>2498</v>
      </c>
      <c r="AA20">
        <v>1056</v>
      </c>
      <c r="AB20">
        <v>2274</v>
      </c>
      <c r="AC20">
        <v>1314</v>
      </c>
      <c r="AF20">
        <f t="shared" si="8"/>
        <v>90</v>
      </c>
      <c r="AG20">
        <f t="shared" si="9"/>
        <v>7</v>
      </c>
      <c r="AH20">
        <f t="shared" si="10"/>
        <v>35</v>
      </c>
      <c r="AI20">
        <f t="shared" si="11"/>
        <v>51</v>
      </c>
    </row>
    <row r="21" spans="1:42">
      <c r="B21">
        <v>968</v>
      </c>
      <c r="C21">
        <v>129</v>
      </c>
      <c r="D21">
        <v>122</v>
      </c>
      <c r="E21">
        <v>371</v>
      </c>
      <c r="I21">
        <v>143</v>
      </c>
      <c r="J21">
        <v>890</v>
      </c>
      <c r="K21">
        <v>188</v>
      </c>
      <c r="N21">
        <v>532</v>
      </c>
      <c r="O21">
        <v>70</v>
      </c>
      <c r="P21">
        <v>85</v>
      </c>
      <c r="Q21">
        <v>194</v>
      </c>
      <c r="T21" s="2">
        <f t="shared" si="4"/>
        <v>0</v>
      </c>
      <c r="U21" s="2">
        <f t="shared" si="5"/>
        <v>1.1085271317829457</v>
      </c>
      <c r="V21" s="2">
        <f t="shared" si="6"/>
        <v>7.2950819672131146</v>
      </c>
      <c r="W21" s="2">
        <f t="shared" si="7"/>
        <v>0.50673854447439348</v>
      </c>
      <c r="Z21">
        <v>2408</v>
      </c>
      <c r="AA21">
        <v>1049</v>
      </c>
      <c r="AB21">
        <v>2239</v>
      </c>
      <c r="AC21">
        <v>1263</v>
      </c>
      <c r="AF21">
        <f t="shared" si="8"/>
        <v>157</v>
      </c>
      <c r="AG21">
        <f t="shared" si="9"/>
        <v>16</v>
      </c>
      <c r="AH21">
        <f t="shared" si="10"/>
        <v>62</v>
      </c>
      <c r="AI21">
        <f t="shared" si="11"/>
        <v>70</v>
      </c>
    </row>
    <row r="22" spans="1:42">
      <c r="A22" s="3" t="s">
        <v>25</v>
      </c>
      <c r="B22">
        <v>618</v>
      </c>
      <c r="C22">
        <v>139</v>
      </c>
      <c r="D22">
        <v>111</v>
      </c>
      <c r="E22">
        <v>524</v>
      </c>
      <c r="H22">
        <v>0</v>
      </c>
      <c r="I22">
        <v>171</v>
      </c>
      <c r="J22">
        <v>778</v>
      </c>
      <c r="K22">
        <v>90</v>
      </c>
      <c r="M22" s="3" t="s">
        <v>25</v>
      </c>
      <c r="N22">
        <v>454</v>
      </c>
      <c r="O22">
        <v>86</v>
      </c>
      <c r="P22">
        <v>79</v>
      </c>
      <c r="Q22">
        <v>178</v>
      </c>
      <c r="S22" s="3" t="s">
        <v>25</v>
      </c>
      <c r="T22" s="2">
        <f t="shared" si="4"/>
        <v>0</v>
      </c>
      <c r="U22" s="2">
        <f t="shared" si="5"/>
        <v>1.2302158273381294</v>
      </c>
      <c r="V22" s="2">
        <f t="shared" si="6"/>
        <v>7.0090090090090094</v>
      </c>
      <c r="W22" s="2">
        <f t="shared" si="7"/>
        <v>0.1717557251908397</v>
      </c>
      <c r="Y22" s="3" t="s">
        <v>25</v>
      </c>
      <c r="Z22">
        <v>2251</v>
      </c>
      <c r="AA22">
        <v>1033</v>
      </c>
      <c r="AB22">
        <v>2177</v>
      </c>
      <c r="AC22">
        <v>1193</v>
      </c>
      <c r="AE22" s="3" t="s">
        <v>25</v>
      </c>
      <c r="AF22">
        <f t="shared" si="8"/>
        <v>112</v>
      </c>
      <c r="AG22">
        <f t="shared" si="9"/>
        <v>55</v>
      </c>
      <c r="AH22">
        <f t="shared" si="10"/>
        <v>18</v>
      </c>
      <c r="AI22">
        <f t="shared" si="11"/>
        <v>52</v>
      </c>
      <c r="AK22" s="1" t="s">
        <v>26</v>
      </c>
      <c r="AL22">
        <f>SUM(H11:H13)</f>
        <v>0</v>
      </c>
      <c r="AM22">
        <f>SUM(I11:I13)</f>
        <v>373</v>
      </c>
      <c r="AN22">
        <f>SUM(J11:J13)</f>
        <v>1561</v>
      </c>
      <c r="AO22">
        <f>SUM(K11:K13)</f>
        <v>0</v>
      </c>
      <c r="AP22">
        <f>AVERAGE(AL22:AO22)</f>
        <v>483.5</v>
      </c>
    </row>
    <row r="23" spans="1:42">
      <c r="A23" s="3"/>
      <c r="B23">
        <v>560</v>
      </c>
      <c r="C23">
        <v>118</v>
      </c>
      <c r="D23">
        <v>112</v>
      </c>
      <c r="E23">
        <v>523</v>
      </c>
      <c r="G23" s="1" t="s">
        <v>9</v>
      </c>
      <c r="H23">
        <v>7</v>
      </c>
      <c r="I23">
        <v>182</v>
      </c>
      <c r="J23">
        <v>451</v>
      </c>
      <c r="K23">
        <v>58</v>
      </c>
      <c r="M23" s="3"/>
      <c r="N23">
        <v>359</v>
      </c>
      <c r="O23">
        <v>66</v>
      </c>
      <c r="P23">
        <v>77</v>
      </c>
      <c r="Q23">
        <v>205</v>
      </c>
      <c r="S23" s="3"/>
      <c r="T23" s="2">
        <f t="shared" si="4"/>
        <v>1.2500000000000001E-2</v>
      </c>
      <c r="U23" s="2">
        <f t="shared" si="5"/>
        <v>1.5423728813559323</v>
      </c>
      <c r="V23" s="2">
        <f t="shared" si="6"/>
        <v>4.0267857142857144</v>
      </c>
      <c r="W23" s="2">
        <f t="shared" si="7"/>
        <v>0.11089866156787763</v>
      </c>
      <c r="Y23" s="3"/>
      <c r="Z23">
        <v>2139</v>
      </c>
      <c r="AA23">
        <v>978</v>
      </c>
      <c r="AB23">
        <v>2159</v>
      </c>
      <c r="AC23">
        <v>1141</v>
      </c>
      <c r="AE23" s="3"/>
      <c r="AF23">
        <f t="shared" si="8"/>
        <v>80</v>
      </c>
      <c r="AG23">
        <f t="shared" si="9"/>
        <v>20</v>
      </c>
      <c r="AH23">
        <f t="shared" si="10"/>
        <v>23</v>
      </c>
      <c r="AI23">
        <f t="shared" si="11"/>
        <v>49</v>
      </c>
      <c r="AK23" s="1" t="s">
        <v>27</v>
      </c>
      <c r="AL23" s="2">
        <f>SUM(H11:H13)/SUM(B11:B13)</f>
        <v>0</v>
      </c>
      <c r="AM23" s="2">
        <f>SUM(I11:I13)/SUM(C11:C13)</f>
        <v>1.0053908355795149</v>
      </c>
      <c r="AN23" s="2">
        <f>SUM(J11:J13)/SUM(D11:D13)</f>
        <v>5.2736486486486482</v>
      </c>
      <c r="AO23" s="2">
        <f>SUM(K11:K13)/SUM(E11:E13)</f>
        <v>0</v>
      </c>
      <c r="AP23">
        <f>AVERAGE(AL23:AO23)</f>
        <v>1.5697598710570408</v>
      </c>
    </row>
    <row r="24" spans="1:42">
      <c r="A24" s="3"/>
      <c r="B24">
        <v>702</v>
      </c>
      <c r="C24">
        <v>129</v>
      </c>
      <c r="D24">
        <v>124</v>
      </c>
      <c r="E24">
        <v>583</v>
      </c>
      <c r="H24">
        <v>14</v>
      </c>
      <c r="I24">
        <v>205</v>
      </c>
      <c r="J24">
        <v>495</v>
      </c>
      <c r="K24">
        <v>70</v>
      </c>
      <c r="M24" s="3"/>
      <c r="N24">
        <v>433</v>
      </c>
      <c r="O24">
        <v>76</v>
      </c>
      <c r="P24">
        <v>83</v>
      </c>
      <c r="Q24">
        <v>215</v>
      </c>
      <c r="S24" s="3"/>
      <c r="T24" s="2">
        <f t="shared" si="4"/>
        <v>1.9943019943019943E-2</v>
      </c>
      <c r="U24" s="2">
        <f t="shared" si="5"/>
        <v>1.5891472868217054</v>
      </c>
      <c r="V24" s="2">
        <f t="shared" si="6"/>
        <v>3.9919354838709675</v>
      </c>
      <c r="W24" s="2">
        <f t="shared" si="7"/>
        <v>0.12006861063464837</v>
      </c>
      <c r="Y24" s="3"/>
      <c r="Z24">
        <v>2059</v>
      </c>
      <c r="AA24">
        <v>958</v>
      </c>
      <c r="AB24">
        <v>2136</v>
      </c>
      <c r="AC24">
        <v>1092</v>
      </c>
      <c r="AE24" s="3"/>
      <c r="AF24">
        <f t="shared" si="8"/>
        <v>107</v>
      </c>
      <c r="AG24">
        <f t="shared" si="9"/>
        <v>30</v>
      </c>
      <c r="AH24">
        <f t="shared" si="10"/>
        <v>39</v>
      </c>
      <c r="AI24">
        <f t="shared" si="11"/>
        <v>43</v>
      </c>
    </row>
    <row r="25" spans="1:42">
      <c r="A25" s="3" t="s">
        <v>28</v>
      </c>
      <c r="B25">
        <v>589</v>
      </c>
      <c r="C25">
        <v>145</v>
      </c>
      <c r="D25">
        <v>100</v>
      </c>
      <c r="E25">
        <v>442</v>
      </c>
      <c r="H25">
        <v>16</v>
      </c>
      <c r="I25">
        <v>239</v>
      </c>
      <c r="J25">
        <v>632</v>
      </c>
      <c r="K25">
        <v>77</v>
      </c>
      <c r="M25" s="3" t="s">
        <v>28</v>
      </c>
      <c r="N25">
        <v>433</v>
      </c>
      <c r="O25">
        <v>73</v>
      </c>
      <c r="P25">
        <v>74</v>
      </c>
      <c r="Q25">
        <v>217</v>
      </c>
      <c r="S25" s="3" t="s">
        <v>28</v>
      </c>
      <c r="T25" s="2">
        <f t="shared" si="4"/>
        <v>2.7164685908319185E-2</v>
      </c>
      <c r="U25" s="2">
        <f t="shared" si="5"/>
        <v>1.6482758620689655</v>
      </c>
      <c r="V25" s="2">
        <f t="shared" si="6"/>
        <v>6.32</v>
      </c>
      <c r="W25" s="2">
        <f t="shared" si="7"/>
        <v>0.17420814479638008</v>
      </c>
      <c r="Y25" s="3" t="s">
        <v>28</v>
      </c>
      <c r="Z25">
        <v>1952</v>
      </c>
      <c r="AA25">
        <v>928</v>
      </c>
      <c r="AB25">
        <v>2097</v>
      </c>
      <c r="AC25">
        <v>1049</v>
      </c>
      <c r="AE25" s="3" t="s">
        <v>28</v>
      </c>
      <c r="AF25">
        <f t="shared" si="8"/>
        <v>148</v>
      </c>
      <c r="AG25">
        <f t="shared" si="9"/>
        <v>29</v>
      </c>
      <c r="AH25">
        <f t="shared" si="10"/>
        <v>41</v>
      </c>
      <c r="AI25">
        <f t="shared" si="11"/>
        <v>46</v>
      </c>
    </row>
    <row r="26" spans="1:42">
      <c r="A26" s="3"/>
      <c r="B26">
        <v>502</v>
      </c>
      <c r="C26">
        <v>124</v>
      </c>
      <c r="D26">
        <v>110</v>
      </c>
      <c r="E26">
        <v>464</v>
      </c>
      <c r="G26" s="1" t="s">
        <v>8</v>
      </c>
      <c r="H26">
        <v>8</v>
      </c>
      <c r="I26">
        <v>236</v>
      </c>
      <c r="J26">
        <v>510</v>
      </c>
      <c r="K26">
        <v>46</v>
      </c>
      <c r="M26" s="3"/>
      <c r="N26">
        <v>374</v>
      </c>
      <c r="O26">
        <v>66</v>
      </c>
      <c r="P26">
        <v>70</v>
      </c>
      <c r="Q26">
        <v>236</v>
      </c>
      <c r="S26" s="3"/>
      <c r="T26" s="2">
        <f t="shared" si="4"/>
        <v>1.5936254980079681E-2</v>
      </c>
      <c r="U26" s="2">
        <f t="shared" si="5"/>
        <v>1.903225806451613</v>
      </c>
      <c r="V26" s="2">
        <f t="shared" si="6"/>
        <v>4.6363636363636367</v>
      </c>
      <c r="W26" s="2">
        <f t="shared" si="7"/>
        <v>9.9137931034482762E-2</v>
      </c>
      <c r="Y26" s="3"/>
      <c r="Z26">
        <v>1804</v>
      </c>
      <c r="AA26">
        <v>899</v>
      </c>
      <c r="AB26">
        <v>2056</v>
      </c>
      <c r="AC26">
        <v>1003</v>
      </c>
      <c r="AE26" s="3"/>
      <c r="AF26">
        <f t="shared" si="8"/>
        <v>141</v>
      </c>
      <c r="AG26">
        <f t="shared" si="9"/>
        <v>18</v>
      </c>
      <c r="AH26">
        <f t="shared" si="10"/>
        <v>35</v>
      </c>
      <c r="AI26">
        <f t="shared" si="11"/>
        <v>70</v>
      </c>
      <c r="AK26" s="1" t="s">
        <v>29</v>
      </c>
      <c r="AL26">
        <v>1840</v>
      </c>
      <c r="AM26">
        <v>150</v>
      </c>
      <c r="AN26">
        <v>108</v>
      </c>
      <c r="AO26">
        <v>499</v>
      </c>
      <c r="AP26">
        <f>AVERAGE(AL26:AO26)</f>
        <v>649.25</v>
      </c>
    </row>
    <row r="27" spans="1:42">
      <c r="A27" s="3"/>
      <c r="B27">
        <v>644</v>
      </c>
      <c r="C27">
        <v>158</v>
      </c>
      <c r="D27">
        <v>128</v>
      </c>
      <c r="E27">
        <v>257</v>
      </c>
      <c r="H27">
        <v>22</v>
      </c>
      <c r="I27">
        <v>240</v>
      </c>
      <c r="J27">
        <v>445</v>
      </c>
      <c r="K27">
        <v>44</v>
      </c>
      <c r="M27" s="3"/>
      <c r="N27">
        <v>438</v>
      </c>
      <c r="O27">
        <v>83</v>
      </c>
      <c r="P27">
        <v>84</v>
      </c>
      <c r="Q27">
        <v>167</v>
      </c>
      <c r="S27" s="3"/>
      <c r="T27" s="2">
        <f t="shared" si="4"/>
        <v>3.4161490683229816E-2</v>
      </c>
      <c r="U27" s="2">
        <f t="shared" si="5"/>
        <v>1.518987341772152</v>
      </c>
      <c r="V27" s="2">
        <f t="shared" si="6"/>
        <v>3.4765625</v>
      </c>
      <c r="W27" s="2">
        <f t="shared" si="7"/>
        <v>0.17120622568093385</v>
      </c>
      <c r="Y27" s="3"/>
      <c r="Z27">
        <v>1663</v>
      </c>
      <c r="AA27">
        <v>881</v>
      </c>
      <c r="AB27">
        <v>2021</v>
      </c>
      <c r="AC27">
        <v>933</v>
      </c>
      <c r="AE27" s="3"/>
      <c r="AF27">
        <f t="shared" si="8"/>
        <v>108</v>
      </c>
      <c r="AG27">
        <f t="shared" si="9"/>
        <v>31</v>
      </c>
      <c r="AH27">
        <f t="shared" si="10"/>
        <v>40</v>
      </c>
      <c r="AI27">
        <f t="shared" si="11"/>
        <v>88</v>
      </c>
    </row>
    <row r="28" spans="1:42">
      <c r="A28" s="3" t="s">
        <v>30</v>
      </c>
      <c r="B28">
        <v>519</v>
      </c>
      <c r="C28">
        <v>129</v>
      </c>
      <c r="D28">
        <v>100</v>
      </c>
      <c r="E28">
        <v>105</v>
      </c>
      <c r="H28">
        <v>107</v>
      </c>
      <c r="I28">
        <v>219</v>
      </c>
      <c r="J28">
        <v>268</v>
      </c>
      <c r="K28">
        <v>29</v>
      </c>
      <c r="M28" s="3" t="s">
        <v>30</v>
      </c>
      <c r="N28">
        <v>457</v>
      </c>
      <c r="O28">
        <v>64</v>
      </c>
      <c r="P28">
        <v>71</v>
      </c>
      <c r="Q28">
        <v>95</v>
      </c>
      <c r="S28" s="3" t="s">
        <v>30</v>
      </c>
      <c r="T28" s="2">
        <f t="shared" si="4"/>
        <v>0.20616570327552985</v>
      </c>
      <c r="U28" s="2">
        <f t="shared" si="5"/>
        <v>1.6976744186046511</v>
      </c>
      <c r="V28" s="2">
        <f t="shared" si="6"/>
        <v>2.68</v>
      </c>
      <c r="W28" s="2">
        <f t="shared" si="7"/>
        <v>0.27619047619047621</v>
      </c>
      <c r="Y28" s="3" t="s">
        <v>30</v>
      </c>
      <c r="Z28">
        <v>1555</v>
      </c>
      <c r="AA28">
        <v>850</v>
      </c>
      <c r="AB28">
        <v>1981</v>
      </c>
      <c r="AC28">
        <v>845</v>
      </c>
      <c r="AE28" s="3" t="s">
        <v>30</v>
      </c>
      <c r="AF28">
        <f t="shared" ref="AF28:AF47" si="12">Z28-Z29</f>
        <v>154</v>
      </c>
      <c r="AG28">
        <f t="shared" ref="AG28:AG47" si="13">AA28-AA29</f>
        <v>20</v>
      </c>
      <c r="AH28">
        <v>40</v>
      </c>
      <c r="AI28">
        <f t="shared" ref="AI28:AI51" si="14">AC28-AC29</f>
        <v>50</v>
      </c>
      <c r="AL28" t="e">
        <f>AL26/AL22</f>
        <v>#DIV/0!</v>
      </c>
      <c r="AM28">
        <f>AM26/AM22</f>
        <v>0.40214477211796246</v>
      </c>
      <c r="AN28">
        <f>AN26/AN22</f>
        <v>6.9186418962203719E-2</v>
      </c>
      <c r="AO28" t="e">
        <f>AO26/AO22</f>
        <v>#DIV/0!</v>
      </c>
    </row>
    <row r="29" spans="1:42">
      <c r="A29" s="3"/>
      <c r="B29">
        <v>530</v>
      </c>
      <c r="C29">
        <v>182</v>
      </c>
      <c r="D29">
        <v>79</v>
      </c>
      <c r="E29">
        <v>219</v>
      </c>
      <c r="G29" s="1" t="s">
        <v>7</v>
      </c>
      <c r="H29">
        <v>201</v>
      </c>
      <c r="I29">
        <v>190</v>
      </c>
      <c r="J29">
        <v>298</v>
      </c>
      <c r="K29">
        <v>20</v>
      </c>
      <c r="M29" s="3"/>
      <c r="N29">
        <v>480</v>
      </c>
      <c r="O29">
        <v>86</v>
      </c>
      <c r="P29">
        <v>50</v>
      </c>
      <c r="Q29">
        <v>147</v>
      </c>
      <c r="S29" s="3"/>
      <c r="T29" s="2">
        <f t="shared" si="4"/>
        <v>0.37924528301886795</v>
      </c>
      <c r="U29" s="2">
        <f t="shared" si="5"/>
        <v>1.043956043956044</v>
      </c>
      <c r="V29" s="2">
        <f t="shared" si="6"/>
        <v>3.7721518987341773</v>
      </c>
      <c r="W29" s="2">
        <f t="shared" si="7"/>
        <v>9.1324200913242004E-2</v>
      </c>
      <c r="X29" s="2"/>
      <c r="Y29" s="3"/>
      <c r="Z29">
        <v>1401</v>
      </c>
      <c r="AA29">
        <v>830</v>
      </c>
      <c r="AB29">
        <v>1913</v>
      </c>
      <c r="AC29">
        <v>795</v>
      </c>
      <c r="AE29" s="3"/>
      <c r="AF29">
        <f t="shared" si="12"/>
        <v>122</v>
      </c>
      <c r="AG29">
        <f t="shared" si="13"/>
        <v>26</v>
      </c>
      <c r="AH29">
        <f t="shared" ref="AH29:AH67" si="15">AB29-AB30</f>
        <v>25</v>
      </c>
      <c r="AI29">
        <f t="shared" si="14"/>
        <v>42</v>
      </c>
      <c r="AL29" t="e">
        <f>AL27/AL22</f>
        <v>#DIV/0!</v>
      </c>
      <c r="AM29">
        <f>AM27/AM22</f>
        <v>0</v>
      </c>
      <c r="AN29">
        <f>AN27/AN22</f>
        <v>0</v>
      </c>
      <c r="AO29" t="e">
        <f>AO27/AO22</f>
        <v>#DIV/0!</v>
      </c>
    </row>
    <row r="30" spans="1:42">
      <c r="A30" s="3"/>
      <c r="B30">
        <v>382</v>
      </c>
      <c r="C30">
        <v>146</v>
      </c>
      <c r="D30">
        <v>76</v>
      </c>
      <c r="E30">
        <v>112</v>
      </c>
      <c r="H30">
        <v>265</v>
      </c>
      <c r="I30">
        <v>387</v>
      </c>
      <c r="J30">
        <v>359</v>
      </c>
      <c r="K30">
        <v>30</v>
      </c>
      <c r="M30" s="3"/>
      <c r="N30">
        <v>414</v>
      </c>
      <c r="O30">
        <v>80</v>
      </c>
      <c r="P30">
        <v>55</v>
      </c>
      <c r="Q30">
        <v>106</v>
      </c>
      <c r="S30" s="3"/>
      <c r="T30" s="2">
        <f t="shared" si="4"/>
        <v>0.69371727748691103</v>
      </c>
      <c r="U30" s="2">
        <f t="shared" si="5"/>
        <v>2.6506849315068495</v>
      </c>
      <c r="V30" s="2">
        <f t="shared" si="6"/>
        <v>4.7236842105263159</v>
      </c>
      <c r="W30" s="2">
        <f t="shared" si="7"/>
        <v>0.26785714285714285</v>
      </c>
      <c r="X30" s="2"/>
      <c r="Y30" s="3"/>
      <c r="Z30">
        <v>1279</v>
      </c>
      <c r="AA30">
        <v>804</v>
      </c>
      <c r="AB30">
        <v>1888</v>
      </c>
      <c r="AC30">
        <v>753</v>
      </c>
      <c r="AE30" s="3"/>
      <c r="AF30">
        <f t="shared" si="12"/>
        <v>115</v>
      </c>
      <c r="AG30">
        <f t="shared" si="13"/>
        <v>27</v>
      </c>
      <c r="AH30">
        <f t="shared" si="15"/>
        <v>31</v>
      </c>
      <c r="AI30">
        <f t="shared" si="14"/>
        <v>110</v>
      </c>
    </row>
    <row r="31" spans="1:42">
      <c r="A31" s="3" t="s">
        <v>31</v>
      </c>
      <c r="B31">
        <v>376</v>
      </c>
      <c r="C31">
        <v>136</v>
      </c>
      <c r="D31">
        <v>67</v>
      </c>
      <c r="E31">
        <v>98</v>
      </c>
      <c r="H31">
        <v>348</v>
      </c>
      <c r="I31">
        <v>413</v>
      </c>
      <c r="J31">
        <v>570</v>
      </c>
      <c r="K31">
        <v>42</v>
      </c>
      <c r="M31" s="3" t="s">
        <v>31</v>
      </c>
      <c r="N31">
        <v>335</v>
      </c>
      <c r="O31">
        <v>77</v>
      </c>
      <c r="P31">
        <v>46</v>
      </c>
      <c r="Q31">
        <v>84</v>
      </c>
      <c r="S31" s="3" t="s">
        <v>31</v>
      </c>
      <c r="T31" s="2">
        <f t="shared" si="4"/>
        <v>0.92553191489361697</v>
      </c>
      <c r="U31" s="2">
        <f t="shared" si="5"/>
        <v>3.0367647058823528</v>
      </c>
      <c r="V31" s="2">
        <f t="shared" si="6"/>
        <v>8.5074626865671643</v>
      </c>
      <c r="W31" s="2">
        <f t="shared" si="7"/>
        <v>0.42857142857142855</v>
      </c>
      <c r="X31" s="2"/>
      <c r="Y31" s="3" t="s">
        <v>31</v>
      </c>
      <c r="Z31">
        <v>1164</v>
      </c>
      <c r="AA31">
        <v>777</v>
      </c>
      <c r="AB31">
        <v>1857</v>
      </c>
      <c r="AC31">
        <v>643</v>
      </c>
      <c r="AE31" s="3" t="s">
        <v>31</v>
      </c>
      <c r="AF31">
        <f t="shared" si="12"/>
        <v>101</v>
      </c>
      <c r="AG31">
        <f t="shared" si="13"/>
        <v>30</v>
      </c>
      <c r="AH31">
        <f t="shared" si="15"/>
        <v>22</v>
      </c>
      <c r="AI31">
        <f t="shared" si="14"/>
        <v>87</v>
      </c>
      <c r="AL31">
        <f>AL22/AP22</f>
        <v>0</v>
      </c>
      <c r="AM31">
        <f>AM22/AP22</f>
        <v>0.77145811789038266</v>
      </c>
      <c r="AN31">
        <f>AN22/AP22</f>
        <v>3.2285418821096172</v>
      </c>
      <c r="AO31">
        <f>AO22/AP22</f>
        <v>0</v>
      </c>
    </row>
    <row r="32" spans="1:42">
      <c r="A32" s="3"/>
      <c r="B32">
        <v>299</v>
      </c>
      <c r="C32">
        <v>267</v>
      </c>
      <c r="D32">
        <v>129</v>
      </c>
      <c r="E32">
        <v>106</v>
      </c>
      <c r="G32" s="1" t="s">
        <v>6</v>
      </c>
      <c r="H32">
        <v>359</v>
      </c>
      <c r="I32">
        <v>481</v>
      </c>
      <c r="J32">
        <v>342</v>
      </c>
      <c r="K32">
        <v>73</v>
      </c>
      <c r="M32" s="3"/>
      <c r="N32">
        <v>283</v>
      </c>
      <c r="O32">
        <v>118</v>
      </c>
      <c r="P32">
        <v>72</v>
      </c>
      <c r="Q32">
        <v>94</v>
      </c>
      <c r="S32" s="3"/>
      <c r="T32" s="2">
        <f t="shared" si="4"/>
        <v>1.2006688963210703</v>
      </c>
      <c r="U32" s="2">
        <f t="shared" si="5"/>
        <v>1.8014981273408239</v>
      </c>
      <c r="V32" s="2">
        <f t="shared" si="6"/>
        <v>2.6511627906976742</v>
      </c>
      <c r="W32" s="2">
        <f t="shared" si="7"/>
        <v>0.68867924528301883</v>
      </c>
      <c r="X32" s="2"/>
      <c r="Y32" s="3"/>
      <c r="Z32">
        <v>1063</v>
      </c>
      <c r="AA32">
        <v>747</v>
      </c>
      <c r="AB32">
        <v>1835</v>
      </c>
      <c r="AC32">
        <v>556</v>
      </c>
      <c r="AE32" s="3"/>
      <c r="AF32">
        <f t="shared" si="12"/>
        <v>72</v>
      </c>
      <c r="AG32">
        <f t="shared" si="13"/>
        <v>24</v>
      </c>
      <c r="AH32">
        <f t="shared" si="15"/>
        <v>31</v>
      </c>
      <c r="AI32">
        <f t="shared" si="14"/>
        <v>81</v>
      </c>
      <c r="AL32">
        <f>AL23/AP23</f>
        <v>0</v>
      </c>
      <c r="AM32">
        <f>AM23/AP23</f>
        <v>0.64047428789379579</v>
      </c>
      <c r="AN32">
        <f>AN23/AP23</f>
        <v>3.3595257121062039</v>
      </c>
      <c r="AO32">
        <f>AO23/AP23</f>
        <v>0</v>
      </c>
    </row>
    <row r="33" spans="1:41">
      <c r="A33" s="3"/>
      <c r="B33">
        <v>295</v>
      </c>
      <c r="C33">
        <v>122</v>
      </c>
      <c r="D33">
        <v>78</v>
      </c>
      <c r="E33">
        <v>121</v>
      </c>
      <c r="H33">
        <v>1125</v>
      </c>
      <c r="I33">
        <v>409</v>
      </c>
      <c r="J33">
        <v>256</v>
      </c>
      <c r="K33">
        <v>22</v>
      </c>
      <c r="M33" s="3"/>
      <c r="N33">
        <v>260</v>
      </c>
      <c r="O33">
        <v>79</v>
      </c>
      <c r="P33">
        <v>55</v>
      </c>
      <c r="Q33">
        <v>91</v>
      </c>
      <c r="S33" s="3"/>
      <c r="T33" s="2">
        <f t="shared" si="4"/>
        <v>3.8135593220338984</v>
      </c>
      <c r="U33" s="2">
        <f t="shared" si="5"/>
        <v>3.3524590163934427</v>
      </c>
      <c r="V33" s="2">
        <f t="shared" si="6"/>
        <v>3.2820512820512819</v>
      </c>
      <c r="W33" s="2">
        <f t="shared" si="7"/>
        <v>0.18181818181818182</v>
      </c>
      <c r="X33" s="2"/>
      <c r="Y33" s="3"/>
      <c r="Z33">
        <v>991</v>
      </c>
      <c r="AA33">
        <v>723</v>
      </c>
      <c r="AB33">
        <v>1804</v>
      </c>
      <c r="AC33">
        <v>475</v>
      </c>
      <c r="AE33" s="3"/>
      <c r="AF33">
        <f t="shared" si="12"/>
        <v>78</v>
      </c>
      <c r="AG33">
        <f t="shared" si="13"/>
        <v>31</v>
      </c>
      <c r="AH33">
        <f t="shared" si="15"/>
        <v>34</v>
      </c>
      <c r="AI33">
        <f t="shared" si="14"/>
        <v>80</v>
      </c>
    </row>
    <row r="34" spans="1:41">
      <c r="A34" s="3" t="s">
        <v>32</v>
      </c>
      <c r="B34">
        <v>327</v>
      </c>
      <c r="C34">
        <v>97</v>
      </c>
      <c r="D34">
        <v>61</v>
      </c>
      <c r="E34">
        <v>141</v>
      </c>
      <c r="H34">
        <v>804</v>
      </c>
      <c r="I34">
        <v>332</v>
      </c>
      <c r="J34">
        <v>349</v>
      </c>
      <c r="K34">
        <v>137</v>
      </c>
      <c r="M34" s="3" t="s">
        <v>32</v>
      </c>
      <c r="N34">
        <v>286</v>
      </c>
      <c r="O34">
        <v>54</v>
      </c>
      <c r="P34">
        <v>56</v>
      </c>
      <c r="Q34">
        <v>94</v>
      </c>
      <c r="S34" s="3" t="s">
        <v>32</v>
      </c>
      <c r="T34" s="2">
        <f t="shared" si="4"/>
        <v>2.4587155963302751</v>
      </c>
      <c r="U34" s="2">
        <f t="shared" si="5"/>
        <v>3.4226804123711339</v>
      </c>
      <c r="V34" s="2">
        <f t="shared" si="6"/>
        <v>5.721311475409836</v>
      </c>
      <c r="W34" s="2">
        <f t="shared" si="7"/>
        <v>0.97163120567375882</v>
      </c>
      <c r="X34" s="2"/>
      <c r="Y34" s="3" t="s">
        <v>32</v>
      </c>
      <c r="Z34">
        <v>913</v>
      </c>
      <c r="AA34">
        <v>692</v>
      </c>
      <c r="AB34">
        <v>1770</v>
      </c>
      <c r="AC34">
        <v>395</v>
      </c>
      <c r="AE34" s="3" t="s">
        <v>32</v>
      </c>
      <c r="AF34">
        <f t="shared" si="12"/>
        <v>110</v>
      </c>
      <c r="AG34">
        <f t="shared" si="13"/>
        <v>16</v>
      </c>
      <c r="AH34">
        <f t="shared" si="15"/>
        <v>35</v>
      </c>
      <c r="AI34">
        <f t="shared" si="14"/>
        <v>50</v>
      </c>
    </row>
    <row r="35" spans="1:41">
      <c r="B35">
        <v>254</v>
      </c>
      <c r="C35">
        <v>126</v>
      </c>
      <c r="D35">
        <v>68</v>
      </c>
      <c r="E35">
        <v>115</v>
      </c>
      <c r="G35" s="1" t="s">
        <v>5</v>
      </c>
      <c r="H35">
        <v>879</v>
      </c>
      <c r="I35">
        <v>245</v>
      </c>
      <c r="J35">
        <v>206</v>
      </c>
      <c r="K35">
        <v>155</v>
      </c>
      <c r="N35">
        <v>233</v>
      </c>
      <c r="O35">
        <v>63</v>
      </c>
      <c r="P35">
        <v>63</v>
      </c>
      <c r="Q35">
        <v>78</v>
      </c>
      <c r="T35" s="2">
        <f t="shared" si="4"/>
        <v>3.4606299212598426</v>
      </c>
      <c r="U35" s="2">
        <f t="shared" si="5"/>
        <v>1.9444444444444444</v>
      </c>
      <c r="V35" s="2">
        <f t="shared" si="6"/>
        <v>3.0294117647058822</v>
      </c>
      <c r="W35" s="2">
        <f t="shared" si="7"/>
        <v>1.3478260869565217</v>
      </c>
      <c r="X35" s="2"/>
      <c r="Z35">
        <v>803</v>
      </c>
      <c r="AA35">
        <v>676</v>
      </c>
      <c r="AB35">
        <v>1735</v>
      </c>
      <c r="AC35">
        <v>345</v>
      </c>
      <c r="AF35">
        <f t="shared" si="12"/>
        <v>88</v>
      </c>
      <c r="AG35">
        <f t="shared" si="13"/>
        <v>22</v>
      </c>
      <c r="AH35">
        <f t="shared" si="15"/>
        <v>40</v>
      </c>
      <c r="AI35">
        <f t="shared" si="14"/>
        <v>88</v>
      </c>
      <c r="AL35">
        <f>AL26/AP26</f>
        <v>2.8340392760877937</v>
      </c>
      <c r="AM35">
        <f>AM26/AP26</f>
        <v>0.23103581055063535</v>
      </c>
      <c r="AN35">
        <f>AN26/AP26</f>
        <v>0.16634578359645746</v>
      </c>
      <c r="AO35">
        <f>AO26/AP26</f>
        <v>0.76857912976511356</v>
      </c>
    </row>
    <row r="36" spans="1:41">
      <c r="B36">
        <v>244</v>
      </c>
      <c r="C36">
        <v>99</v>
      </c>
      <c r="D36">
        <v>79</v>
      </c>
      <c r="E36">
        <v>67</v>
      </c>
      <c r="H36">
        <v>921</v>
      </c>
      <c r="I36">
        <v>244</v>
      </c>
      <c r="J36">
        <v>167</v>
      </c>
      <c r="K36">
        <v>154</v>
      </c>
      <c r="N36">
        <v>234</v>
      </c>
      <c r="O36">
        <v>56</v>
      </c>
      <c r="P36">
        <v>76</v>
      </c>
      <c r="Q36">
        <v>36</v>
      </c>
      <c r="T36" s="2">
        <f t="shared" si="4"/>
        <v>3.7745901639344264</v>
      </c>
      <c r="U36" s="2">
        <f t="shared" si="5"/>
        <v>2.4646464646464645</v>
      </c>
      <c r="V36" s="2">
        <f t="shared" si="6"/>
        <v>2.1139240506329116</v>
      </c>
      <c r="W36" s="2">
        <f t="shared" si="7"/>
        <v>2.2985074626865671</v>
      </c>
      <c r="X36" s="2"/>
      <c r="Z36">
        <v>715</v>
      </c>
      <c r="AA36">
        <v>654</v>
      </c>
      <c r="AB36">
        <v>1695</v>
      </c>
      <c r="AC36">
        <v>257</v>
      </c>
      <c r="AF36">
        <f t="shared" si="12"/>
        <v>91</v>
      </c>
      <c r="AG36">
        <f t="shared" si="13"/>
        <v>25</v>
      </c>
      <c r="AH36">
        <f t="shared" si="15"/>
        <v>36</v>
      </c>
      <c r="AI36">
        <f t="shared" si="14"/>
        <v>25</v>
      </c>
    </row>
    <row r="37" spans="1:41">
      <c r="A37" s="1" t="s">
        <v>5</v>
      </c>
      <c r="B37">
        <v>220</v>
      </c>
      <c r="C37">
        <v>111</v>
      </c>
      <c r="D37">
        <v>97</v>
      </c>
      <c r="E37">
        <v>54</v>
      </c>
      <c r="H37">
        <v>984</v>
      </c>
      <c r="I37">
        <v>269</v>
      </c>
      <c r="J37">
        <v>130</v>
      </c>
      <c r="K37">
        <v>289</v>
      </c>
      <c r="M37" s="1" t="s">
        <v>5</v>
      </c>
      <c r="N37">
        <v>224</v>
      </c>
      <c r="O37">
        <v>65</v>
      </c>
      <c r="P37">
        <v>65</v>
      </c>
      <c r="Q37">
        <v>40</v>
      </c>
      <c r="S37" s="1" t="s">
        <v>5</v>
      </c>
      <c r="T37" s="2">
        <f t="shared" si="4"/>
        <v>4.4727272727272727</v>
      </c>
      <c r="U37" s="2">
        <f t="shared" si="5"/>
        <v>2.4234234234234235</v>
      </c>
      <c r="V37" s="2">
        <f t="shared" si="6"/>
        <v>1.3402061855670102</v>
      </c>
      <c r="W37" s="2">
        <f t="shared" si="7"/>
        <v>5.3518518518518521</v>
      </c>
      <c r="X37" s="2"/>
      <c r="Y37" s="1" t="s">
        <v>5</v>
      </c>
      <c r="Z37">
        <v>624</v>
      </c>
      <c r="AA37">
        <v>629</v>
      </c>
      <c r="AB37">
        <v>1659</v>
      </c>
      <c r="AC37">
        <v>232</v>
      </c>
      <c r="AE37" s="1" t="s">
        <v>5</v>
      </c>
      <c r="AF37">
        <f t="shared" si="12"/>
        <v>94</v>
      </c>
      <c r="AG37">
        <f t="shared" si="13"/>
        <v>18</v>
      </c>
      <c r="AH37">
        <f t="shared" si="15"/>
        <v>44</v>
      </c>
      <c r="AI37">
        <f t="shared" si="14"/>
        <v>27</v>
      </c>
    </row>
    <row r="38" spans="1:41">
      <c r="B38">
        <v>219</v>
      </c>
      <c r="C38">
        <v>120</v>
      </c>
      <c r="D38">
        <v>135</v>
      </c>
      <c r="E38">
        <v>55</v>
      </c>
      <c r="G38" s="3" t="s">
        <v>32</v>
      </c>
      <c r="H38">
        <v>1289</v>
      </c>
      <c r="I38">
        <v>244</v>
      </c>
      <c r="J38">
        <v>118</v>
      </c>
      <c r="K38">
        <v>440</v>
      </c>
      <c r="N38">
        <v>171</v>
      </c>
      <c r="O38">
        <v>85</v>
      </c>
      <c r="P38">
        <v>97</v>
      </c>
      <c r="Q38">
        <v>31</v>
      </c>
      <c r="T38" s="2">
        <f t="shared" si="4"/>
        <v>5.8858447488584478</v>
      </c>
      <c r="U38" s="2">
        <f t="shared" si="5"/>
        <v>2.0333333333333332</v>
      </c>
      <c r="V38" s="2">
        <f t="shared" si="6"/>
        <v>0.87407407407407411</v>
      </c>
      <c r="W38" s="2">
        <f t="shared" si="7"/>
        <v>8</v>
      </c>
      <c r="X38" s="2"/>
      <c r="Z38">
        <v>530</v>
      </c>
      <c r="AA38">
        <v>611</v>
      </c>
      <c r="AB38">
        <v>1615</v>
      </c>
      <c r="AC38">
        <v>205</v>
      </c>
      <c r="AF38">
        <f t="shared" si="12"/>
        <v>72</v>
      </c>
      <c r="AG38">
        <f t="shared" si="13"/>
        <v>32</v>
      </c>
      <c r="AH38">
        <f t="shared" si="15"/>
        <v>52</v>
      </c>
      <c r="AI38">
        <f t="shared" si="14"/>
        <v>21</v>
      </c>
      <c r="AL38">
        <f>SUM(AL31:AL36)</f>
        <v>2.8340392760877937</v>
      </c>
      <c r="AM38">
        <f>SUM(AM31:AM36)</f>
        <v>1.6429682163348138</v>
      </c>
      <c r="AN38">
        <f>SUM(AN31:AN36)</f>
        <v>6.7544133778122788</v>
      </c>
      <c r="AO38">
        <f>SUM(AO31:AO36)</f>
        <v>0.76857912976511356</v>
      </c>
    </row>
    <row r="39" spans="1:41">
      <c r="B39">
        <v>253</v>
      </c>
      <c r="C39">
        <v>143</v>
      </c>
      <c r="D39">
        <v>146</v>
      </c>
      <c r="E39">
        <v>16</v>
      </c>
      <c r="G39" s="3"/>
      <c r="H39">
        <v>1018</v>
      </c>
      <c r="I39">
        <v>298</v>
      </c>
      <c r="J39">
        <v>179</v>
      </c>
      <c r="K39">
        <v>348</v>
      </c>
      <c r="N39">
        <v>237</v>
      </c>
      <c r="O39">
        <v>88</v>
      </c>
      <c r="P39">
        <v>89</v>
      </c>
      <c r="Q39">
        <v>5</v>
      </c>
      <c r="T39" s="2">
        <f t="shared" si="4"/>
        <v>4.0237154150197627</v>
      </c>
      <c r="U39" s="2">
        <f t="shared" si="5"/>
        <v>2.0839160839160837</v>
      </c>
      <c r="V39" s="2">
        <f t="shared" si="6"/>
        <v>1.226027397260274</v>
      </c>
      <c r="W39" s="2">
        <f t="shared" si="7"/>
        <v>21.75</v>
      </c>
      <c r="X39" s="2"/>
      <c r="Z39">
        <v>458</v>
      </c>
      <c r="AA39">
        <v>579</v>
      </c>
      <c r="AB39">
        <v>1563</v>
      </c>
      <c r="AC39">
        <v>184</v>
      </c>
      <c r="AF39">
        <f t="shared" si="12"/>
        <v>96</v>
      </c>
      <c r="AG39">
        <f t="shared" si="13"/>
        <v>32</v>
      </c>
      <c r="AH39">
        <f t="shared" si="15"/>
        <v>36</v>
      </c>
      <c r="AI39">
        <f t="shared" si="14"/>
        <v>3</v>
      </c>
    </row>
    <row r="40" spans="1:41">
      <c r="A40" s="1" t="s">
        <v>6</v>
      </c>
      <c r="B40">
        <v>82</v>
      </c>
      <c r="C40">
        <v>152</v>
      </c>
      <c r="D40">
        <v>181</v>
      </c>
      <c r="E40">
        <v>42</v>
      </c>
      <c r="G40" s="3"/>
      <c r="H40">
        <v>979</v>
      </c>
      <c r="I40">
        <v>723</v>
      </c>
      <c r="J40">
        <v>284</v>
      </c>
      <c r="K40">
        <v>299</v>
      </c>
      <c r="M40" s="1" t="s">
        <v>6</v>
      </c>
      <c r="N40">
        <v>214</v>
      </c>
      <c r="O40">
        <v>98</v>
      </c>
      <c r="P40">
        <v>93</v>
      </c>
      <c r="Q40">
        <v>28</v>
      </c>
      <c r="S40" s="1" t="s">
        <v>6</v>
      </c>
      <c r="T40" s="2">
        <f t="shared" si="4"/>
        <v>11.939024390243903</v>
      </c>
      <c r="U40" s="2">
        <f t="shared" si="5"/>
        <v>4.7565789473684212</v>
      </c>
      <c r="V40" s="2">
        <f t="shared" si="6"/>
        <v>1.569060773480663</v>
      </c>
      <c r="W40" s="2">
        <f t="shared" si="7"/>
        <v>7.1190476190476186</v>
      </c>
      <c r="X40" s="2"/>
      <c r="Y40" s="1" t="s">
        <v>6</v>
      </c>
      <c r="Z40">
        <v>362</v>
      </c>
      <c r="AA40">
        <v>547</v>
      </c>
      <c r="AB40">
        <v>1527</v>
      </c>
      <c r="AC40">
        <v>181</v>
      </c>
      <c r="AE40" s="1" t="s">
        <v>6</v>
      </c>
      <c r="AF40">
        <f t="shared" si="12"/>
        <v>86</v>
      </c>
      <c r="AG40">
        <f t="shared" si="13"/>
        <v>47</v>
      </c>
      <c r="AH40">
        <f t="shared" si="15"/>
        <v>71</v>
      </c>
      <c r="AI40">
        <f t="shared" si="14"/>
        <v>19</v>
      </c>
    </row>
    <row r="41" spans="1:41">
      <c r="B41">
        <v>73</v>
      </c>
      <c r="C41">
        <v>134</v>
      </c>
      <c r="D41">
        <v>201</v>
      </c>
      <c r="E41">
        <v>42</v>
      </c>
      <c r="G41" s="3" t="s">
        <v>31</v>
      </c>
      <c r="H41">
        <v>1430</v>
      </c>
      <c r="I41">
        <v>320</v>
      </c>
      <c r="J41">
        <v>167</v>
      </c>
      <c r="K41">
        <v>217</v>
      </c>
      <c r="N41">
        <v>204</v>
      </c>
      <c r="O41">
        <v>78</v>
      </c>
      <c r="P41">
        <v>121</v>
      </c>
      <c r="Q41">
        <v>21</v>
      </c>
      <c r="T41" s="2">
        <f t="shared" si="4"/>
        <v>19.589041095890412</v>
      </c>
      <c r="U41" s="2">
        <f t="shared" si="5"/>
        <v>2.3880597014925371</v>
      </c>
      <c r="V41" s="2">
        <f t="shared" si="6"/>
        <v>0.8308457711442786</v>
      </c>
      <c r="W41" s="2">
        <f t="shared" si="7"/>
        <v>5.166666666666667</v>
      </c>
      <c r="X41" s="2"/>
      <c r="Z41">
        <v>276</v>
      </c>
      <c r="AA41">
        <v>500</v>
      </c>
      <c r="AB41">
        <v>1456</v>
      </c>
      <c r="AC41">
        <v>162</v>
      </c>
      <c r="AF41">
        <f t="shared" si="12"/>
        <v>63</v>
      </c>
      <c r="AG41">
        <f t="shared" si="13"/>
        <v>27</v>
      </c>
      <c r="AH41">
        <f t="shared" si="15"/>
        <v>40</v>
      </c>
      <c r="AI41">
        <f t="shared" si="14"/>
        <v>17</v>
      </c>
    </row>
    <row r="42" spans="1:41">
      <c r="B42">
        <v>59</v>
      </c>
      <c r="C42">
        <v>140</v>
      </c>
      <c r="D42">
        <v>147</v>
      </c>
      <c r="E42">
        <v>30</v>
      </c>
      <c r="G42" s="3"/>
      <c r="H42">
        <v>1576</v>
      </c>
      <c r="I42">
        <v>320</v>
      </c>
      <c r="J42">
        <v>327</v>
      </c>
      <c r="K42">
        <v>300</v>
      </c>
      <c r="N42">
        <v>174</v>
      </c>
      <c r="O42">
        <v>69</v>
      </c>
      <c r="P42">
        <v>89</v>
      </c>
      <c r="Q42">
        <v>16</v>
      </c>
      <c r="T42" s="2">
        <f t="shared" si="4"/>
        <v>26.711864406779661</v>
      </c>
      <c r="U42" s="2">
        <f t="shared" si="5"/>
        <v>2.2857142857142856</v>
      </c>
      <c r="V42" s="2">
        <f t="shared" si="6"/>
        <v>2.2244897959183674</v>
      </c>
      <c r="W42" s="2">
        <f t="shared" si="7"/>
        <v>10</v>
      </c>
      <c r="X42" s="2"/>
      <c r="Z42">
        <v>213</v>
      </c>
      <c r="AA42">
        <v>473</v>
      </c>
      <c r="AB42">
        <v>1416</v>
      </c>
      <c r="AC42">
        <v>145</v>
      </c>
      <c r="AF42">
        <f t="shared" si="12"/>
        <v>68</v>
      </c>
      <c r="AG42">
        <f t="shared" si="13"/>
        <v>33</v>
      </c>
      <c r="AH42">
        <f t="shared" si="15"/>
        <v>59</v>
      </c>
      <c r="AI42">
        <f t="shared" si="14"/>
        <v>13</v>
      </c>
    </row>
    <row r="43" spans="1:41">
      <c r="A43" s="1" t="s">
        <v>7</v>
      </c>
      <c r="B43">
        <v>44</v>
      </c>
      <c r="C43">
        <v>72</v>
      </c>
      <c r="D43">
        <v>160</v>
      </c>
      <c r="E43">
        <v>20</v>
      </c>
      <c r="G43" s="3"/>
      <c r="H43">
        <v>2192</v>
      </c>
      <c r="I43">
        <v>375</v>
      </c>
      <c r="J43">
        <v>215</v>
      </c>
      <c r="K43">
        <v>608</v>
      </c>
      <c r="M43" s="1" t="s">
        <v>7</v>
      </c>
      <c r="N43">
        <v>96</v>
      </c>
      <c r="O43">
        <v>51</v>
      </c>
      <c r="P43">
        <v>108</v>
      </c>
      <c r="Q43">
        <v>14</v>
      </c>
      <c r="S43" s="1" t="s">
        <v>7</v>
      </c>
      <c r="T43" s="2">
        <f t="shared" si="4"/>
        <v>49.81818181818182</v>
      </c>
      <c r="U43" s="2">
        <f t="shared" si="5"/>
        <v>5.208333333333333</v>
      </c>
      <c r="V43" s="2">
        <f t="shared" si="6"/>
        <v>1.34375</v>
      </c>
      <c r="W43" s="2">
        <f t="shared" si="7"/>
        <v>30.4</v>
      </c>
      <c r="X43" s="2"/>
      <c r="Y43" s="1" t="s">
        <v>7</v>
      </c>
      <c r="Z43">
        <v>145</v>
      </c>
      <c r="AA43">
        <v>440</v>
      </c>
      <c r="AB43">
        <v>1357</v>
      </c>
      <c r="AC43">
        <v>132</v>
      </c>
      <c r="AE43" s="1" t="s">
        <v>7</v>
      </c>
      <c r="AF43">
        <f t="shared" si="12"/>
        <v>35</v>
      </c>
      <c r="AG43">
        <f t="shared" si="13"/>
        <v>19</v>
      </c>
      <c r="AH43">
        <f t="shared" si="15"/>
        <v>44</v>
      </c>
      <c r="AI43">
        <f t="shared" si="14"/>
        <v>10</v>
      </c>
    </row>
    <row r="44" spans="1:41">
      <c r="B44">
        <v>26</v>
      </c>
      <c r="C44">
        <v>75</v>
      </c>
      <c r="D44">
        <v>125</v>
      </c>
      <c r="E44">
        <v>27</v>
      </c>
      <c r="G44" s="3" t="s">
        <v>30</v>
      </c>
      <c r="H44">
        <v>2213</v>
      </c>
      <c r="I44">
        <v>315</v>
      </c>
      <c r="J44">
        <v>380</v>
      </c>
      <c r="K44">
        <v>326</v>
      </c>
      <c r="N44">
        <v>77</v>
      </c>
      <c r="O44">
        <v>62</v>
      </c>
      <c r="P44">
        <v>90</v>
      </c>
      <c r="Q44">
        <v>19</v>
      </c>
      <c r="T44" s="2">
        <f t="shared" si="4"/>
        <v>85.115384615384613</v>
      </c>
      <c r="U44" s="2">
        <f t="shared" si="5"/>
        <v>4.2</v>
      </c>
      <c r="V44" s="2">
        <f t="shared" si="6"/>
        <v>3.04</v>
      </c>
      <c r="W44" s="2">
        <f t="shared" si="7"/>
        <v>12.074074074074074</v>
      </c>
      <c r="X44" s="2"/>
      <c r="Z44">
        <v>110</v>
      </c>
      <c r="AA44">
        <v>421</v>
      </c>
      <c r="AB44">
        <v>1313</v>
      </c>
      <c r="AC44">
        <v>122</v>
      </c>
      <c r="AF44">
        <f t="shared" si="12"/>
        <v>30</v>
      </c>
      <c r="AG44">
        <f t="shared" si="13"/>
        <v>30</v>
      </c>
      <c r="AH44">
        <f t="shared" si="15"/>
        <v>52</v>
      </c>
      <c r="AI44">
        <f t="shared" si="14"/>
        <v>15</v>
      </c>
    </row>
    <row r="45" spans="1:41">
      <c r="B45">
        <v>6</v>
      </c>
      <c r="C45">
        <v>80</v>
      </c>
      <c r="D45">
        <v>191</v>
      </c>
      <c r="E45">
        <v>29</v>
      </c>
      <c r="G45" s="3"/>
      <c r="H45">
        <v>2493</v>
      </c>
      <c r="I45">
        <v>425</v>
      </c>
      <c r="J45">
        <v>453</v>
      </c>
      <c r="K45">
        <v>955</v>
      </c>
      <c r="N45">
        <v>74</v>
      </c>
      <c r="O45">
        <v>62</v>
      </c>
      <c r="P45">
        <v>107</v>
      </c>
      <c r="Q45">
        <v>16</v>
      </c>
      <c r="T45" s="2">
        <f t="shared" si="4"/>
        <v>415.5</v>
      </c>
      <c r="U45" s="2">
        <f t="shared" si="5"/>
        <v>5.3125</v>
      </c>
      <c r="V45" s="2">
        <f t="shared" si="6"/>
        <v>2.3717277486910993</v>
      </c>
      <c r="W45" s="2">
        <f t="shared" si="7"/>
        <v>32.931034482758619</v>
      </c>
      <c r="X45" s="2"/>
      <c r="Z45">
        <v>80</v>
      </c>
      <c r="AA45">
        <v>391</v>
      </c>
      <c r="AB45">
        <v>1261</v>
      </c>
      <c r="AC45">
        <v>107</v>
      </c>
      <c r="AF45">
        <f t="shared" si="12"/>
        <v>28</v>
      </c>
      <c r="AG45">
        <f t="shared" si="13"/>
        <v>24</v>
      </c>
      <c r="AH45">
        <f t="shared" si="15"/>
        <v>69</v>
      </c>
      <c r="AI45">
        <f t="shared" si="14"/>
        <v>12</v>
      </c>
    </row>
    <row r="46" spans="1:41">
      <c r="A46" s="1" t="s">
        <v>8</v>
      </c>
      <c r="B46">
        <v>4</v>
      </c>
      <c r="C46">
        <v>77</v>
      </c>
      <c r="D46">
        <v>228</v>
      </c>
      <c r="E46">
        <v>26</v>
      </c>
      <c r="G46" s="3"/>
      <c r="H46">
        <v>1759</v>
      </c>
      <c r="I46">
        <v>307</v>
      </c>
      <c r="J46">
        <v>344</v>
      </c>
      <c r="K46">
        <v>1592</v>
      </c>
      <c r="M46" s="1" t="s">
        <v>8</v>
      </c>
      <c r="N46">
        <v>46</v>
      </c>
      <c r="O46">
        <v>51</v>
      </c>
      <c r="P46">
        <v>128</v>
      </c>
      <c r="Q46">
        <v>17</v>
      </c>
      <c r="S46" s="1" t="s">
        <v>8</v>
      </c>
      <c r="T46" s="2">
        <f t="shared" si="4"/>
        <v>439.75</v>
      </c>
      <c r="U46" s="2">
        <f t="shared" si="5"/>
        <v>3.9870129870129869</v>
      </c>
      <c r="V46" s="2">
        <f t="shared" si="6"/>
        <v>1.5087719298245614</v>
      </c>
      <c r="W46" s="2">
        <f t="shared" si="7"/>
        <v>61.230769230769234</v>
      </c>
      <c r="X46" s="2"/>
      <c r="Y46" s="1" t="s">
        <v>8</v>
      </c>
      <c r="Z46">
        <v>52</v>
      </c>
      <c r="AA46">
        <v>367</v>
      </c>
      <c r="AB46">
        <v>1192</v>
      </c>
      <c r="AC46">
        <v>95</v>
      </c>
      <c r="AE46" s="1" t="s">
        <v>8</v>
      </c>
      <c r="AF46">
        <f t="shared" si="12"/>
        <v>15</v>
      </c>
      <c r="AG46">
        <f t="shared" si="13"/>
        <v>25</v>
      </c>
      <c r="AH46">
        <f t="shared" si="15"/>
        <v>80</v>
      </c>
      <c r="AI46">
        <f t="shared" si="14"/>
        <v>8</v>
      </c>
    </row>
    <row r="47" spans="1:41">
      <c r="B47">
        <v>5</v>
      </c>
      <c r="C47">
        <v>94</v>
      </c>
      <c r="D47">
        <v>200</v>
      </c>
      <c r="E47">
        <v>34</v>
      </c>
      <c r="G47" s="3" t="s">
        <v>28</v>
      </c>
      <c r="H47">
        <v>2148</v>
      </c>
      <c r="I47">
        <v>362</v>
      </c>
      <c r="J47">
        <v>345</v>
      </c>
      <c r="K47">
        <v>1615</v>
      </c>
      <c r="N47">
        <v>19</v>
      </c>
      <c r="O47">
        <v>59</v>
      </c>
      <c r="P47">
        <v>143</v>
      </c>
      <c r="Q47">
        <v>21</v>
      </c>
      <c r="T47" s="2">
        <f t="shared" si="4"/>
        <v>429.6</v>
      </c>
      <c r="U47" s="2">
        <f t="shared" si="5"/>
        <v>3.8510638297872339</v>
      </c>
      <c r="V47" s="2">
        <f t="shared" si="6"/>
        <v>1.7250000000000001</v>
      </c>
      <c r="W47" s="2">
        <f t="shared" si="7"/>
        <v>47.5</v>
      </c>
      <c r="X47" s="2"/>
      <c r="Z47">
        <v>37</v>
      </c>
      <c r="AA47">
        <v>342</v>
      </c>
      <c r="AB47">
        <v>1112</v>
      </c>
      <c r="AC47">
        <v>87</v>
      </c>
      <c r="AF47">
        <f t="shared" si="12"/>
        <v>9</v>
      </c>
      <c r="AG47">
        <f t="shared" si="13"/>
        <v>24</v>
      </c>
      <c r="AH47">
        <f t="shared" si="15"/>
        <v>65</v>
      </c>
      <c r="AI47">
        <f t="shared" si="14"/>
        <v>14</v>
      </c>
    </row>
    <row r="48" spans="1:41">
      <c r="B48">
        <v>4</v>
      </c>
      <c r="C48">
        <v>77</v>
      </c>
      <c r="D48">
        <v>172</v>
      </c>
      <c r="E48">
        <v>39</v>
      </c>
      <c r="G48" s="3"/>
      <c r="H48">
        <v>2296</v>
      </c>
      <c r="I48">
        <v>337</v>
      </c>
      <c r="J48">
        <v>434</v>
      </c>
      <c r="K48">
        <v>2412</v>
      </c>
      <c r="N48">
        <v>13</v>
      </c>
      <c r="O48">
        <v>58</v>
      </c>
      <c r="P48">
        <v>112</v>
      </c>
      <c r="Q48">
        <v>27</v>
      </c>
      <c r="T48" s="2">
        <f t="shared" si="4"/>
        <v>574</v>
      </c>
      <c r="U48" s="2">
        <f t="shared" si="5"/>
        <v>4.3766233766233764</v>
      </c>
      <c r="V48" s="2">
        <f t="shared" si="6"/>
        <v>2.5232558139534884</v>
      </c>
      <c r="W48" s="2">
        <f t="shared" si="7"/>
        <v>61.846153846153847</v>
      </c>
      <c r="X48" s="2"/>
      <c r="Z48">
        <v>28</v>
      </c>
      <c r="AA48">
        <v>318</v>
      </c>
      <c r="AB48">
        <v>1047</v>
      </c>
      <c r="AC48">
        <v>73</v>
      </c>
      <c r="AF48">
        <v>4</v>
      </c>
      <c r="AG48">
        <f t="shared" ref="AG48:AG68" si="16">AA48-AA49</f>
        <v>29</v>
      </c>
      <c r="AH48">
        <f t="shared" si="15"/>
        <v>51</v>
      </c>
      <c r="AI48">
        <f t="shared" si="14"/>
        <v>16</v>
      </c>
    </row>
    <row r="49" spans="1:35">
      <c r="A49" s="1" t="s">
        <v>9</v>
      </c>
      <c r="B49">
        <v>2</v>
      </c>
      <c r="C49">
        <v>66</v>
      </c>
      <c r="D49">
        <v>142</v>
      </c>
      <c r="E49">
        <v>30</v>
      </c>
      <c r="G49" s="3"/>
      <c r="H49">
        <v>1585</v>
      </c>
      <c r="I49">
        <v>276</v>
      </c>
      <c r="J49">
        <v>347</v>
      </c>
      <c r="K49">
        <v>2173</v>
      </c>
      <c r="M49" s="1" t="s">
        <v>9</v>
      </c>
      <c r="N49">
        <v>30</v>
      </c>
      <c r="O49">
        <v>53</v>
      </c>
      <c r="P49">
        <v>98</v>
      </c>
      <c r="Q49">
        <v>22</v>
      </c>
      <c r="S49" s="1" t="s">
        <v>9</v>
      </c>
      <c r="T49" s="2">
        <f t="shared" si="4"/>
        <v>792.5</v>
      </c>
      <c r="U49" s="2">
        <f t="shared" si="5"/>
        <v>4.1818181818181817</v>
      </c>
      <c r="V49" s="2">
        <f t="shared" si="6"/>
        <v>2.443661971830986</v>
      </c>
      <c r="W49" s="2">
        <f t="shared" si="7"/>
        <v>72.433333333333337</v>
      </c>
      <c r="X49" s="2"/>
      <c r="Y49" s="1" t="s">
        <v>9</v>
      </c>
      <c r="Z49">
        <v>11</v>
      </c>
      <c r="AA49">
        <v>289</v>
      </c>
      <c r="AB49">
        <v>996</v>
      </c>
      <c r="AC49">
        <v>57</v>
      </c>
      <c r="AE49" s="1" t="s">
        <v>9</v>
      </c>
      <c r="AG49">
        <f t="shared" si="16"/>
        <v>18</v>
      </c>
      <c r="AH49">
        <f t="shared" si="15"/>
        <v>53</v>
      </c>
      <c r="AI49">
        <f t="shared" si="14"/>
        <v>12</v>
      </c>
    </row>
    <row r="50" spans="1:35">
      <c r="B50">
        <v>0</v>
      </c>
      <c r="C50">
        <v>54</v>
      </c>
      <c r="D50">
        <v>221</v>
      </c>
      <c r="E50">
        <v>38</v>
      </c>
      <c r="G50" s="3" t="s">
        <v>25</v>
      </c>
      <c r="H50">
        <v>2030</v>
      </c>
      <c r="I50">
        <v>399</v>
      </c>
      <c r="J50">
        <v>410</v>
      </c>
      <c r="K50">
        <v>2385</v>
      </c>
      <c r="N50">
        <v>18</v>
      </c>
      <c r="O50">
        <v>41</v>
      </c>
      <c r="P50">
        <v>124</v>
      </c>
      <c r="Q50">
        <v>17</v>
      </c>
      <c r="T50" s="2"/>
      <c r="U50" s="2">
        <f t="shared" ref="U50:U67" si="17">I50/C50</f>
        <v>7.3888888888888893</v>
      </c>
      <c r="V50" s="2">
        <f t="shared" ref="V50:V67" si="18">J50/D50</f>
        <v>1.8552036199095023</v>
      </c>
      <c r="W50" s="2"/>
      <c r="X50" s="2"/>
      <c r="AA50">
        <v>271</v>
      </c>
      <c r="AB50">
        <v>943</v>
      </c>
      <c r="AC50">
        <v>45</v>
      </c>
      <c r="AG50">
        <f t="shared" si="16"/>
        <v>18</v>
      </c>
      <c r="AH50">
        <f t="shared" si="15"/>
        <v>105</v>
      </c>
      <c r="AI50">
        <f t="shared" si="14"/>
        <v>11</v>
      </c>
    </row>
    <row r="51" spans="1:35">
      <c r="C51">
        <v>66</v>
      </c>
      <c r="D51">
        <v>251</v>
      </c>
      <c r="E51">
        <v>63</v>
      </c>
      <c r="H51">
        <v>3080</v>
      </c>
      <c r="I51">
        <v>367</v>
      </c>
      <c r="J51">
        <v>416</v>
      </c>
      <c r="K51">
        <v>1762</v>
      </c>
      <c r="O51">
        <v>48</v>
      </c>
      <c r="P51">
        <v>159</v>
      </c>
      <c r="Q51">
        <v>34</v>
      </c>
      <c r="T51" s="2"/>
      <c r="U51" s="2">
        <f t="shared" si="17"/>
        <v>5.5606060606060606</v>
      </c>
      <c r="V51" s="2">
        <f t="shared" si="18"/>
        <v>1.6573705179282869</v>
      </c>
      <c r="W51" s="2"/>
      <c r="X51" s="2"/>
      <c r="AA51">
        <v>253</v>
      </c>
      <c r="AB51">
        <v>838</v>
      </c>
      <c r="AC51">
        <v>34</v>
      </c>
      <c r="AG51">
        <f t="shared" si="16"/>
        <v>24</v>
      </c>
      <c r="AH51">
        <f t="shared" si="15"/>
        <v>74</v>
      </c>
      <c r="AI51">
        <f t="shared" si="14"/>
        <v>34</v>
      </c>
    </row>
    <row r="52" spans="1:35">
      <c r="A52" s="1" t="s">
        <v>10</v>
      </c>
      <c r="C52">
        <v>67</v>
      </c>
      <c r="D52">
        <v>243</v>
      </c>
      <c r="H52">
        <v>1682</v>
      </c>
      <c r="I52">
        <v>273</v>
      </c>
      <c r="J52">
        <v>423</v>
      </c>
      <c r="K52">
        <v>2141</v>
      </c>
      <c r="M52" s="1" t="s">
        <v>10</v>
      </c>
      <c r="O52">
        <v>53</v>
      </c>
      <c r="P52">
        <v>143</v>
      </c>
      <c r="S52" s="1" t="s">
        <v>10</v>
      </c>
      <c r="T52" s="2"/>
      <c r="U52" s="2">
        <f t="shared" si="17"/>
        <v>4.0746268656716422</v>
      </c>
      <c r="V52" s="2">
        <f t="shared" si="18"/>
        <v>1.7407407407407407</v>
      </c>
      <c r="W52" s="2"/>
      <c r="X52" s="2"/>
      <c r="Y52" s="1" t="s">
        <v>10</v>
      </c>
      <c r="AA52">
        <v>229</v>
      </c>
      <c r="AB52">
        <v>764</v>
      </c>
      <c r="AE52" s="1" t="s">
        <v>10</v>
      </c>
      <c r="AG52">
        <f t="shared" si="16"/>
        <v>29</v>
      </c>
      <c r="AH52">
        <f t="shared" si="15"/>
        <v>110</v>
      </c>
    </row>
    <row r="53" spans="1:35">
      <c r="C53">
        <v>77</v>
      </c>
      <c r="D53">
        <v>260</v>
      </c>
      <c r="G53" s="1" t="s">
        <v>24</v>
      </c>
      <c r="H53">
        <v>2428</v>
      </c>
      <c r="I53">
        <v>372</v>
      </c>
      <c r="J53">
        <v>550</v>
      </c>
      <c r="K53">
        <v>3931</v>
      </c>
      <c r="O53">
        <v>53</v>
      </c>
      <c r="P53">
        <v>169</v>
      </c>
      <c r="T53" s="2"/>
      <c r="U53" s="2">
        <f t="shared" si="17"/>
        <v>4.8311688311688314</v>
      </c>
      <c r="V53" s="2">
        <f t="shared" si="18"/>
        <v>2.1153846153846154</v>
      </c>
      <c r="W53" s="2"/>
      <c r="X53" s="2"/>
      <c r="AA53">
        <v>200</v>
      </c>
      <c r="AB53">
        <v>654</v>
      </c>
      <c r="AG53">
        <f t="shared" si="16"/>
        <v>21</v>
      </c>
      <c r="AH53">
        <f t="shared" si="15"/>
        <v>59</v>
      </c>
    </row>
    <row r="54" spans="1:35">
      <c r="C54">
        <v>69</v>
      </c>
      <c r="D54">
        <v>154</v>
      </c>
      <c r="H54">
        <v>1430</v>
      </c>
      <c r="I54">
        <v>364</v>
      </c>
      <c r="J54">
        <v>747</v>
      </c>
      <c r="K54">
        <v>3617</v>
      </c>
      <c r="O54">
        <v>40</v>
      </c>
      <c r="P54">
        <v>92</v>
      </c>
      <c r="T54" s="2"/>
      <c r="U54" s="2">
        <f t="shared" si="17"/>
        <v>5.27536231884058</v>
      </c>
      <c r="V54" s="2">
        <f t="shared" si="18"/>
        <v>4.8506493506493502</v>
      </c>
      <c r="W54" s="2"/>
      <c r="X54" s="2"/>
      <c r="AA54">
        <v>179</v>
      </c>
      <c r="AB54">
        <v>595</v>
      </c>
      <c r="AG54">
        <f t="shared" si="16"/>
        <v>18</v>
      </c>
      <c r="AH54">
        <f t="shared" si="15"/>
        <v>54</v>
      </c>
    </row>
    <row r="55" spans="1:35">
      <c r="A55" s="1" t="s">
        <v>11</v>
      </c>
      <c r="C55">
        <v>44</v>
      </c>
      <c r="D55">
        <v>156</v>
      </c>
      <c r="H55">
        <v>4060</v>
      </c>
      <c r="I55">
        <v>313</v>
      </c>
      <c r="J55">
        <v>1064</v>
      </c>
      <c r="K55">
        <v>2731</v>
      </c>
      <c r="M55" s="1" t="s">
        <v>11</v>
      </c>
      <c r="O55">
        <v>30</v>
      </c>
      <c r="P55">
        <v>93</v>
      </c>
      <c r="S55" s="1" t="s">
        <v>11</v>
      </c>
      <c r="T55" s="2"/>
      <c r="U55" s="2">
        <f t="shared" si="17"/>
        <v>7.1136363636363633</v>
      </c>
      <c r="V55" s="2">
        <f t="shared" si="18"/>
        <v>6.8205128205128203</v>
      </c>
      <c r="W55" s="2"/>
      <c r="X55" s="2"/>
      <c r="Y55" s="1" t="s">
        <v>11</v>
      </c>
      <c r="AA55">
        <v>161</v>
      </c>
      <c r="AB55">
        <v>541</v>
      </c>
      <c r="AE55" s="1" t="s">
        <v>11</v>
      </c>
      <c r="AG55">
        <f t="shared" si="16"/>
        <v>16</v>
      </c>
      <c r="AH55">
        <f t="shared" si="15"/>
        <v>37</v>
      </c>
    </row>
    <row r="56" spans="1:35">
      <c r="C56">
        <v>36</v>
      </c>
      <c r="D56">
        <v>128</v>
      </c>
      <c r="G56" s="1" t="s">
        <v>23</v>
      </c>
      <c r="H56">
        <v>3565</v>
      </c>
      <c r="I56">
        <v>392</v>
      </c>
      <c r="J56">
        <v>620</v>
      </c>
      <c r="K56">
        <v>3700</v>
      </c>
      <c r="O56">
        <v>24</v>
      </c>
      <c r="P56">
        <v>82</v>
      </c>
      <c r="T56" s="2"/>
      <c r="U56" s="2">
        <f t="shared" si="17"/>
        <v>10.888888888888889</v>
      </c>
      <c r="V56" s="2">
        <f t="shared" si="18"/>
        <v>4.84375</v>
      </c>
      <c r="W56" s="2"/>
      <c r="X56" s="2"/>
      <c r="AA56">
        <v>145</v>
      </c>
      <c r="AB56">
        <v>504</v>
      </c>
      <c r="AG56">
        <f t="shared" si="16"/>
        <v>9</v>
      </c>
      <c r="AH56">
        <f t="shared" si="15"/>
        <v>48</v>
      </c>
    </row>
    <row r="57" spans="1:35">
      <c r="C57">
        <v>49</v>
      </c>
      <c r="D57">
        <v>142</v>
      </c>
      <c r="H57">
        <v>4255</v>
      </c>
      <c r="I57">
        <v>400</v>
      </c>
      <c r="J57">
        <v>357</v>
      </c>
      <c r="K57">
        <v>3266</v>
      </c>
      <c r="O57">
        <v>34</v>
      </c>
      <c r="P57">
        <v>85</v>
      </c>
      <c r="T57" s="2"/>
      <c r="U57" s="2">
        <f t="shared" si="17"/>
        <v>8.1632653061224492</v>
      </c>
      <c r="V57" s="2">
        <f t="shared" si="18"/>
        <v>2.5140845070422535</v>
      </c>
      <c r="W57" s="2"/>
      <c r="X57" s="2"/>
      <c r="AA57">
        <v>136</v>
      </c>
      <c r="AB57">
        <v>456</v>
      </c>
      <c r="AG57">
        <f t="shared" si="16"/>
        <v>14</v>
      </c>
      <c r="AH57">
        <f t="shared" si="15"/>
        <v>35</v>
      </c>
    </row>
    <row r="58" spans="1:35">
      <c r="A58" s="1" t="s">
        <v>12</v>
      </c>
      <c r="C58">
        <v>72</v>
      </c>
      <c r="D58">
        <v>130</v>
      </c>
      <c r="H58">
        <v>3547</v>
      </c>
      <c r="I58">
        <v>318</v>
      </c>
      <c r="J58">
        <v>434</v>
      </c>
      <c r="K58">
        <v>2913</v>
      </c>
      <c r="M58" s="1" t="s">
        <v>12</v>
      </c>
      <c r="O58">
        <v>38</v>
      </c>
      <c r="P58">
        <v>68</v>
      </c>
      <c r="S58" s="1" t="s">
        <v>12</v>
      </c>
      <c r="T58" s="2"/>
      <c r="U58" s="2">
        <f t="shared" si="17"/>
        <v>4.416666666666667</v>
      </c>
      <c r="V58" s="2">
        <f t="shared" si="18"/>
        <v>3.3384615384615386</v>
      </c>
      <c r="W58" s="2"/>
      <c r="X58" s="2"/>
      <c r="Y58" s="1" t="s">
        <v>12</v>
      </c>
      <c r="AA58">
        <v>122</v>
      </c>
      <c r="AB58">
        <v>421</v>
      </c>
      <c r="AE58" s="1" t="s">
        <v>12</v>
      </c>
      <c r="AG58">
        <f t="shared" si="16"/>
        <v>17</v>
      </c>
      <c r="AH58">
        <f t="shared" si="15"/>
        <v>45</v>
      </c>
    </row>
    <row r="59" spans="1:35">
      <c r="C59">
        <v>57</v>
      </c>
      <c r="D59">
        <v>132</v>
      </c>
      <c r="G59" s="1" t="s">
        <v>22</v>
      </c>
      <c r="H59">
        <v>4251</v>
      </c>
      <c r="I59">
        <v>378</v>
      </c>
      <c r="J59">
        <v>359</v>
      </c>
      <c r="K59">
        <v>4125</v>
      </c>
      <c r="O59">
        <v>31</v>
      </c>
      <c r="P59">
        <v>78</v>
      </c>
      <c r="T59" s="2"/>
      <c r="U59" s="2">
        <f t="shared" si="17"/>
        <v>6.6315789473684212</v>
      </c>
      <c r="V59" s="2">
        <f t="shared" si="18"/>
        <v>2.7196969696969697</v>
      </c>
      <c r="W59" s="2"/>
      <c r="X59" s="2"/>
      <c r="AA59">
        <v>105</v>
      </c>
      <c r="AB59">
        <v>376</v>
      </c>
      <c r="AG59">
        <f t="shared" si="16"/>
        <v>19</v>
      </c>
      <c r="AH59">
        <f t="shared" si="15"/>
        <v>40</v>
      </c>
    </row>
    <row r="60" spans="1:35">
      <c r="C60">
        <v>40</v>
      </c>
      <c r="D60">
        <v>159</v>
      </c>
      <c r="G60" s="4"/>
      <c r="H60">
        <v>3375</v>
      </c>
      <c r="I60">
        <v>371</v>
      </c>
      <c r="J60">
        <v>278</v>
      </c>
      <c r="K60">
        <v>3551</v>
      </c>
      <c r="O60">
        <v>24</v>
      </c>
      <c r="P60">
        <v>77</v>
      </c>
      <c r="T60" s="2"/>
      <c r="U60" s="2">
        <f t="shared" si="17"/>
        <v>9.2750000000000004</v>
      </c>
      <c r="V60" s="2">
        <f t="shared" si="18"/>
        <v>1.7484276729559749</v>
      </c>
      <c r="W60" s="2"/>
      <c r="X60" s="2"/>
      <c r="AA60">
        <v>86</v>
      </c>
      <c r="AB60">
        <v>336</v>
      </c>
      <c r="AG60">
        <f t="shared" si="16"/>
        <v>6</v>
      </c>
      <c r="AH60">
        <f t="shared" si="15"/>
        <v>56</v>
      </c>
    </row>
    <row r="61" spans="1:35">
      <c r="A61" s="1" t="s">
        <v>13</v>
      </c>
      <c r="C61">
        <v>33</v>
      </c>
      <c r="D61">
        <v>160</v>
      </c>
      <c r="G61" s="5"/>
      <c r="H61">
        <v>2654</v>
      </c>
      <c r="I61">
        <v>349</v>
      </c>
      <c r="J61">
        <v>441</v>
      </c>
      <c r="K61">
        <v>2957</v>
      </c>
      <c r="M61" s="1" t="s">
        <v>13</v>
      </c>
      <c r="O61">
        <v>20</v>
      </c>
      <c r="P61">
        <v>96</v>
      </c>
      <c r="S61" s="1" t="s">
        <v>13</v>
      </c>
      <c r="T61" s="2"/>
      <c r="U61" s="2">
        <f t="shared" si="17"/>
        <v>10.575757575757576</v>
      </c>
      <c r="V61" s="2">
        <f t="shared" si="18"/>
        <v>2.7562500000000001</v>
      </c>
      <c r="W61" s="2"/>
      <c r="X61" s="2"/>
      <c r="Y61" s="1" t="s">
        <v>13</v>
      </c>
      <c r="AA61">
        <v>80</v>
      </c>
      <c r="AB61">
        <v>280</v>
      </c>
      <c r="AE61" s="1" t="s">
        <v>13</v>
      </c>
      <c r="AG61">
        <f t="shared" si="16"/>
        <v>8</v>
      </c>
      <c r="AH61">
        <f t="shared" si="15"/>
        <v>49</v>
      </c>
    </row>
    <row r="62" spans="1:35">
      <c r="C62">
        <v>39</v>
      </c>
      <c r="D62">
        <v>137</v>
      </c>
      <c r="G62" s="5" t="s">
        <v>44</v>
      </c>
      <c r="H62">
        <v>3960</v>
      </c>
      <c r="I62">
        <v>434</v>
      </c>
      <c r="J62">
        <v>220</v>
      </c>
      <c r="K62">
        <v>3339</v>
      </c>
      <c r="O62">
        <v>26</v>
      </c>
      <c r="P62">
        <v>82</v>
      </c>
      <c r="T62" s="2"/>
      <c r="U62" s="2">
        <f t="shared" si="17"/>
        <v>11.128205128205128</v>
      </c>
      <c r="V62" s="2">
        <f t="shared" si="18"/>
        <v>1.6058394160583942</v>
      </c>
      <c r="W62" s="2"/>
      <c r="X62" s="2"/>
      <c r="AA62">
        <v>72</v>
      </c>
      <c r="AB62">
        <v>231</v>
      </c>
      <c r="AG62">
        <f t="shared" si="16"/>
        <v>7</v>
      </c>
      <c r="AH62">
        <f t="shared" si="15"/>
        <v>37</v>
      </c>
    </row>
    <row r="63" spans="1:35">
      <c r="C63">
        <v>22</v>
      </c>
      <c r="D63">
        <v>157</v>
      </c>
      <c r="H63" s="1">
        <v>4376</v>
      </c>
      <c r="I63" s="1">
        <v>491</v>
      </c>
      <c r="J63" s="1">
        <v>222</v>
      </c>
      <c r="K63" s="1">
        <v>2545</v>
      </c>
      <c r="O63">
        <v>20</v>
      </c>
      <c r="P63">
        <v>74</v>
      </c>
      <c r="T63" s="2"/>
      <c r="U63" s="2">
        <f t="shared" si="17"/>
        <v>22.318181818181817</v>
      </c>
      <c r="V63" s="2">
        <f t="shared" si="18"/>
        <v>1.4140127388535031</v>
      </c>
      <c r="W63" s="2"/>
      <c r="X63" s="2"/>
      <c r="AA63">
        <v>65</v>
      </c>
      <c r="AB63">
        <v>194</v>
      </c>
      <c r="AG63">
        <f t="shared" si="16"/>
        <v>13</v>
      </c>
      <c r="AH63">
        <f t="shared" si="15"/>
        <v>46</v>
      </c>
    </row>
    <row r="64" spans="1:35">
      <c r="A64" s="1" t="s">
        <v>14</v>
      </c>
      <c r="C64">
        <v>16</v>
      </c>
      <c r="D64">
        <v>120</v>
      </c>
      <c r="G64" s="5"/>
      <c r="H64" s="1">
        <v>4408</v>
      </c>
      <c r="I64" s="1">
        <v>418</v>
      </c>
      <c r="J64" s="1">
        <v>264</v>
      </c>
      <c r="K64" s="1">
        <v>1883</v>
      </c>
      <c r="M64" s="1" t="s">
        <v>14</v>
      </c>
      <c r="O64">
        <v>15</v>
      </c>
      <c r="P64">
        <v>67</v>
      </c>
      <c r="S64" s="1" t="s">
        <v>14</v>
      </c>
      <c r="T64" s="2"/>
      <c r="U64" s="2">
        <f t="shared" si="17"/>
        <v>26.125</v>
      </c>
      <c r="V64" s="2">
        <f t="shared" si="18"/>
        <v>2.2000000000000002</v>
      </c>
      <c r="W64" s="2"/>
      <c r="X64" s="2"/>
      <c r="Y64" s="1" t="s">
        <v>14</v>
      </c>
      <c r="AA64">
        <v>52</v>
      </c>
      <c r="AB64">
        <v>148</v>
      </c>
      <c r="AE64" s="1" t="s">
        <v>14</v>
      </c>
      <c r="AG64">
        <f t="shared" si="16"/>
        <v>7</v>
      </c>
      <c r="AH64">
        <f t="shared" si="15"/>
        <v>43</v>
      </c>
    </row>
    <row r="65" spans="1:34">
      <c r="C65">
        <v>21</v>
      </c>
      <c r="D65">
        <v>119</v>
      </c>
      <c r="G65" s="5" t="s">
        <v>50</v>
      </c>
      <c r="H65" s="1">
        <v>4642</v>
      </c>
      <c r="I65" s="1">
        <v>336</v>
      </c>
      <c r="J65" s="1">
        <v>118</v>
      </c>
      <c r="K65" s="1">
        <v>2548</v>
      </c>
      <c r="O65">
        <v>18</v>
      </c>
      <c r="P65">
        <v>56</v>
      </c>
      <c r="T65" s="2"/>
      <c r="U65" s="2">
        <f t="shared" si="17"/>
        <v>16</v>
      </c>
      <c r="V65" s="2">
        <f t="shared" si="18"/>
        <v>0.99159663865546221</v>
      </c>
      <c r="W65" s="2"/>
      <c r="X65" s="2"/>
      <c r="AA65">
        <v>45</v>
      </c>
      <c r="AB65">
        <v>105</v>
      </c>
      <c r="AG65">
        <f t="shared" si="16"/>
        <v>8</v>
      </c>
      <c r="AH65">
        <f t="shared" si="15"/>
        <v>17</v>
      </c>
    </row>
    <row r="66" spans="1:34">
      <c r="C66">
        <v>27</v>
      </c>
      <c r="D66">
        <v>42</v>
      </c>
      <c r="H66" s="1">
        <v>4462</v>
      </c>
      <c r="I66" s="1">
        <v>304</v>
      </c>
      <c r="J66" s="1">
        <v>308</v>
      </c>
      <c r="K66" s="1">
        <v>2205</v>
      </c>
      <c r="O66">
        <v>18</v>
      </c>
      <c r="P66">
        <v>32</v>
      </c>
      <c r="T66" s="2"/>
      <c r="U66" s="2">
        <f t="shared" si="17"/>
        <v>11.25925925925926</v>
      </c>
      <c r="V66" s="2">
        <f t="shared" si="18"/>
        <v>7.333333333333333</v>
      </c>
      <c r="W66" s="2"/>
      <c r="X66" s="2"/>
      <c r="AA66">
        <v>37</v>
      </c>
      <c r="AB66">
        <v>88</v>
      </c>
      <c r="AG66">
        <f t="shared" si="16"/>
        <v>9</v>
      </c>
      <c r="AH66">
        <f t="shared" si="15"/>
        <v>14</v>
      </c>
    </row>
    <row r="67" spans="1:34">
      <c r="A67" s="1" t="s">
        <v>15</v>
      </c>
      <c r="C67">
        <v>13</v>
      </c>
      <c r="D67">
        <v>41</v>
      </c>
      <c r="G67" s="5" t="s">
        <v>51</v>
      </c>
      <c r="H67" s="1">
        <v>4462</v>
      </c>
      <c r="I67" s="1">
        <v>245</v>
      </c>
      <c r="J67" s="1">
        <v>172</v>
      </c>
      <c r="K67" s="1">
        <v>3344</v>
      </c>
      <c r="M67" s="1" t="s">
        <v>15</v>
      </c>
      <c r="O67">
        <v>10</v>
      </c>
      <c r="P67">
        <v>28</v>
      </c>
      <c r="S67" s="1" t="s">
        <v>15</v>
      </c>
      <c r="T67" s="2"/>
      <c r="U67" s="2">
        <f t="shared" si="17"/>
        <v>18.846153846153847</v>
      </c>
      <c r="V67" s="2">
        <f t="shared" si="18"/>
        <v>4.1951219512195124</v>
      </c>
      <c r="W67" s="2"/>
      <c r="X67" s="2"/>
      <c r="Y67" s="1" t="s">
        <v>15</v>
      </c>
      <c r="AA67">
        <v>28</v>
      </c>
      <c r="AB67">
        <v>74</v>
      </c>
      <c r="AE67" s="1" t="s">
        <v>15</v>
      </c>
      <c r="AG67">
        <f t="shared" si="16"/>
        <v>28</v>
      </c>
      <c r="AH67">
        <f t="shared" si="15"/>
        <v>74</v>
      </c>
    </row>
    <row r="68" spans="1:34">
      <c r="AG68">
        <f t="shared" si="16"/>
        <v>0</v>
      </c>
    </row>
    <row r="83" spans="1:12">
      <c r="B83" s="1" t="s">
        <v>16</v>
      </c>
      <c r="H83" t="s">
        <v>123</v>
      </c>
    </row>
    <row r="84" spans="1:12">
      <c r="H84" s="1"/>
    </row>
    <row r="85" spans="1:12">
      <c r="B85" s="1" t="s">
        <v>0</v>
      </c>
      <c r="C85" s="1" t="s">
        <v>1</v>
      </c>
      <c r="D85" s="1" t="s">
        <v>2</v>
      </c>
      <c r="E85" s="1" t="s">
        <v>21</v>
      </c>
      <c r="I85" s="1" t="s">
        <v>0</v>
      </c>
      <c r="J85" s="1" t="s">
        <v>1</v>
      </c>
      <c r="K85" s="1" t="s">
        <v>2</v>
      </c>
      <c r="L85" s="1" t="s">
        <v>21</v>
      </c>
    </row>
    <row r="86" spans="1:12">
      <c r="B86" s="1"/>
      <c r="C86" s="1"/>
      <c r="D86" s="1"/>
      <c r="E86" s="1"/>
      <c r="I86" s="1"/>
      <c r="J86" s="1"/>
      <c r="K86" s="1"/>
      <c r="L86" s="1"/>
    </row>
    <row r="87" spans="1:12">
      <c r="A87" s="1" t="s">
        <v>15</v>
      </c>
      <c r="C87">
        <v>40</v>
      </c>
      <c r="D87">
        <v>144</v>
      </c>
      <c r="H87" s="1" t="s">
        <v>15</v>
      </c>
      <c r="I87">
        <v>277</v>
      </c>
      <c r="J87">
        <v>26</v>
      </c>
      <c r="K87">
        <v>328</v>
      </c>
    </row>
    <row r="88" spans="1:12">
      <c r="C88">
        <v>67</v>
      </c>
      <c r="D88">
        <v>150</v>
      </c>
      <c r="I88">
        <v>119</v>
      </c>
      <c r="J88">
        <v>32</v>
      </c>
      <c r="K88">
        <v>125</v>
      </c>
    </row>
    <row r="89" spans="1:12">
      <c r="C89">
        <v>68</v>
      </c>
      <c r="D89">
        <v>527</v>
      </c>
      <c r="I89">
        <v>90</v>
      </c>
      <c r="J89">
        <v>44</v>
      </c>
      <c r="K89">
        <v>73</v>
      </c>
    </row>
    <row r="90" spans="1:12">
      <c r="A90" s="1" t="s">
        <v>14</v>
      </c>
      <c r="C90">
        <v>44</v>
      </c>
      <c r="D90">
        <v>445</v>
      </c>
      <c r="H90" s="1" t="s">
        <v>14</v>
      </c>
      <c r="I90">
        <v>32</v>
      </c>
      <c r="J90">
        <v>54</v>
      </c>
      <c r="K90">
        <v>90</v>
      </c>
    </row>
    <row r="91" spans="1:12">
      <c r="C91">
        <v>58</v>
      </c>
      <c r="D91">
        <v>565</v>
      </c>
      <c r="I91">
        <v>208</v>
      </c>
      <c r="J91">
        <v>24</v>
      </c>
      <c r="K91">
        <v>63</v>
      </c>
    </row>
    <row r="92" spans="1:12">
      <c r="C92">
        <v>95</v>
      </c>
      <c r="D92">
        <v>515</v>
      </c>
      <c r="I92">
        <v>148</v>
      </c>
      <c r="J92">
        <v>0</v>
      </c>
      <c r="K92">
        <v>115</v>
      </c>
    </row>
    <row r="93" spans="1:12">
      <c r="A93" s="1" t="s">
        <v>13</v>
      </c>
      <c r="C93">
        <v>79</v>
      </c>
      <c r="D93">
        <v>597</v>
      </c>
      <c r="H93" s="1" t="s">
        <v>13</v>
      </c>
      <c r="I93">
        <v>188</v>
      </c>
      <c r="J93">
        <v>82</v>
      </c>
      <c r="K93">
        <v>39</v>
      </c>
    </row>
    <row r="94" spans="1:12">
      <c r="C94">
        <v>121</v>
      </c>
      <c r="D94">
        <v>504</v>
      </c>
      <c r="I94">
        <v>257</v>
      </c>
      <c r="J94">
        <v>19</v>
      </c>
      <c r="K94">
        <v>303</v>
      </c>
    </row>
    <row r="95" spans="1:12">
      <c r="C95">
        <v>173</v>
      </c>
      <c r="D95">
        <v>460</v>
      </c>
      <c r="I95">
        <v>147</v>
      </c>
      <c r="J95">
        <v>24</v>
      </c>
      <c r="K95">
        <v>393</v>
      </c>
    </row>
    <row r="96" spans="1:12">
      <c r="A96" s="1" t="s">
        <v>12</v>
      </c>
      <c r="C96">
        <v>174</v>
      </c>
      <c r="D96">
        <v>569</v>
      </c>
      <c r="H96" s="1" t="s">
        <v>12</v>
      </c>
      <c r="I96">
        <v>25</v>
      </c>
      <c r="J96">
        <v>97</v>
      </c>
      <c r="K96">
        <v>245</v>
      </c>
    </row>
    <row r="97" spans="1:12">
      <c r="C97">
        <v>141</v>
      </c>
      <c r="D97">
        <v>574</v>
      </c>
      <c r="I97">
        <v>95</v>
      </c>
      <c r="J97">
        <v>3</v>
      </c>
      <c r="K97">
        <v>153</v>
      </c>
    </row>
    <row r="98" spans="1:12">
      <c r="C98">
        <v>81</v>
      </c>
      <c r="D98">
        <v>421</v>
      </c>
      <c r="I98">
        <v>158</v>
      </c>
      <c r="J98">
        <v>12</v>
      </c>
      <c r="K98">
        <v>135</v>
      </c>
    </row>
    <row r="99" spans="1:12">
      <c r="A99" s="1" t="s">
        <v>11</v>
      </c>
      <c r="C99">
        <v>127</v>
      </c>
      <c r="D99">
        <v>559</v>
      </c>
      <c r="H99" s="1" t="s">
        <v>11</v>
      </c>
      <c r="I99">
        <v>67</v>
      </c>
      <c r="J99">
        <v>2</v>
      </c>
      <c r="K99">
        <v>135</v>
      </c>
    </row>
    <row r="100" spans="1:12">
      <c r="C100">
        <v>186</v>
      </c>
      <c r="D100">
        <v>485</v>
      </c>
      <c r="I100">
        <v>102</v>
      </c>
      <c r="J100">
        <v>9</v>
      </c>
      <c r="K100">
        <v>93</v>
      </c>
    </row>
    <row r="101" spans="1:12">
      <c r="C101">
        <v>171</v>
      </c>
      <c r="D101">
        <v>939</v>
      </c>
      <c r="I101">
        <v>105</v>
      </c>
      <c r="J101">
        <v>21</v>
      </c>
      <c r="K101">
        <v>245</v>
      </c>
    </row>
    <row r="102" spans="1:12">
      <c r="A102" s="1" t="s">
        <v>10</v>
      </c>
      <c r="C102">
        <v>174</v>
      </c>
      <c r="D102">
        <v>735</v>
      </c>
      <c r="H102" s="1" t="s">
        <v>10</v>
      </c>
      <c r="I102">
        <v>48</v>
      </c>
      <c r="J102">
        <v>65</v>
      </c>
      <c r="K102">
        <v>196</v>
      </c>
    </row>
    <row r="103" spans="1:12">
      <c r="C103">
        <v>143</v>
      </c>
      <c r="D103">
        <v>890</v>
      </c>
      <c r="E103">
        <v>188</v>
      </c>
      <c r="I103">
        <v>52</v>
      </c>
      <c r="J103">
        <v>94</v>
      </c>
      <c r="K103">
        <v>474</v>
      </c>
    </row>
    <row r="104" spans="1:12">
      <c r="B104">
        <v>0</v>
      </c>
      <c r="C104">
        <v>171</v>
      </c>
      <c r="D104">
        <v>778</v>
      </c>
      <c r="E104">
        <v>90</v>
      </c>
      <c r="I104">
        <v>408</v>
      </c>
      <c r="J104">
        <v>105</v>
      </c>
      <c r="K104">
        <v>136</v>
      </c>
    </row>
    <row r="105" spans="1:12">
      <c r="A105" s="1" t="s">
        <v>9</v>
      </c>
      <c r="B105">
        <v>7</v>
      </c>
      <c r="C105">
        <v>182</v>
      </c>
      <c r="D105">
        <v>451</v>
      </c>
      <c r="E105">
        <v>58</v>
      </c>
      <c r="H105" s="1" t="s">
        <v>9</v>
      </c>
      <c r="I105">
        <v>682</v>
      </c>
      <c r="J105">
        <v>238</v>
      </c>
      <c r="K105">
        <v>58</v>
      </c>
    </row>
    <row r="106" spans="1:12">
      <c r="B106">
        <v>14</v>
      </c>
      <c r="C106">
        <v>205</v>
      </c>
      <c r="D106">
        <v>495</v>
      </c>
      <c r="E106">
        <v>70</v>
      </c>
      <c r="I106">
        <v>727</v>
      </c>
      <c r="J106">
        <v>74</v>
      </c>
      <c r="K106">
        <v>161</v>
      </c>
      <c r="L106">
        <v>367</v>
      </c>
    </row>
    <row r="107" spans="1:12">
      <c r="B107">
        <v>16</v>
      </c>
      <c r="C107">
        <v>239</v>
      </c>
      <c r="D107">
        <v>632</v>
      </c>
      <c r="E107">
        <v>77</v>
      </c>
      <c r="I107">
        <v>908</v>
      </c>
      <c r="J107">
        <v>66</v>
      </c>
      <c r="K107">
        <v>118</v>
      </c>
      <c r="L107">
        <v>638</v>
      </c>
    </row>
    <row r="108" spans="1:12">
      <c r="A108" s="1" t="s">
        <v>8</v>
      </c>
      <c r="B108">
        <v>8</v>
      </c>
      <c r="C108">
        <v>236</v>
      </c>
      <c r="D108">
        <v>510</v>
      </c>
      <c r="E108">
        <v>46</v>
      </c>
      <c r="H108" s="1" t="s">
        <v>8</v>
      </c>
      <c r="I108">
        <v>652</v>
      </c>
      <c r="J108">
        <v>84</v>
      </c>
      <c r="K108">
        <v>77</v>
      </c>
      <c r="L108">
        <v>661</v>
      </c>
    </row>
    <row r="109" spans="1:12">
      <c r="B109">
        <v>22</v>
      </c>
      <c r="C109">
        <v>240</v>
      </c>
      <c r="D109">
        <v>445</v>
      </c>
      <c r="E109">
        <v>44</v>
      </c>
      <c r="I109">
        <v>542</v>
      </c>
      <c r="J109">
        <v>54</v>
      </c>
      <c r="K109">
        <v>285</v>
      </c>
      <c r="L109">
        <v>830</v>
      </c>
    </row>
    <row r="110" spans="1:12">
      <c r="B110">
        <v>107</v>
      </c>
      <c r="C110">
        <v>219</v>
      </c>
      <c r="D110">
        <v>268</v>
      </c>
      <c r="E110">
        <v>29</v>
      </c>
      <c r="I110">
        <v>994</v>
      </c>
      <c r="J110">
        <v>30</v>
      </c>
      <c r="K110">
        <v>162</v>
      </c>
      <c r="L110">
        <v>849</v>
      </c>
    </row>
    <row r="111" spans="1:12">
      <c r="A111" s="1" t="s">
        <v>7</v>
      </c>
      <c r="B111">
        <v>201</v>
      </c>
      <c r="C111">
        <v>190</v>
      </c>
      <c r="D111">
        <v>298</v>
      </c>
      <c r="E111">
        <v>20</v>
      </c>
      <c r="H111" s="1" t="s">
        <v>7</v>
      </c>
      <c r="I111">
        <v>1235</v>
      </c>
      <c r="J111">
        <v>37</v>
      </c>
      <c r="K111">
        <v>566</v>
      </c>
      <c r="L111">
        <v>809</v>
      </c>
    </row>
    <row r="112" spans="1:12">
      <c r="B112">
        <v>265</v>
      </c>
      <c r="C112">
        <v>387</v>
      </c>
      <c r="D112">
        <v>359</v>
      </c>
      <c r="E112">
        <v>30</v>
      </c>
      <c r="I112">
        <v>1359</v>
      </c>
      <c r="J112">
        <v>108</v>
      </c>
      <c r="K112">
        <v>491</v>
      </c>
      <c r="L112">
        <v>590</v>
      </c>
    </row>
    <row r="113" spans="1:12">
      <c r="B113">
        <v>348</v>
      </c>
      <c r="C113">
        <v>413</v>
      </c>
      <c r="D113">
        <v>570</v>
      </c>
      <c r="E113">
        <v>42</v>
      </c>
      <c r="I113">
        <v>2131</v>
      </c>
      <c r="J113">
        <v>104</v>
      </c>
      <c r="K113">
        <v>311</v>
      </c>
      <c r="L113">
        <v>452</v>
      </c>
    </row>
    <row r="114" spans="1:12">
      <c r="A114" s="1" t="s">
        <v>6</v>
      </c>
      <c r="B114">
        <v>359</v>
      </c>
      <c r="C114">
        <v>481</v>
      </c>
      <c r="D114">
        <v>342</v>
      </c>
      <c r="E114">
        <v>73</v>
      </c>
      <c r="H114" s="1" t="s">
        <v>6</v>
      </c>
      <c r="I114">
        <v>1080</v>
      </c>
      <c r="J114">
        <v>106</v>
      </c>
      <c r="K114">
        <v>431</v>
      </c>
      <c r="L114">
        <v>328</v>
      </c>
    </row>
    <row r="115" spans="1:12">
      <c r="B115">
        <v>1125</v>
      </c>
      <c r="C115">
        <v>409</v>
      </c>
      <c r="D115">
        <v>256</v>
      </c>
      <c r="E115">
        <v>22</v>
      </c>
      <c r="I115">
        <v>1688</v>
      </c>
      <c r="J115">
        <v>135</v>
      </c>
      <c r="K115">
        <v>513</v>
      </c>
      <c r="L115">
        <v>377</v>
      </c>
    </row>
    <row r="116" spans="1:12">
      <c r="B116">
        <v>804</v>
      </c>
      <c r="C116">
        <v>332</v>
      </c>
      <c r="D116">
        <v>349</v>
      </c>
      <c r="E116">
        <v>137</v>
      </c>
      <c r="I116">
        <v>2199</v>
      </c>
      <c r="J116">
        <v>257</v>
      </c>
      <c r="K116">
        <v>671</v>
      </c>
      <c r="L116">
        <v>652</v>
      </c>
    </row>
    <row r="117" spans="1:12">
      <c r="A117" s="1" t="s">
        <v>5</v>
      </c>
      <c r="B117">
        <v>879</v>
      </c>
      <c r="C117">
        <v>245</v>
      </c>
      <c r="D117">
        <v>206</v>
      </c>
      <c r="E117">
        <v>155</v>
      </c>
      <c r="H117" s="1" t="s">
        <v>5</v>
      </c>
      <c r="I117">
        <v>2127</v>
      </c>
      <c r="J117">
        <v>242</v>
      </c>
      <c r="K117">
        <v>282</v>
      </c>
      <c r="L117">
        <v>598</v>
      </c>
    </row>
    <row r="118" spans="1:12">
      <c r="B118">
        <v>921</v>
      </c>
      <c r="C118">
        <v>244</v>
      </c>
      <c r="D118">
        <v>167</v>
      </c>
      <c r="E118">
        <v>154</v>
      </c>
      <c r="I118">
        <v>2426</v>
      </c>
      <c r="J118">
        <v>111</v>
      </c>
      <c r="K118">
        <v>893</v>
      </c>
      <c r="L118">
        <v>760</v>
      </c>
    </row>
    <row r="119" spans="1:12">
      <c r="B119">
        <v>984</v>
      </c>
      <c r="C119">
        <v>269</v>
      </c>
      <c r="D119">
        <v>130</v>
      </c>
      <c r="E119">
        <v>289</v>
      </c>
      <c r="I119">
        <v>1290</v>
      </c>
      <c r="J119">
        <v>182</v>
      </c>
      <c r="K119">
        <v>407</v>
      </c>
      <c r="L119">
        <v>288</v>
      </c>
    </row>
    <row r="120" spans="1:12">
      <c r="A120" s="3" t="s">
        <v>32</v>
      </c>
      <c r="B120">
        <v>1289</v>
      </c>
      <c r="C120">
        <v>244</v>
      </c>
      <c r="D120">
        <v>118</v>
      </c>
      <c r="E120">
        <v>440</v>
      </c>
      <c r="H120" s="3" t="s">
        <v>32</v>
      </c>
      <c r="I120">
        <v>443</v>
      </c>
      <c r="J120">
        <v>136</v>
      </c>
      <c r="K120">
        <v>621</v>
      </c>
      <c r="L120">
        <v>231</v>
      </c>
    </row>
    <row r="121" spans="1:12">
      <c r="A121" s="3"/>
      <c r="B121">
        <v>1018</v>
      </c>
      <c r="C121">
        <v>298</v>
      </c>
      <c r="D121">
        <v>179</v>
      </c>
      <c r="E121">
        <v>348</v>
      </c>
      <c r="H121" s="3"/>
      <c r="I121">
        <v>717</v>
      </c>
      <c r="J121">
        <v>131</v>
      </c>
      <c r="K121">
        <v>521</v>
      </c>
      <c r="L121">
        <v>595</v>
      </c>
    </row>
    <row r="122" spans="1:12">
      <c r="A122" s="3"/>
      <c r="B122">
        <v>979</v>
      </c>
      <c r="C122">
        <v>723</v>
      </c>
      <c r="D122">
        <v>284</v>
      </c>
      <c r="E122">
        <v>299</v>
      </c>
      <c r="H122" s="3"/>
      <c r="I122">
        <v>623</v>
      </c>
      <c r="J122">
        <v>187</v>
      </c>
      <c r="K122">
        <v>456</v>
      </c>
      <c r="L122">
        <v>678</v>
      </c>
    </row>
    <row r="123" spans="1:12">
      <c r="A123" s="3" t="s">
        <v>31</v>
      </c>
      <c r="B123">
        <v>1430</v>
      </c>
      <c r="C123">
        <v>320</v>
      </c>
      <c r="D123">
        <v>167</v>
      </c>
      <c r="E123">
        <v>217</v>
      </c>
      <c r="H123" s="3" t="s">
        <v>31</v>
      </c>
      <c r="I123">
        <v>870</v>
      </c>
      <c r="J123">
        <v>188</v>
      </c>
      <c r="K123">
        <v>406</v>
      </c>
      <c r="L123">
        <v>532</v>
      </c>
    </row>
    <row r="124" spans="1:12">
      <c r="A124" s="3"/>
      <c r="B124">
        <v>1576</v>
      </c>
      <c r="C124">
        <v>320</v>
      </c>
      <c r="D124">
        <v>327</v>
      </c>
      <c r="E124">
        <v>300</v>
      </c>
      <c r="H124" s="3"/>
      <c r="I124">
        <v>902</v>
      </c>
      <c r="J124">
        <v>166</v>
      </c>
      <c r="K124">
        <v>28</v>
      </c>
      <c r="L124">
        <v>620</v>
      </c>
    </row>
    <row r="125" spans="1:12">
      <c r="A125" s="3"/>
      <c r="B125">
        <v>2192</v>
      </c>
      <c r="C125">
        <v>375</v>
      </c>
      <c r="D125">
        <v>215</v>
      </c>
      <c r="E125">
        <v>608</v>
      </c>
      <c r="H125" s="3"/>
      <c r="I125">
        <v>1342</v>
      </c>
      <c r="J125">
        <v>211</v>
      </c>
      <c r="K125">
        <v>47</v>
      </c>
      <c r="L125">
        <v>365</v>
      </c>
    </row>
    <row r="126" spans="1:12">
      <c r="A126" s="3" t="s">
        <v>30</v>
      </c>
      <c r="B126">
        <v>2213</v>
      </c>
      <c r="C126">
        <v>315</v>
      </c>
      <c r="D126">
        <v>380</v>
      </c>
      <c r="E126">
        <v>326</v>
      </c>
      <c r="H126" s="3" t="s">
        <v>30</v>
      </c>
      <c r="I126">
        <v>1244</v>
      </c>
      <c r="J126">
        <v>128</v>
      </c>
      <c r="K126">
        <v>115</v>
      </c>
      <c r="L126">
        <v>258</v>
      </c>
    </row>
    <row r="127" spans="1:12">
      <c r="A127" s="3"/>
      <c r="B127">
        <v>2493</v>
      </c>
      <c r="C127">
        <v>425</v>
      </c>
      <c r="D127">
        <v>453</v>
      </c>
      <c r="E127">
        <v>955</v>
      </c>
      <c r="H127" s="3"/>
      <c r="I127">
        <v>1346</v>
      </c>
      <c r="J127">
        <v>121</v>
      </c>
      <c r="K127">
        <v>158</v>
      </c>
      <c r="L127">
        <v>312</v>
      </c>
    </row>
    <row r="128" spans="1:12">
      <c r="A128" s="3"/>
      <c r="B128">
        <v>1759</v>
      </c>
      <c r="C128">
        <v>307</v>
      </c>
      <c r="D128">
        <v>344</v>
      </c>
      <c r="E128">
        <v>1592</v>
      </c>
      <c r="H128" s="3"/>
      <c r="I128">
        <v>1191</v>
      </c>
      <c r="J128">
        <v>266</v>
      </c>
      <c r="K128">
        <v>84</v>
      </c>
      <c r="L128">
        <v>245</v>
      </c>
    </row>
    <row r="129" spans="1:12">
      <c r="A129" s="3" t="s">
        <v>28</v>
      </c>
      <c r="B129">
        <v>2148</v>
      </c>
      <c r="C129">
        <v>362</v>
      </c>
      <c r="D129">
        <v>345</v>
      </c>
      <c r="E129">
        <v>1615</v>
      </c>
      <c r="H129" s="3" t="s">
        <v>28</v>
      </c>
      <c r="I129">
        <v>1245</v>
      </c>
      <c r="J129">
        <v>119</v>
      </c>
      <c r="K129">
        <v>192</v>
      </c>
      <c r="L129">
        <v>460</v>
      </c>
    </row>
    <row r="130" spans="1:12">
      <c r="A130" s="3"/>
      <c r="B130">
        <v>2296</v>
      </c>
      <c r="C130">
        <v>337</v>
      </c>
      <c r="D130">
        <v>434</v>
      </c>
      <c r="E130">
        <v>2412</v>
      </c>
      <c r="H130" s="3"/>
      <c r="I130">
        <v>1379</v>
      </c>
      <c r="J130">
        <v>46</v>
      </c>
      <c r="K130">
        <v>430</v>
      </c>
      <c r="L130">
        <v>662</v>
      </c>
    </row>
    <row r="131" spans="1:12">
      <c r="A131" s="3"/>
      <c r="B131">
        <v>1585</v>
      </c>
      <c r="C131">
        <v>276</v>
      </c>
      <c r="D131">
        <v>347</v>
      </c>
      <c r="E131">
        <v>2173</v>
      </c>
      <c r="H131" s="3"/>
      <c r="I131">
        <v>1233</v>
      </c>
      <c r="J131">
        <v>139</v>
      </c>
      <c r="K131">
        <v>476</v>
      </c>
      <c r="L131">
        <v>506</v>
      </c>
    </row>
    <row r="132" spans="1:12">
      <c r="A132" s="3" t="s">
        <v>25</v>
      </c>
      <c r="B132">
        <v>2030</v>
      </c>
      <c r="C132">
        <v>399</v>
      </c>
      <c r="D132">
        <v>410</v>
      </c>
      <c r="E132">
        <v>2385</v>
      </c>
      <c r="H132" s="3" t="s">
        <v>25</v>
      </c>
      <c r="I132">
        <v>1136</v>
      </c>
      <c r="J132">
        <v>195</v>
      </c>
      <c r="K132">
        <v>528</v>
      </c>
      <c r="L132">
        <v>457</v>
      </c>
    </row>
    <row r="133" spans="1:12">
      <c r="B133">
        <v>3080</v>
      </c>
      <c r="C133">
        <v>367</v>
      </c>
      <c r="D133">
        <v>416</v>
      </c>
      <c r="E133">
        <v>1762</v>
      </c>
      <c r="I133">
        <v>1668</v>
      </c>
      <c r="J133">
        <v>155</v>
      </c>
      <c r="K133">
        <v>254</v>
      </c>
      <c r="L133">
        <v>293</v>
      </c>
    </row>
    <row r="134" spans="1:12">
      <c r="B134">
        <v>1682</v>
      </c>
      <c r="C134">
        <v>273</v>
      </c>
      <c r="D134">
        <v>423</v>
      </c>
      <c r="E134">
        <v>2141</v>
      </c>
      <c r="I134">
        <v>1163</v>
      </c>
      <c r="J134">
        <v>123</v>
      </c>
      <c r="K134">
        <v>107</v>
      </c>
      <c r="L134">
        <v>420</v>
      </c>
    </row>
    <row r="135" spans="1:12">
      <c r="A135" s="1" t="s">
        <v>24</v>
      </c>
      <c r="B135">
        <v>2428</v>
      </c>
      <c r="C135">
        <v>372</v>
      </c>
      <c r="D135">
        <v>550</v>
      </c>
      <c r="E135">
        <v>3931</v>
      </c>
      <c r="H135" s="1" t="s">
        <v>24</v>
      </c>
      <c r="I135">
        <v>1767</v>
      </c>
      <c r="J135">
        <v>98</v>
      </c>
      <c r="K135">
        <v>198</v>
      </c>
      <c r="L135">
        <v>611</v>
      </c>
    </row>
    <row r="136" spans="1:12">
      <c r="B136">
        <v>1430</v>
      </c>
      <c r="C136">
        <v>364</v>
      </c>
      <c r="D136">
        <v>747</v>
      </c>
      <c r="E136">
        <v>3617</v>
      </c>
      <c r="I136">
        <v>1672</v>
      </c>
      <c r="J136">
        <v>237</v>
      </c>
      <c r="K136">
        <v>200</v>
      </c>
      <c r="L136">
        <v>543</v>
      </c>
    </row>
    <row r="137" spans="1:12">
      <c r="B137">
        <v>4060</v>
      </c>
      <c r="C137">
        <v>313</v>
      </c>
      <c r="D137">
        <v>1064</v>
      </c>
      <c r="E137">
        <v>2731</v>
      </c>
      <c r="I137">
        <v>1846</v>
      </c>
      <c r="J137">
        <v>223</v>
      </c>
      <c r="K137">
        <v>484</v>
      </c>
      <c r="L137">
        <v>430</v>
      </c>
    </row>
    <row r="138" spans="1:12">
      <c r="A138" s="1" t="s">
        <v>23</v>
      </c>
      <c r="B138">
        <v>3565</v>
      </c>
      <c r="C138">
        <v>392</v>
      </c>
      <c r="D138">
        <v>620</v>
      </c>
      <c r="E138">
        <v>3700</v>
      </c>
      <c r="H138" s="1" t="s">
        <v>23</v>
      </c>
      <c r="I138">
        <v>1315</v>
      </c>
      <c r="J138">
        <v>297</v>
      </c>
      <c r="K138">
        <v>539</v>
      </c>
      <c r="L138">
        <v>628</v>
      </c>
    </row>
    <row r="139" spans="1:12">
      <c r="B139">
        <v>4255</v>
      </c>
      <c r="C139">
        <v>400</v>
      </c>
      <c r="D139">
        <v>357</v>
      </c>
      <c r="E139">
        <v>3266</v>
      </c>
      <c r="H139" s="4"/>
      <c r="I139">
        <v>2185</v>
      </c>
      <c r="J139">
        <v>150</v>
      </c>
      <c r="K139">
        <v>364</v>
      </c>
      <c r="L139">
        <v>834</v>
      </c>
    </row>
    <row r="140" spans="1:12">
      <c r="B140">
        <v>3547</v>
      </c>
      <c r="C140">
        <v>318</v>
      </c>
      <c r="D140">
        <v>434</v>
      </c>
      <c r="E140">
        <v>2913</v>
      </c>
      <c r="H140" s="3"/>
      <c r="I140">
        <v>2178</v>
      </c>
      <c r="J140">
        <v>170</v>
      </c>
      <c r="K140">
        <v>153</v>
      </c>
      <c r="L140">
        <v>585</v>
      </c>
    </row>
    <row r="141" spans="1:12">
      <c r="A141" s="1" t="s">
        <v>22</v>
      </c>
      <c r="B141">
        <v>4251</v>
      </c>
      <c r="C141">
        <v>378</v>
      </c>
      <c r="D141">
        <v>359</v>
      </c>
      <c r="E141">
        <v>4125</v>
      </c>
      <c r="H141" s="5" t="s">
        <v>42</v>
      </c>
      <c r="I141">
        <v>2527</v>
      </c>
      <c r="J141">
        <v>173</v>
      </c>
      <c r="K141">
        <v>305</v>
      </c>
      <c r="L141">
        <v>781</v>
      </c>
    </row>
    <row r="142" spans="1:12">
      <c r="A142" s="4"/>
      <c r="B142">
        <v>3375</v>
      </c>
      <c r="C142">
        <v>371</v>
      </c>
      <c r="D142">
        <v>278</v>
      </c>
      <c r="E142">
        <v>3551</v>
      </c>
      <c r="H142" s="4"/>
      <c r="I142">
        <v>2741</v>
      </c>
      <c r="J142">
        <v>90</v>
      </c>
      <c r="K142">
        <v>319</v>
      </c>
      <c r="L142">
        <v>745</v>
      </c>
    </row>
    <row r="143" spans="1:12">
      <c r="A143" s="5"/>
      <c r="B143">
        <v>2654</v>
      </c>
      <c r="C143">
        <v>349</v>
      </c>
      <c r="D143">
        <v>441</v>
      </c>
      <c r="E143">
        <v>2957</v>
      </c>
      <c r="H143" s="5"/>
      <c r="I143">
        <v>2496</v>
      </c>
      <c r="J143">
        <v>71</v>
      </c>
      <c r="K143">
        <v>111</v>
      </c>
      <c r="L143">
        <v>248</v>
      </c>
    </row>
    <row r="144" spans="1:12">
      <c r="A144" s="5" t="s">
        <v>44</v>
      </c>
      <c r="B144">
        <v>3960</v>
      </c>
      <c r="C144">
        <v>434</v>
      </c>
      <c r="D144">
        <v>220</v>
      </c>
      <c r="E144">
        <v>3339</v>
      </c>
      <c r="H144" s="5" t="s">
        <v>45</v>
      </c>
      <c r="I144">
        <v>2605</v>
      </c>
      <c r="J144">
        <v>157</v>
      </c>
      <c r="K144">
        <v>60</v>
      </c>
      <c r="L144">
        <v>373</v>
      </c>
    </row>
    <row r="145" spans="1:12">
      <c r="B145" s="1">
        <v>4376</v>
      </c>
      <c r="C145" s="1">
        <v>491</v>
      </c>
      <c r="D145" s="1">
        <v>222</v>
      </c>
      <c r="E145" s="1">
        <v>2545</v>
      </c>
      <c r="I145">
        <v>2676</v>
      </c>
      <c r="J145">
        <v>189</v>
      </c>
      <c r="K145">
        <v>79</v>
      </c>
      <c r="L145">
        <v>349</v>
      </c>
    </row>
    <row r="146" spans="1:12">
      <c r="A146" s="5"/>
      <c r="B146" s="1">
        <v>4408</v>
      </c>
      <c r="C146" s="1">
        <v>418</v>
      </c>
      <c r="D146" s="1">
        <v>264</v>
      </c>
      <c r="E146" s="1">
        <v>1883</v>
      </c>
      <c r="H146" s="5"/>
      <c r="I146">
        <v>1957</v>
      </c>
      <c r="J146">
        <v>41</v>
      </c>
      <c r="K146">
        <v>60</v>
      </c>
      <c r="L146">
        <v>361</v>
      </c>
    </row>
    <row r="147" spans="1:12">
      <c r="A147" s="5" t="s">
        <v>50</v>
      </c>
      <c r="B147" s="1">
        <v>4642</v>
      </c>
      <c r="C147" s="1">
        <v>336</v>
      </c>
      <c r="D147" s="1">
        <v>118</v>
      </c>
      <c r="E147" s="1">
        <v>2548</v>
      </c>
      <c r="H147" s="5" t="s">
        <v>50</v>
      </c>
      <c r="I147" s="1">
        <v>2831</v>
      </c>
      <c r="J147" s="1">
        <v>115</v>
      </c>
      <c r="K147" s="1">
        <v>106</v>
      </c>
      <c r="L147" s="1">
        <v>449</v>
      </c>
    </row>
    <row r="148" spans="1:12">
      <c r="B148" s="1">
        <v>4462</v>
      </c>
      <c r="C148" s="1">
        <v>304</v>
      </c>
      <c r="D148" s="1">
        <v>308</v>
      </c>
      <c r="E148" s="1">
        <v>2205</v>
      </c>
      <c r="I148" s="1">
        <v>2838</v>
      </c>
      <c r="J148" s="1">
        <v>128</v>
      </c>
      <c r="K148" s="1">
        <v>193</v>
      </c>
      <c r="L148" s="1">
        <v>284</v>
      </c>
    </row>
    <row r="149" spans="1:12">
      <c r="A149" s="5" t="s">
        <v>51</v>
      </c>
      <c r="B149" s="1">
        <v>4462</v>
      </c>
      <c r="C149" s="1">
        <v>245</v>
      </c>
      <c r="D149" s="1">
        <v>172</v>
      </c>
      <c r="E149" s="1">
        <v>3344</v>
      </c>
      <c r="H149" s="5" t="s">
        <v>51</v>
      </c>
      <c r="I149" s="1">
        <v>2312</v>
      </c>
      <c r="J149" s="1">
        <v>239</v>
      </c>
      <c r="K149" s="1">
        <v>279</v>
      </c>
      <c r="L149" s="1">
        <v>315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&amp;C&amp;"Arial,Regular"&amp;A</oddHeader>
    <oddFooter>&amp;C&amp;"Arial,Regular"页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0"/>
  <sheetViews>
    <sheetView topLeftCell="A133" workbookViewId="0">
      <selection activeCell="R159" sqref="R159:V221"/>
    </sheetView>
  </sheetViews>
  <sheetFormatPr baseColWidth="10" defaultColWidth="8.83203125" defaultRowHeight="13" x14ac:dyDescent="0"/>
  <sheetData>
    <row r="1" spans="1:15">
      <c r="A1" s="1" t="s">
        <v>33</v>
      </c>
      <c r="H1" s="1" t="s">
        <v>33</v>
      </c>
    </row>
    <row r="2" spans="1:15">
      <c r="B2" s="1" t="s">
        <v>0</v>
      </c>
      <c r="C2" s="1" t="s">
        <v>1</v>
      </c>
      <c r="D2" s="1" t="s">
        <v>2</v>
      </c>
      <c r="E2" s="1" t="s">
        <v>21</v>
      </c>
      <c r="F2" s="1"/>
      <c r="G2" s="1"/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6" t="s">
        <v>43</v>
      </c>
      <c r="O2" s="1" t="s">
        <v>39</v>
      </c>
    </row>
    <row r="3" spans="1:15"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6"/>
      <c r="O3" s="1"/>
    </row>
    <row r="4" spans="1:15">
      <c r="A4" s="1" t="s">
        <v>15</v>
      </c>
      <c r="B4">
        <v>277</v>
      </c>
      <c r="C4">
        <v>26</v>
      </c>
      <c r="D4">
        <v>328</v>
      </c>
      <c r="F4" s="1"/>
      <c r="G4" s="1"/>
      <c r="H4" s="5" t="s">
        <v>51</v>
      </c>
      <c r="I4" s="1">
        <v>69</v>
      </c>
      <c r="J4" s="1">
        <v>21</v>
      </c>
      <c r="K4" s="1">
        <v>57</v>
      </c>
      <c r="L4" s="1">
        <v>111</v>
      </c>
      <c r="M4" s="1">
        <v>161</v>
      </c>
      <c r="N4" s="6">
        <v>166</v>
      </c>
      <c r="O4" s="1">
        <v>43</v>
      </c>
    </row>
    <row r="5" spans="1:15">
      <c r="B5">
        <v>119</v>
      </c>
      <c r="C5">
        <v>32</v>
      </c>
      <c r="D5">
        <v>125</v>
      </c>
      <c r="F5" s="1"/>
      <c r="G5" s="1"/>
      <c r="I5" s="1">
        <v>114</v>
      </c>
      <c r="J5" s="1">
        <v>43</v>
      </c>
      <c r="K5" s="1">
        <v>75</v>
      </c>
      <c r="L5" s="1">
        <v>144</v>
      </c>
      <c r="M5" s="1">
        <v>223</v>
      </c>
      <c r="N5" s="6">
        <v>140</v>
      </c>
      <c r="O5" s="1">
        <v>38</v>
      </c>
    </row>
    <row r="6" spans="1:15">
      <c r="B6">
        <v>90</v>
      </c>
      <c r="C6">
        <v>44</v>
      </c>
      <c r="D6">
        <v>73</v>
      </c>
      <c r="F6" s="1"/>
      <c r="G6" s="1"/>
      <c r="H6" s="5" t="s">
        <v>50</v>
      </c>
      <c r="I6" s="1">
        <v>100</v>
      </c>
      <c r="J6" s="1">
        <v>56</v>
      </c>
      <c r="K6" s="1">
        <v>82</v>
      </c>
      <c r="L6" s="1">
        <v>131</v>
      </c>
      <c r="M6" s="1">
        <v>268</v>
      </c>
      <c r="N6" s="6">
        <v>89</v>
      </c>
      <c r="O6" s="1">
        <v>46</v>
      </c>
    </row>
    <row r="7" spans="1:15">
      <c r="A7" s="1" t="s">
        <v>14</v>
      </c>
      <c r="B7">
        <v>32</v>
      </c>
      <c r="C7">
        <v>54</v>
      </c>
      <c r="D7">
        <v>90</v>
      </c>
      <c r="H7" s="5"/>
      <c r="I7">
        <v>86</v>
      </c>
      <c r="J7">
        <v>58</v>
      </c>
      <c r="K7">
        <v>73</v>
      </c>
      <c r="L7">
        <v>73</v>
      </c>
      <c r="M7">
        <v>192</v>
      </c>
      <c r="N7">
        <v>87</v>
      </c>
      <c r="O7">
        <v>56</v>
      </c>
    </row>
    <row r="8" spans="1:15">
      <c r="B8">
        <v>208</v>
      </c>
      <c r="C8">
        <v>24</v>
      </c>
      <c r="D8">
        <v>63</v>
      </c>
      <c r="I8">
        <v>76</v>
      </c>
      <c r="J8">
        <v>42</v>
      </c>
      <c r="K8">
        <v>84</v>
      </c>
      <c r="L8">
        <v>45</v>
      </c>
      <c r="M8">
        <v>247</v>
      </c>
      <c r="N8">
        <v>91</v>
      </c>
      <c r="O8">
        <v>55</v>
      </c>
    </row>
    <row r="9" spans="1:15">
      <c r="B9">
        <v>148</v>
      </c>
      <c r="C9">
        <v>0</v>
      </c>
      <c r="D9">
        <v>115</v>
      </c>
      <c r="H9" s="5" t="s">
        <v>45</v>
      </c>
      <c r="I9">
        <v>101</v>
      </c>
      <c r="J9">
        <v>35</v>
      </c>
      <c r="K9">
        <v>81</v>
      </c>
      <c r="L9">
        <v>79</v>
      </c>
      <c r="M9">
        <v>351</v>
      </c>
      <c r="N9">
        <v>123</v>
      </c>
      <c r="O9">
        <v>47</v>
      </c>
    </row>
    <row r="10" spans="1:15">
      <c r="A10" s="1" t="s">
        <v>13</v>
      </c>
      <c r="B10">
        <v>188</v>
      </c>
      <c r="C10">
        <v>82</v>
      </c>
      <c r="D10">
        <v>39</v>
      </c>
      <c r="H10" s="5"/>
      <c r="I10">
        <v>133</v>
      </c>
      <c r="J10">
        <v>48</v>
      </c>
      <c r="K10">
        <v>120</v>
      </c>
      <c r="L10">
        <v>70</v>
      </c>
      <c r="M10">
        <v>278</v>
      </c>
      <c r="N10">
        <v>170</v>
      </c>
      <c r="O10">
        <v>65</v>
      </c>
    </row>
    <row r="11" spans="1:15">
      <c r="B11">
        <v>257</v>
      </c>
      <c r="C11">
        <v>19</v>
      </c>
      <c r="D11">
        <v>303</v>
      </c>
      <c r="H11" s="4"/>
      <c r="I11">
        <v>170</v>
      </c>
      <c r="J11">
        <v>47</v>
      </c>
      <c r="K11">
        <v>62</v>
      </c>
      <c r="L11">
        <v>82</v>
      </c>
      <c r="M11">
        <v>442</v>
      </c>
      <c r="N11">
        <v>172</v>
      </c>
      <c r="O11">
        <v>72</v>
      </c>
    </row>
    <row r="12" spans="1:15">
      <c r="B12">
        <v>147</v>
      </c>
      <c r="C12">
        <v>24</v>
      </c>
      <c r="D12">
        <v>393</v>
      </c>
      <c r="H12" s="5" t="s">
        <v>42</v>
      </c>
      <c r="I12">
        <v>139</v>
      </c>
      <c r="J12">
        <v>59</v>
      </c>
      <c r="K12">
        <v>44</v>
      </c>
      <c r="L12">
        <v>71</v>
      </c>
      <c r="M12">
        <v>390</v>
      </c>
      <c r="N12">
        <v>145</v>
      </c>
      <c r="O12">
        <v>68</v>
      </c>
    </row>
    <row r="13" spans="1:15">
      <c r="A13" s="1" t="s">
        <v>12</v>
      </c>
      <c r="B13">
        <v>25</v>
      </c>
      <c r="C13">
        <v>97</v>
      </c>
      <c r="D13">
        <v>245</v>
      </c>
      <c r="H13" s="3"/>
      <c r="I13">
        <v>116</v>
      </c>
      <c r="J13">
        <v>35</v>
      </c>
      <c r="K13">
        <v>49</v>
      </c>
      <c r="L13">
        <v>66</v>
      </c>
      <c r="M13">
        <v>418</v>
      </c>
      <c r="N13">
        <v>111</v>
      </c>
      <c r="O13">
        <v>56</v>
      </c>
    </row>
    <row r="14" spans="1:15">
      <c r="B14">
        <v>95</v>
      </c>
      <c r="C14">
        <v>3</v>
      </c>
      <c r="D14">
        <v>153</v>
      </c>
      <c r="H14" s="4"/>
      <c r="I14">
        <v>99</v>
      </c>
      <c r="J14">
        <v>31</v>
      </c>
      <c r="K14">
        <v>58</v>
      </c>
      <c r="L14">
        <v>67</v>
      </c>
      <c r="M14">
        <v>315</v>
      </c>
      <c r="N14">
        <v>138</v>
      </c>
      <c r="O14">
        <v>45</v>
      </c>
    </row>
    <row r="15" spans="1:15">
      <c r="B15">
        <v>158</v>
      </c>
      <c r="C15">
        <v>12</v>
      </c>
      <c r="D15">
        <v>135</v>
      </c>
      <c r="H15" s="1" t="s">
        <v>23</v>
      </c>
      <c r="I15">
        <v>46</v>
      </c>
      <c r="J15">
        <v>34</v>
      </c>
      <c r="K15">
        <v>23</v>
      </c>
      <c r="L15">
        <v>36</v>
      </c>
      <c r="M15">
        <v>178</v>
      </c>
      <c r="N15">
        <v>83</v>
      </c>
      <c r="O15">
        <v>40</v>
      </c>
    </row>
    <row r="16" spans="1:15">
      <c r="A16" s="1" t="s">
        <v>11</v>
      </c>
      <c r="B16">
        <v>67</v>
      </c>
      <c r="C16">
        <v>2</v>
      </c>
      <c r="D16">
        <v>135</v>
      </c>
      <c r="I16">
        <v>78</v>
      </c>
      <c r="J16">
        <v>60</v>
      </c>
      <c r="K16">
        <v>54</v>
      </c>
      <c r="L16">
        <v>79</v>
      </c>
      <c r="M16">
        <v>280</v>
      </c>
      <c r="N16">
        <v>145</v>
      </c>
      <c r="O16">
        <v>54</v>
      </c>
    </row>
    <row r="17" spans="1:15">
      <c r="B17">
        <v>102</v>
      </c>
      <c r="C17">
        <v>9</v>
      </c>
      <c r="D17">
        <v>93</v>
      </c>
      <c r="I17">
        <v>82</v>
      </c>
      <c r="J17">
        <v>57</v>
      </c>
      <c r="K17">
        <v>43</v>
      </c>
      <c r="L17">
        <v>79</v>
      </c>
      <c r="M17">
        <v>344</v>
      </c>
      <c r="N17">
        <v>139</v>
      </c>
      <c r="O17">
        <v>34</v>
      </c>
    </row>
    <row r="18" spans="1:15">
      <c r="B18">
        <v>105</v>
      </c>
      <c r="C18">
        <v>21</v>
      </c>
      <c r="D18">
        <v>245</v>
      </c>
      <c r="H18" s="1" t="s">
        <v>24</v>
      </c>
      <c r="I18">
        <v>56</v>
      </c>
      <c r="J18">
        <v>43</v>
      </c>
      <c r="K18">
        <v>39</v>
      </c>
      <c r="L18">
        <v>59</v>
      </c>
      <c r="M18">
        <v>424</v>
      </c>
      <c r="N18">
        <v>132</v>
      </c>
      <c r="O18">
        <v>41</v>
      </c>
    </row>
    <row r="19" spans="1:15">
      <c r="A19" s="1" t="s">
        <v>10</v>
      </c>
      <c r="B19">
        <v>48</v>
      </c>
      <c r="C19">
        <v>65</v>
      </c>
      <c r="D19">
        <v>196</v>
      </c>
      <c r="I19">
        <v>30</v>
      </c>
      <c r="J19">
        <v>17</v>
      </c>
      <c r="K19">
        <v>15</v>
      </c>
      <c r="L19">
        <v>27</v>
      </c>
      <c r="M19">
        <v>265</v>
      </c>
      <c r="N19">
        <v>63</v>
      </c>
      <c r="O19">
        <v>25</v>
      </c>
    </row>
    <row r="20" spans="1:15">
      <c r="B20">
        <v>52</v>
      </c>
      <c r="C20">
        <v>94</v>
      </c>
      <c r="D20">
        <v>474</v>
      </c>
      <c r="I20">
        <v>51</v>
      </c>
      <c r="J20">
        <v>47</v>
      </c>
      <c r="K20">
        <v>24</v>
      </c>
      <c r="L20">
        <v>46</v>
      </c>
      <c r="M20">
        <v>341</v>
      </c>
      <c r="N20">
        <v>109</v>
      </c>
      <c r="O20">
        <v>61</v>
      </c>
    </row>
    <row r="21" spans="1:15">
      <c r="B21">
        <v>408</v>
      </c>
      <c r="C21">
        <v>105</v>
      </c>
      <c r="D21">
        <v>136</v>
      </c>
      <c r="H21" s="3" t="s">
        <v>25</v>
      </c>
      <c r="I21">
        <v>35</v>
      </c>
      <c r="J21">
        <v>34</v>
      </c>
      <c r="K21">
        <v>23</v>
      </c>
      <c r="L21">
        <v>42</v>
      </c>
      <c r="M21">
        <v>229</v>
      </c>
      <c r="N21">
        <v>48</v>
      </c>
      <c r="O21">
        <v>42</v>
      </c>
    </row>
    <row r="22" spans="1:15">
      <c r="A22" s="1" t="s">
        <v>9</v>
      </c>
      <c r="B22">
        <v>682</v>
      </c>
      <c r="C22">
        <v>238</v>
      </c>
      <c r="D22">
        <v>58</v>
      </c>
      <c r="H22" s="3"/>
      <c r="I22">
        <v>71</v>
      </c>
      <c r="J22">
        <v>56</v>
      </c>
      <c r="K22">
        <v>16</v>
      </c>
      <c r="L22">
        <v>30</v>
      </c>
      <c r="M22">
        <v>253</v>
      </c>
      <c r="N22">
        <v>105</v>
      </c>
      <c r="O22">
        <v>33</v>
      </c>
    </row>
    <row r="23" spans="1:15">
      <c r="B23">
        <v>727</v>
      </c>
      <c r="C23">
        <v>74</v>
      </c>
      <c r="D23">
        <v>161</v>
      </c>
      <c r="E23">
        <v>367</v>
      </c>
      <c r="H23" s="3"/>
      <c r="I23">
        <v>58</v>
      </c>
      <c r="J23">
        <v>103</v>
      </c>
      <c r="K23">
        <v>61</v>
      </c>
      <c r="L23">
        <v>38</v>
      </c>
      <c r="M23">
        <v>334</v>
      </c>
      <c r="N23">
        <v>103</v>
      </c>
      <c r="O23">
        <v>33</v>
      </c>
    </row>
    <row r="24" spans="1:15">
      <c r="B24">
        <v>908</v>
      </c>
      <c r="C24">
        <v>66</v>
      </c>
      <c r="D24">
        <v>118</v>
      </c>
      <c r="E24">
        <v>638</v>
      </c>
      <c r="H24" s="3" t="s">
        <v>28</v>
      </c>
      <c r="I24">
        <v>47</v>
      </c>
      <c r="J24">
        <v>56</v>
      </c>
      <c r="K24">
        <v>43</v>
      </c>
      <c r="L24">
        <v>36</v>
      </c>
      <c r="M24">
        <v>353</v>
      </c>
      <c r="N24">
        <v>52</v>
      </c>
      <c r="O24">
        <v>15</v>
      </c>
    </row>
    <row r="25" spans="1:15">
      <c r="A25" s="1" t="s">
        <v>8</v>
      </c>
      <c r="B25">
        <v>652</v>
      </c>
      <c r="C25">
        <v>84</v>
      </c>
      <c r="D25">
        <v>77</v>
      </c>
      <c r="E25">
        <v>661</v>
      </c>
      <c r="H25" s="3"/>
      <c r="I25">
        <v>7</v>
      </c>
      <c r="J25">
        <v>63</v>
      </c>
      <c r="K25">
        <v>68</v>
      </c>
      <c r="L25">
        <v>35</v>
      </c>
      <c r="M25">
        <v>186</v>
      </c>
      <c r="N25">
        <v>45</v>
      </c>
      <c r="O25">
        <v>33</v>
      </c>
    </row>
    <row r="26" spans="1:15">
      <c r="B26">
        <v>542</v>
      </c>
      <c r="C26">
        <v>54</v>
      </c>
      <c r="D26">
        <v>285</v>
      </c>
      <c r="E26">
        <v>830</v>
      </c>
      <c r="H26" s="3"/>
      <c r="I26">
        <v>16</v>
      </c>
      <c r="J26">
        <v>59</v>
      </c>
      <c r="K26">
        <v>39</v>
      </c>
      <c r="L26">
        <v>41</v>
      </c>
      <c r="M26">
        <v>221</v>
      </c>
      <c r="N26">
        <v>27</v>
      </c>
      <c r="O26">
        <v>34</v>
      </c>
    </row>
    <row r="27" spans="1:15">
      <c r="B27">
        <v>994</v>
      </c>
      <c r="C27">
        <v>30</v>
      </c>
      <c r="D27">
        <v>162</v>
      </c>
      <c r="E27">
        <v>849</v>
      </c>
      <c r="H27" s="3" t="s">
        <v>30</v>
      </c>
      <c r="J27">
        <v>35</v>
      </c>
      <c r="K27">
        <v>35</v>
      </c>
      <c r="L27">
        <v>22</v>
      </c>
      <c r="M27">
        <v>186</v>
      </c>
      <c r="N27">
        <v>11</v>
      </c>
      <c r="O27">
        <v>33</v>
      </c>
    </row>
    <row r="28" spans="1:15">
      <c r="A28" s="1" t="s">
        <v>7</v>
      </c>
      <c r="B28">
        <v>1235</v>
      </c>
      <c r="C28">
        <v>37</v>
      </c>
      <c r="D28">
        <v>566</v>
      </c>
      <c r="E28">
        <v>809</v>
      </c>
      <c r="H28" s="3"/>
      <c r="J28">
        <v>74</v>
      </c>
      <c r="K28">
        <v>159</v>
      </c>
      <c r="L28">
        <v>95</v>
      </c>
      <c r="M28">
        <v>322</v>
      </c>
      <c r="N28">
        <v>17</v>
      </c>
      <c r="O28">
        <v>45</v>
      </c>
    </row>
    <row r="29" spans="1:15">
      <c r="B29">
        <v>1359</v>
      </c>
      <c r="C29">
        <v>108</v>
      </c>
      <c r="D29">
        <v>491</v>
      </c>
      <c r="E29">
        <v>590</v>
      </c>
      <c r="H29" s="3"/>
      <c r="J29">
        <v>47</v>
      </c>
      <c r="K29">
        <v>74</v>
      </c>
      <c r="L29">
        <v>128</v>
      </c>
      <c r="M29">
        <v>340</v>
      </c>
      <c r="N29">
        <v>16</v>
      </c>
      <c r="O29">
        <v>28</v>
      </c>
    </row>
    <row r="30" spans="1:15">
      <c r="B30">
        <v>2131</v>
      </c>
      <c r="C30">
        <v>104</v>
      </c>
      <c r="D30">
        <v>311</v>
      </c>
      <c r="E30">
        <v>452</v>
      </c>
      <c r="H30" s="3" t="s">
        <v>31</v>
      </c>
      <c r="J30">
        <v>47</v>
      </c>
      <c r="K30">
        <v>82</v>
      </c>
      <c r="L30">
        <v>219</v>
      </c>
      <c r="M30">
        <v>271</v>
      </c>
      <c r="N30">
        <v>20</v>
      </c>
      <c r="O30">
        <v>19</v>
      </c>
    </row>
    <row r="31" spans="1:15">
      <c r="A31" s="1" t="s">
        <v>6</v>
      </c>
      <c r="B31">
        <v>1080</v>
      </c>
      <c r="C31">
        <v>106</v>
      </c>
      <c r="D31">
        <v>431</v>
      </c>
      <c r="E31">
        <v>328</v>
      </c>
      <c r="H31" s="3"/>
      <c r="J31">
        <v>24</v>
      </c>
      <c r="K31">
        <v>70</v>
      </c>
      <c r="L31">
        <v>109</v>
      </c>
      <c r="M31">
        <v>163</v>
      </c>
      <c r="N31">
        <v>18</v>
      </c>
      <c r="O31">
        <v>10</v>
      </c>
    </row>
    <row r="32" spans="1:15">
      <c r="B32">
        <v>1688</v>
      </c>
      <c r="C32">
        <v>135</v>
      </c>
      <c r="D32">
        <v>513</v>
      </c>
      <c r="E32">
        <v>377</v>
      </c>
      <c r="H32" s="3"/>
      <c r="J32">
        <v>43</v>
      </c>
      <c r="K32">
        <v>56</v>
      </c>
      <c r="L32">
        <v>136</v>
      </c>
      <c r="M32">
        <v>191</v>
      </c>
      <c r="N32">
        <v>22</v>
      </c>
      <c r="O32">
        <v>18</v>
      </c>
    </row>
    <row r="33" spans="1:15">
      <c r="B33">
        <v>2199</v>
      </c>
      <c r="C33">
        <v>257</v>
      </c>
      <c r="D33">
        <v>671</v>
      </c>
      <c r="E33">
        <v>652</v>
      </c>
      <c r="H33" s="3" t="s">
        <v>32</v>
      </c>
      <c r="J33">
        <v>19</v>
      </c>
      <c r="K33">
        <v>66</v>
      </c>
      <c r="L33">
        <v>63</v>
      </c>
      <c r="M33">
        <v>91</v>
      </c>
      <c r="N33">
        <v>9</v>
      </c>
      <c r="O33">
        <v>13</v>
      </c>
    </row>
    <row r="34" spans="1:15">
      <c r="A34" s="1" t="s">
        <v>5</v>
      </c>
      <c r="B34">
        <v>2127</v>
      </c>
      <c r="C34">
        <v>242</v>
      </c>
      <c r="D34">
        <v>282</v>
      </c>
      <c r="E34">
        <v>598</v>
      </c>
      <c r="J34">
        <v>25</v>
      </c>
      <c r="K34">
        <v>89</v>
      </c>
      <c r="L34">
        <v>80</v>
      </c>
      <c r="M34">
        <v>443</v>
      </c>
      <c r="N34">
        <v>30</v>
      </c>
      <c r="O34">
        <v>13</v>
      </c>
    </row>
    <row r="35" spans="1:15">
      <c r="B35">
        <v>2426</v>
      </c>
      <c r="C35">
        <v>111</v>
      </c>
      <c r="D35">
        <v>893</v>
      </c>
      <c r="E35">
        <v>760</v>
      </c>
      <c r="J35">
        <v>56</v>
      </c>
      <c r="K35">
        <v>76</v>
      </c>
      <c r="L35">
        <v>105</v>
      </c>
      <c r="M35">
        <v>833</v>
      </c>
      <c r="N35">
        <v>228</v>
      </c>
      <c r="O35">
        <v>37</v>
      </c>
    </row>
    <row r="36" spans="1:15">
      <c r="B36">
        <v>1290</v>
      </c>
      <c r="C36">
        <v>182</v>
      </c>
      <c r="D36">
        <v>407</v>
      </c>
      <c r="E36">
        <v>288</v>
      </c>
      <c r="H36" s="1" t="s">
        <v>5</v>
      </c>
      <c r="J36">
        <v>136</v>
      </c>
      <c r="K36">
        <v>133</v>
      </c>
      <c r="L36">
        <v>144</v>
      </c>
      <c r="M36">
        <v>681</v>
      </c>
      <c r="N36">
        <v>64</v>
      </c>
      <c r="O36">
        <v>30</v>
      </c>
    </row>
    <row r="37" spans="1:15">
      <c r="A37" s="3" t="s">
        <v>32</v>
      </c>
      <c r="B37">
        <v>443</v>
      </c>
      <c r="C37">
        <v>136</v>
      </c>
      <c r="D37">
        <v>621</v>
      </c>
      <c r="E37">
        <v>231</v>
      </c>
      <c r="J37">
        <v>112</v>
      </c>
      <c r="K37">
        <v>260</v>
      </c>
      <c r="L37">
        <v>170</v>
      </c>
      <c r="M37">
        <v>671</v>
      </c>
      <c r="N37">
        <v>56</v>
      </c>
      <c r="O37">
        <v>50</v>
      </c>
    </row>
    <row r="38" spans="1:15">
      <c r="A38" s="3"/>
      <c r="B38">
        <v>717</v>
      </c>
      <c r="C38">
        <v>131</v>
      </c>
      <c r="D38">
        <v>521</v>
      </c>
      <c r="E38">
        <v>595</v>
      </c>
      <c r="J38">
        <v>49</v>
      </c>
      <c r="K38">
        <v>37</v>
      </c>
      <c r="L38">
        <v>238</v>
      </c>
      <c r="M38">
        <v>575</v>
      </c>
      <c r="N38">
        <v>20</v>
      </c>
      <c r="O38">
        <v>64</v>
      </c>
    </row>
    <row r="39" spans="1:15">
      <c r="A39" s="3"/>
      <c r="B39">
        <v>623</v>
      </c>
      <c r="C39">
        <v>187</v>
      </c>
      <c r="D39">
        <v>456</v>
      </c>
      <c r="E39">
        <v>678</v>
      </c>
      <c r="H39" s="1" t="s">
        <v>6</v>
      </c>
      <c r="J39">
        <v>48</v>
      </c>
      <c r="K39">
        <v>16</v>
      </c>
      <c r="L39">
        <v>207</v>
      </c>
      <c r="M39">
        <v>349</v>
      </c>
      <c r="N39">
        <v>0</v>
      </c>
      <c r="O39">
        <v>48</v>
      </c>
    </row>
    <row r="40" spans="1:15">
      <c r="A40" s="3" t="s">
        <v>31</v>
      </c>
      <c r="B40">
        <v>870</v>
      </c>
      <c r="C40">
        <v>188</v>
      </c>
      <c r="D40">
        <v>406</v>
      </c>
      <c r="E40">
        <v>532</v>
      </c>
      <c r="J40">
        <v>58</v>
      </c>
      <c r="K40">
        <v>26</v>
      </c>
      <c r="M40">
        <v>969</v>
      </c>
      <c r="N40">
        <v>4</v>
      </c>
      <c r="O40">
        <v>78</v>
      </c>
    </row>
    <row r="41" spans="1:15">
      <c r="A41" s="3"/>
      <c r="B41">
        <v>902</v>
      </c>
      <c r="C41">
        <v>166</v>
      </c>
      <c r="D41">
        <v>28</v>
      </c>
      <c r="E41">
        <v>620</v>
      </c>
      <c r="J41">
        <v>70</v>
      </c>
      <c r="K41">
        <v>3</v>
      </c>
      <c r="M41">
        <v>570</v>
      </c>
      <c r="N41">
        <v>1</v>
      </c>
      <c r="O41">
        <v>94</v>
      </c>
    </row>
    <row r="42" spans="1:15">
      <c r="A42" s="3"/>
      <c r="B42">
        <v>1342</v>
      </c>
      <c r="C42">
        <v>211</v>
      </c>
      <c r="D42">
        <v>47</v>
      </c>
      <c r="E42">
        <v>365</v>
      </c>
      <c r="H42" s="1" t="s">
        <v>7</v>
      </c>
      <c r="J42">
        <v>71</v>
      </c>
      <c r="K42">
        <v>20</v>
      </c>
      <c r="M42">
        <v>485</v>
      </c>
      <c r="N42">
        <v>14</v>
      </c>
      <c r="O42">
        <v>125</v>
      </c>
    </row>
    <row r="43" spans="1:15">
      <c r="A43" s="3" t="s">
        <v>30</v>
      </c>
      <c r="B43">
        <v>1244</v>
      </c>
      <c r="C43">
        <v>128</v>
      </c>
      <c r="D43">
        <v>115</v>
      </c>
      <c r="E43">
        <v>258</v>
      </c>
      <c r="J43">
        <v>33</v>
      </c>
      <c r="M43">
        <v>423</v>
      </c>
      <c r="N43">
        <v>3</v>
      </c>
      <c r="O43">
        <v>55</v>
      </c>
    </row>
    <row r="44" spans="1:15">
      <c r="A44" s="3"/>
      <c r="B44">
        <v>1346</v>
      </c>
      <c r="C44">
        <v>121</v>
      </c>
      <c r="D44">
        <v>158</v>
      </c>
      <c r="E44">
        <v>312</v>
      </c>
      <c r="J44">
        <v>3</v>
      </c>
      <c r="M44">
        <v>208</v>
      </c>
      <c r="O44">
        <v>92</v>
      </c>
    </row>
    <row r="45" spans="1:15">
      <c r="A45" s="3"/>
      <c r="B45">
        <v>1191</v>
      </c>
      <c r="C45">
        <v>266</v>
      </c>
      <c r="D45">
        <v>84</v>
      </c>
      <c r="E45">
        <v>245</v>
      </c>
      <c r="H45" s="1" t="s">
        <v>8</v>
      </c>
      <c r="J45">
        <v>28</v>
      </c>
      <c r="M45">
        <v>221</v>
      </c>
      <c r="O45">
        <v>152</v>
      </c>
    </row>
    <row r="46" spans="1:15">
      <c r="A46" s="3" t="s">
        <v>28</v>
      </c>
      <c r="B46">
        <v>1245</v>
      </c>
      <c r="C46">
        <v>119</v>
      </c>
      <c r="D46">
        <v>192</v>
      </c>
      <c r="E46">
        <v>460</v>
      </c>
      <c r="J46">
        <v>16</v>
      </c>
      <c r="M46">
        <v>382</v>
      </c>
      <c r="O46">
        <v>88</v>
      </c>
    </row>
    <row r="47" spans="1:15">
      <c r="A47" s="3"/>
      <c r="B47">
        <v>1379</v>
      </c>
      <c r="C47">
        <v>46</v>
      </c>
      <c r="D47">
        <v>430</v>
      </c>
      <c r="E47">
        <v>662</v>
      </c>
      <c r="J47">
        <v>4</v>
      </c>
      <c r="M47">
        <v>294</v>
      </c>
      <c r="O47">
        <v>41</v>
      </c>
    </row>
    <row r="48" spans="1:15">
      <c r="A48" s="3"/>
      <c r="B48">
        <v>1233</v>
      </c>
      <c r="C48">
        <v>139</v>
      </c>
      <c r="D48">
        <v>476</v>
      </c>
      <c r="E48">
        <v>506</v>
      </c>
      <c r="H48" s="1" t="s">
        <v>9</v>
      </c>
      <c r="M48">
        <v>243</v>
      </c>
      <c r="O48">
        <v>84</v>
      </c>
    </row>
    <row r="49" spans="1:13">
      <c r="A49" s="3" t="s">
        <v>25</v>
      </c>
      <c r="B49">
        <v>1136</v>
      </c>
      <c r="C49">
        <v>195</v>
      </c>
      <c r="D49">
        <v>528</v>
      </c>
      <c r="E49">
        <v>457</v>
      </c>
      <c r="M49">
        <v>179</v>
      </c>
    </row>
    <row r="50" spans="1:13">
      <c r="B50">
        <v>1668</v>
      </c>
      <c r="C50">
        <v>155</v>
      </c>
      <c r="D50">
        <v>254</v>
      </c>
      <c r="E50">
        <v>293</v>
      </c>
      <c r="M50">
        <v>4</v>
      </c>
    </row>
    <row r="51" spans="1:13">
      <c r="B51">
        <v>1163</v>
      </c>
      <c r="C51">
        <v>123</v>
      </c>
      <c r="D51">
        <v>107</v>
      </c>
      <c r="E51">
        <v>420</v>
      </c>
      <c r="H51" s="1" t="s">
        <v>10</v>
      </c>
    </row>
    <row r="52" spans="1:13">
      <c r="A52" s="1" t="s">
        <v>24</v>
      </c>
      <c r="B52">
        <v>1767</v>
      </c>
      <c r="C52">
        <v>98</v>
      </c>
      <c r="D52">
        <v>198</v>
      </c>
      <c r="E52">
        <v>611</v>
      </c>
    </row>
    <row r="53" spans="1:13">
      <c r="B53">
        <v>1672</v>
      </c>
      <c r="C53">
        <v>237</v>
      </c>
      <c r="D53">
        <v>200</v>
      </c>
      <c r="E53">
        <v>543</v>
      </c>
    </row>
    <row r="54" spans="1:13">
      <c r="B54">
        <v>1846</v>
      </c>
      <c r="C54">
        <v>223</v>
      </c>
      <c r="D54">
        <v>484</v>
      </c>
      <c r="E54">
        <v>430</v>
      </c>
      <c r="H54" s="1" t="s">
        <v>11</v>
      </c>
    </row>
    <row r="55" spans="1:13">
      <c r="A55" s="1" t="s">
        <v>23</v>
      </c>
      <c r="B55">
        <v>1315</v>
      </c>
      <c r="C55">
        <v>297</v>
      </c>
      <c r="D55">
        <v>539</v>
      </c>
      <c r="E55">
        <v>628</v>
      </c>
    </row>
    <row r="56" spans="1:13">
      <c r="A56" s="4"/>
      <c r="B56">
        <v>2185</v>
      </c>
      <c r="C56">
        <v>150</v>
      </c>
      <c r="D56">
        <v>364</v>
      </c>
      <c r="E56">
        <v>834</v>
      </c>
    </row>
    <row r="57" spans="1:13">
      <c r="A57" s="3"/>
      <c r="B57">
        <v>2178</v>
      </c>
      <c r="C57">
        <v>170</v>
      </c>
      <c r="D57">
        <v>153</v>
      </c>
      <c r="E57">
        <v>585</v>
      </c>
      <c r="H57" s="1" t="s">
        <v>12</v>
      </c>
    </row>
    <row r="58" spans="1:13">
      <c r="A58" s="5" t="s">
        <v>42</v>
      </c>
      <c r="B58">
        <v>2527</v>
      </c>
      <c r="C58">
        <v>173</v>
      </c>
      <c r="D58">
        <v>305</v>
      </c>
      <c r="E58">
        <v>781</v>
      </c>
    </row>
    <row r="59" spans="1:13">
      <c r="A59" s="4"/>
      <c r="B59">
        <v>2741</v>
      </c>
      <c r="C59">
        <v>90</v>
      </c>
      <c r="D59">
        <v>319</v>
      </c>
      <c r="E59">
        <v>745</v>
      </c>
    </row>
    <row r="60" spans="1:13">
      <c r="A60" s="5"/>
      <c r="B60">
        <v>2496</v>
      </c>
      <c r="C60">
        <v>71</v>
      </c>
      <c r="D60">
        <v>111</v>
      </c>
      <c r="E60">
        <v>248</v>
      </c>
      <c r="H60" s="1" t="s">
        <v>13</v>
      </c>
    </row>
    <row r="61" spans="1:13">
      <c r="A61" s="5" t="s">
        <v>45</v>
      </c>
      <c r="B61">
        <v>2605</v>
      </c>
      <c r="C61">
        <v>157</v>
      </c>
      <c r="D61">
        <v>60</v>
      </c>
      <c r="E61">
        <v>373</v>
      </c>
    </row>
    <row r="62" spans="1:13">
      <c r="B62">
        <v>2676</v>
      </c>
      <c r="C62">
        <v>189</v>
      </c>
      <c r="D62">
        <v>79</v>
      </c>
      <c r="E62">
        <v>349</v>
      </c>
    </row>
    <row r="63" spans="1:13">
      <c r="A63" s="5"/>
      <c r="B63">
        <v>1957</v>
      </c>
      <c r="C63">
        <v>41</v>
      </c>
      <c r="D63">
        <v>60</v>
      </c>
      <c r="E63">
        <v>361</v>
      </c>
      <c r="H63" s="1" t="s">
        <v>14</v>
      </c>
    </row>
    <row r="64" spans="1:13">
      <c r="A64" s="5" t="s">
        <v>50</v>
      </c>
      <c r="B64" s="1">
        <v>2831</v>
      </c>
      <c r="C64" s="1">
        <v>115</v>
      </c>
      <c r="D64" s="1">
        <v>106</v>
      </c>
      <c r="E64" s="1">
        <v>449</v>
      </c>
    </row>
    <row r="65" spans="1:15">
      <c r="B65" s="1">
        <v>2838</v>
      </c>
      <c r="C65" s="1">
        <v>128</v>
      </c>
      <c r="D65" s="1">
        <v>193</v>
      </c>
      <c r="E65" s="1">
        <v>284</v>
      </c>
    </row>
    <row r="66" spans="1:15">
      <c r="A66" s="5" t="s">
        <v>51</v>
      </c>
      <c r="B66" s="1">
        <v>2312</v>
      </c>
      <c r="C66" s="1">
        <v>239</v>
      </c>
      <c r="D66" s="1">
        <v>279</v>
      </c>
      <c r="E66" s="1">
        <v>315</v>
      </c>
      <c r="H66" s="1" t="s">
        <v>15</v>
      </c>
    </row>
    <row r="67" spans="1:15">
      <c r="A67" s="3"/>
      <c r="H67" s="3"/>
    </row>
    <row r="68" spans="1:15">
      <c r="A68" s="3"/>
      <c r="H68" s="3"/>
    </row>
    <row r="69" spans="1:15">
      <c r="A69" s="3"/>
      <c r="H69" s="3"/>
    </row>
    <row r="70" spans="1:15">
      <c r="A70" s="3"/>
      <c r="H70" s="3"/>
    </row>
    <row r="71" spans="1:15">
      <c r="A71" s="3"/>
      <c r="H71" s="3"/>
    </row>
    <row r="72" spans="1:15">
      <c r="A72" s="3"/>
      <c r="H72" s="3"/>
    </row>
    <row r="73" spans="1:15">
      <c r="A73" s="3"/>
      <c r="H73" s="3"/>
    </row>
    <row r="74" spans="1:15">
      <c r="A74" s="3"/>
      <c r="H74" s="3"/>
    </row>
    <row r="75" spans="1:15">
      <c r="A75" s="3"/>
      <c r="H75" s="3"/>
    </row>
    <row r="76" spans="1:15">
      <c r="A76" s="3"/>
      <c r="H76" s="3"/>
    </row>
    <row r="79" spans="1:15">
      <c r="A79" s="1" t="s">
        <v>40</v>
      </c>
      <c r="H79" s="1" t="s">
        <v>40</v>
      </c>
    </row>
    <row r="80" spans="1:15">
      <c r="B80" s="1" t="s">
        <v>0</v>
      </c>
      <c r="C80" s="1" t="s">
        <v>1</v>
      </c>
      <c r="D80" s="1" t="s">
        <v>2</v>
      </c>
      <c r="E80" s="1" t="s">
        <v>21</v>
      </c>
      <c r="F80" s="1"/>
      <c r="G80" s="1"/>
      <c r="I80" s="1" t="s">
        <v>34</v>
      </c>
      <c r="J80" s="1" t="s">
        <v>35</v>
      </c>
      <c r="K80" s="1" t="s">
        <v>36</v>
      </c>
      <c r="L80" s="1" t="s">
        <v>37</v>
      </c>
      <c r="M80" s="1" t="s">
        <v>38</v>
      </c>
      <c r="N80" s="6" t="s">
        <v>43</v>
      </c>
      <c r="O80" s="1" t="s">
        <v>39</v>
      </c>
    </row>
    <row r="82" spans="1:15">
      <c r="A82" s="5" t="s">
        <v>52</v>
      </c>
      <c r="B82">
        <v>458</v>
      </c>
      <c r="C82">
        <v>8</v>
      </c>
      <c r="D82">
        <v>17</v>
      </c>
      <c r="E82">
        <v>52</v>
      </c>
      <c r="H82" s="5" t="s">
        <v>52</v>
      </c>
      <c r="I82">
        <v>40</v>
      </c>
      <c r="J82">
        <v>12</v>
      </c>
      <c r="K82">
        <v>32</v>
      </c>
      <c r="L82">
        <v>23</v>
      </c>
      <c r="M82">
        <v>64</v>
      </c>
      <c r="N82">
        <v>54</v>
      </c>
      <c r="O82">
        <v>16</v>
      </c>
    </row>
    <row r="83" spans="1:15">
      <c r="B83">
        <v>545</v>
      </c>
      <c r="C83">
        <v>10</v>
      </c>
      <c r="D83">
        <v>17</v>
      </c>
      <c r="E83">
        <v>46</v>
      </c>
      <c r="I83">
        <v>62</v>
      </c>
      <c r="J83">
        <v>31</v>
      </c>
      <c r="K83">
        <v>42</v>
      </c>
      <c r="L83">
        <v>42</v>
      </c>
      <c r="M83">
        <v>88</v>
      </c>
      <c r="N83">
        <v>54</v>
      </c>
      <c r="O83">
        <v>16</v>
      </c>
    </row>
    <row r="84" spans="1:15">
      <c r="A84" s="5" t="s">
        <v>53</v>
      </c>
      <c r="B84">
        <v>482</v>
      </c>
      <c r="C84">
        <v>6</v>
      </c>
      <c r="D84">
        <v>13</v>
      </c>
      <c r="E84">
        <v>51</v>
      </c>
      <c r="H84" s="5" t="s">
        <v>53</v>
      </c>
      <c r="I84">
        <v>46</v>
      </c>
      <c r="J84">
        <v>28</v>
      </c>
      <c r="K84">
        <v>43</v>
      </c>
      <c r="L84">
        <v>29</v>
      </c>
      <c r="M84">
        <v>77</v>
      </c>
      <c r="N84">
        <v>45</v>
      </c>
      <c r="O84">
        <v>16</v>
      </c>
    </row>
    <row r="85" spans="1:15">
      <c r="A85" s="5"/>
      <c r="B85">
        <v>436</v>
      </c>
      <c r="C85">
        <v>6</v>
      </c>
      <c r="D85">
        <v>11</v>
      </c>
      <c r="E85">
        <v>48</v>
      </c>
      <c r="H85" s="5"/>
      <c r="I85">
        <v>37</v>
      </c>
      <c r="J85">
        <v>25</v>
      </c>
      <c r="K85">
        <v>30</v>
      </c>
      <c r="L85">
        <v>25</v>
      </c>
      <c r="M85">
        <v>82</v>
      </c>
      <c r="N85">
        <v>45</v>
      </c>
      <c r="O85">
        <v>19</v>
      </c>
    </row>
    <row r="86" spans="1:15">
      <c r="B86">
        <v>429</v>
      </c>
      <c r="C86">
        <v>7</v>
      </c>
      <c r="D86">
        <v>11</v>
      </c>
      <c r="E86">
        <v>57</v>
      </c>
      <c r="I86">
        <v>41</v>
      </c>
      <c r="J86">
        <v>22</v>
      </c>
      <c r="K86">
        <v>34</v>
      </c>
      <c r="L86">
        <v>26</v>
      </c>
      <c r="M86">
        <v>91</v>
      </c>
      <c r="N86">
        <v>45</v>
      </c>
      <c r="O86">
        <v>20</v>
      </c>
    </row>
    <row r="87" spans="1:15">
      <c r="A87" s="5" t="s">
        <v>44</v>
      </c>
      <c r="B87">
        <v>443</v>
      </c>
      <c r="C87">
        <v>8</v>
      </c>
      <c r="D87">
        <v>17</v>
      </c>
      <c r="E87">
        <v>58</v>
      </c>
      <c r="H87" s="5" t="s">
        <v>44</v>
      </c>
      <c r="I87">
        <v>42</v>
      </c>
      <c r="J87">
        <v>22</v>
      </c>
      <c r="K87">
        <v>34</v>
      </c>
      <c r="L87">
        <v>27</v>
      </c>
      <c r="M87">
        <v>98</v>
      </c>
      <c r="N87">
        <v>55</v>
      </c>
      <c r="O87">
        <v>18</v>
      </c>
    </row>
    <row r="88" spans="1:15">
      <c r="A88" s="5"/>
      <c r="B88">
        <v>439</v>
      </c>
      <c r="C88">
        <v>6</v>
      </c>
      <c r="D88">
        <v>16</v>
      </c>
      <c r="E88">
        <v>41</v>
      </c>
      <c r="H88" s="5"/>
      <c r="I88">
        <v>44</v>
      </c>
      <c r="J88">
        <v>22</v>
      </c>
      <c r="K88">
        <v>43</v>
      </c>
      <c r="L88">
        <v>28</v>
      </c>
      <c r="M88">
        <v>88</v>
      </c>
      <c r="N88">
        <v>60</v>
      </c>
      <c r="O88">
        <v>21</v>
      </c>
    </row>
    <row r="89" spans="1:15">
      <c r="A89" s="4"/>
      <c r="B89">
        <v>457</v>
      </c>
      <c r="C89">
        <v>8</v>
      </c>
      <c r="D89">
        <v>21</v>
      </c>
      <c r="E89">
        <v>64</v>
      </c>
      <c r="H89" s="4"/>
      <c r="I89">
        <v>58</v>
      </c>
      <c r="J89">
        <v>21</v>
      </c>
      <c r="K89">
        <v>32</v>
      </c>
      <c r="L89">
        <v>30</v>
      </c>
      <c r="M89">
        <v>107</v>
      </c>
      <c r="N89">
        <v>60</v>
      </c>
      <c r="O89">
        <v>23</v>
      </c>
    </row>
    <row r="90" spans="1:15">
      <c r="A90" s="5" t="s">
        <v>42</v>
      </c>
      <c r="B90">
        <v>427</v>
      </c>
      <c r="C90">
        <v>6</v>
      </c>
      <c r="D90">
        <v>23</v>
      </c>
      <c r="E90">
        <v>72</v>
      </c>
      <c r="H90" s="5" t="s">
        <v>42</v>
      </c>
      <c r="I90">
        <v>52</v>
      </c>
      <c r="J90">
        <v>26</v>
      </c>
      <c r="K90">
        <v>28</v>
      </c>
      <c r="L90">
        <v>32</v>
      </c>
      <c r="M90">
        <v>118</v>
      </c>
      <c r="N90">
        <v>52</v>
      </c>
      <c r="O90">
        <v>21</v>
      </c>
    </row>
    <row r="91" spans="1:15">
      <c r="A91" s="3"/>
      <c r="B91">
        <v>389</v>
      </c>
      <c r="C91">
        <v>6</v>
      </c>
      <c r="D91">
        <v>20</v>
      </c>
      <c r="E91">
        <v>63</v>
      </c>
      <c r="H91" s="3"/>
      <c r="I91">
        <v>46</v>
      </c>
      <c r="J91">
        <v>19</v>
      </c>
      <c r="K91">
        <v>28</v>
      </c>
      <c r="L91">
        <v>26</v>
      </c>
      <c r="M91">
        <v>111</v>
      </c>
      <c r="N91">
        <v>43</v>
      </c>
      <c r="O91">
        <v>21</v>
      </c>
    </row>
    <row r="92" spans="1:15">
      <c r="A92" s="4"/>
      <c r="B92">
        <v>376</v>
      </c>
      <c r="C92">
        <v>7</v>
      </c>
      <c r="D92">
        <v>21</v>
      </c>
      <c r="E92">
        <v>62</v>
      </c>
      <c r="H92" s="4"/>
      <c r="I92">
        <v>49</v>
      </c>
      <c r="J92">
        <v>15</v>
      </c>
      <c r="K92">
        <v>31</v>
      </c>
      <c r="L92">
        <v>20</v>
      </c>
      <c r="M92">
        <v>98</v>
      </c>
      <c r="N92">
        <v>48</v>
      </c>
      <c r="O92">
        <v>19</v>
      </c>
    </row>
    <row r="93" spans="1:15">
      <c r="A93" s="1" t="s">
        <v>23</v>
      </c>
      <c r="B93">
        <v>283</v>
      </c>
      <c r="C93">
        <v>6</v>
      </c>
      <c r="D93">
        <v>25</v>
      </c>
      <c r="E93">
        <v>59</v>
      </c>
      <c r="H93" s="1" t="s">
        <v>23</v>
      </c>
      <c r="I93">
        <v>24</v>
      </c>
      <c r="J93">
        <v>16</v>
      </c>
      <c r="K93">
        <v>14</v>
      </c>
      <c r="L93">
        <v>15</v>
      </c>
      <c r="M93">
        <v>66</v>
      </c>
      <c r="N93">
        <v>25</v>
      </c>
      <c r="O93">
        <v>18</v>
      </c>
    </row>
    <row r="94" spans="1:15">
      <c r="B94">
        <v>307</v>
      </c>
      <c r="C94">
        <v>7</v>
      </c>
      <c r="D94">
        <v>27</v>
      </c>
      <c r="E94">
        <v>62</v>
      </c>
      <c r="I94">
        <v>36</v>
      </c>
      <c r="J94">
        <v>25</v>
      </c>
      <c r="K94">
        <v>20</v>
      </c>
      <c r="L94">
        <v>27</v>
      </c>
      <c r="M94">
        <v>83</v>
      </c>
      <c r="N94">
        <v>41</v>
      </c>
      <c r="O94">
        <v>22</v>
      </c>
    </row>
    <row r="95" spans="1:15">
      <c r="B95">
        <v>286</v>
      </c>
      <c r="C95">
        <v>8</v>
      </c>
      <c r="D95">
        <v>22</v>
      </c>
      <c r="E95">
        <v>58</v>
      </c>
      <c r="I95">
        <v>30</v>
      </c>
      <c r="J95">
        <v>22</v>
      </c>
      <c r="K95">
        <v>22</v>
      </c>
      <c r="L95">
        <v>30</v>
      </c>
      <c r="M95">
        <v>83</v>
      </c>
      <c r="N95">
        <v>38</v>
      </c>
      <c r="O95">
        <v>17</v>
      </c>
    </row>
    <row r="96" spans="1:15">
      <c r="A96" s="1" t="s">
        <v>24</v>
      </c>
      <c r="B96">
        <v>292</v>
      </c>
      <c r="C96">
        <v>7</v>
      </c>
      <c r="D96">
        <v>14</v>
      </c>
      <c r="E96">
        <v>38</v>
      </c>
      <c r="H96" s="1" t="s">
        <v>24</v>
      </c>
      <c r="I96">
        <v>28</v>
      </c>
      <c r="J96">
        <v>23</v>
      </c>
      <c r="K96">
        <v>19</v>
      </c>
      <c r="L96">
        <v>27</v>
      </c>
      <c r="M96">
        <v>99</v>
      </c>
      <c r="N96">
        <v>38</v>
      </c>
      <c r="O96">
        <v>20</v>
      </c>
    </row>
    <row r="97" spans="1:15">
      <c r="B97">
        <v>221</v>
      </c>
      <c r="C97">
        <v>6</v>
      </c>
      <c r="D97">
        <v>16</v>
      </c>
      <c r="E97">
        <v>32</v>
      </c>
      <c r="I97">
        <v>17</v>
      </c>
      <c r="J97">
        <v>9</v>
      </c>
      <c r="K97">
        <v>12</v>
      </c>
      <c r="L97">
        <v>14</v>
      </c>
      <c r="M97">
        <v>72</v>
      </c>
      <c r="N97">
        <v>18</v>
      </c>
      <c r="O97">
        <v>15</v>
      </c>
    </row>
    <row r="98" spans="1:15">
      <c r="B98">
        <v>236</v>
      </c>
      <c r="C98">
        <v>6</v>
      </c>
      <c r="D98">
        <v>29</v>
      </c>
      <c r="E98">
        <v>36</v>
      </c>
      <c r="I98">
        <v>25</v>
      </c>
      <c r="J98">
        <v>18</v>
      </c>
      <c r="K98">
        <v>11</v>
      </c>
      <c r="L98">
        <v>17</v>
      </c>
      <c r="M98">
        <v>78</v>
      </c>
      <c r="N98">
        <v>20</v>
      </c>
      <c r="O98">
        <v>20</v>
      </c>
    </row>
    <row r="99" spans="1:15">
      <c r="A99" s="3" t="s">
        <v>25</v>
      </c>
      <c r="B99">
        <v>209</v>
      </c>
      <c r="C99">
        <v>6</v>
      </c>
      <c r="D99">
        <v>21</v>
      </c>
      <c r="E99">
        <v>38</v>
      </c>
      <c r="H99" s="3" t="s">
        <v>25</v>
      </c>
      <c r="I99">
        <v>19</v>
      </c>
      <c r="J99">
        <v>16</v>
      </c>
      <c r="K99">
        <v>9</v>
      </c>
      <c r="L99">
        <v>23</v>
      </c>
      <c r="M99">
        <v>77</v>
      </c>
      <c r="N99">
        <v>22</v>
      </c>
      <c r="O99">
        <v>16</v>
      </c>
    </row>
    <row r="100" spans="1:15">
      <c r="A100" s="3"/>
      <c r="B100">
        <v>185</v>
      </c>
      <c r="C100">
        <v>7</v>
      </c>
      <c r="D100">
        <v>22</v>
      </c>
      <c r="E100">
        <v>43</v>
      </c>
      <c r="H100" s="3"/>
      <c r="I100">
        <v>22</v>
      </c>
      <c r="J100">
        <v>16</v>
      </c>
      <c r="K100">
        <v>8</v>
      </c>
      <c r="L100">
        <v>14</v>
      </c>
      <c r="M100">
        <v>82</v>
      </c>
      <c r="N100">
        <v>24</v>
      </c>
      <c r="O100">
        <v>12</v>
      </c>
    </row>
    <row r="101" spans="1:15">
      <c r="A101" s="3"/>
      <c r="B101">
        <v>190</v>
      </c>
      <c r="C101">
        <v>5</v>
      </c>
      <c r="D101">
        <v>21</v>
      </c>
      <c r="E101">
        <v>38</v>
      </c>
      <c r="H101" s="3"/>
      <c r="I101">
        <v>28</v>
      </c>
      <c r="J101">
        <v>23</v>
      </c>
      <c r="K101">
        <v>16</v>
      </c>
      <c r="L101">
        <v>16</v>
      </c>
      <c r="M101">
        <v>84</v>
      </c>
      <c r="N101">
        <v>26</v>
      </c>
      <c r="O101">
        <v>13</v>
      </c>
    </row>
    <row r="102" spans="1:15">
      <c r="A102" s="3" t="s">
        <v>28</v>
      </c>
      <c r="B102">
        <v>171</v>
      </c>
      <c r="C102">
        <v>8</v>
      </c>
      <c r="D102">
        <v>19</v>
      </c>
      <c r="E102">
        <v>33</v>
      </c>
      <c r="H102" s="3" t="s">
        <v>28</v>
      </c>
      <c r="I102">
        <v>18</v>
      </c>
      <c r="J102">
        <v>16</v>
      </c>
      <c r="K102">
        <v>17</v>
      </c>
      <c r="L102">
        <v>17</v>
      </c>
      <c r="M102">
        <v>74</v>
      </c>
      <c r="N102">
        <v>19</v>
      </c>
      <c r="O102">
        <v>5</v>
      </c>
    </row>
    <row r="103" spans="1:15">
      <c r="A103" s="3"/>
      <c r="B103">
        <v>149</v>
      </c>
      <c r="C103">
        <v>7</v>
      </c>
      <c r="D103">
        <v>15</v>
      </c>
      <c r="E103">
        <v>29</v>
      </c>
      <c r="H103" s="3"/>
      <c r="I103">
        <v>2</v>
      </c>
      <c r="J103">
        <v>18</v>
      </c>
      <c r="K103">
        <v>17</v>
      </c>
      <c r="L103">
        <v>13</v>
      </c>
      <c r="M103">
        <v>58</v>
      </c>
      <c r="N103">
        <v>22</v>
      </c>
      <c r="O103">
        <v>13</v>
      </c>
    </row>
    <row r="104" spans="1:15">
      <c r="A104" s="3"/>
      <c r="B104">
        <v>157</v>
      </c>
      <c r="C104">
        <v>9</v>
      </c>
      <c r="D104">
        <v>17</v>
      </c>
      <c r="E104">
        <v>29</v>
      </c>
      <c r="H104" s="3"/>
      <c r="I104">
        <v>6</v>
      </c>
      <c r="J104">
        <v>16</v>
      </c>
      <c r="K104">
        <v>12</v>
      </c>
      <c r="L104">
        <v>22</v>
      </c>
      <c r="M104">
        <v>62</v>
      </c>
      <c r="N104">
        <v>14</v>
      </c>
      <c r="O104">
        <v>12</v>
      </c>
    </row>
    <row r="105" spans="1:15">
      <c r="A105" s="3" t="s">
        <v>30</v>
      </c>
      <c r="B105">
        <v>146</v>
      </c>
      <c r="C105">
        <v>7</v>
      </c>
      <c r="D105">
        <v>16</v>
      </c>
      <c r="E105">
        <v>22</v>
      </c>
      <c r="H105" s="3" t="s">
        <v>30</v>
      </c>
      <c r="J105">
        <v>20</v>
      </c>
      <c r="K105">
        <v>12</v>
      </c>
      <c r="L105">
        <v>17</v>
      </c>
      <c r="M105">
        <v>52</v>
      </c>
      <c r="N105">
        <v>8</v>
      </c>
      <c r="O105">
        <v>18</v>
      </c>
    </row>
    <row r="106" spans="1:15">
      <c r="A106" s="3"/>
      <c r="B106">
        <v>150</v>
      </c>
      <c r="C106">
        <v>8</v>
      </c>
      <c r="D106">
        <v>8</v>
      </c>
      <c r="E106">
        <v>27</v>
      </c>
      <c r="H106" s="3"/>
      <c r="J106">
        <v>27</v>
      </c>
      <c r="K106">
        <v>23</v>
      </c>
      <c r="L106">
        <v>29</v>
      </c>
      <c r="M106">
        <v>66</v>
      </c>
      <c r="N106">
        <v>13</v>
      </c>
      <c r="O106">
        <v>15</v>
      </c>
    </row>
    <row r="107" spans="1:15">
      <c r="A107" s="3"/>
      <c r="B107">
        <v>142</v>
      </c>
      <c r="C107">
        <v>8</v>
      </c>
      <c r="D107">
        <v>9</v>
      </c>
      <c r="E107">
        <v>25</v>
      </c>
      <c r="H107" s="3"/>
      <c r="J107">
        <v>24</v>
      </c>
      <c r="K107">
        <v>12</v>
      </c>
      <c r="L107">
        <v>29</v>
      </c>
      <c r="M107">
        <v>75</v>
      </c>
      <c r="N107">
        <v>12</v>
      </c>
      <c r="O107">
        <v>15</v>
      </c>
    </row>
    <row r="108" spans="1:15">
      <c r="A108" s="3" t="s">
        <v>31</v>
      </c>
      <c r="B108">
        <v>116</v>
      </c>
      <c r="C108">
        <v>9</v>
      </c>
      <c r="D108">
        <v>13</v>
      </c>
      <c r="E108">
        <v>19</v>
      </c>
      <c r="H108" s="3" t="s">
        <v>31</v>
      </c>
      <c r="J108">
        <v>18</v>
      </c>
      <c r="K108">
        <v>12</v>
      </c>
      <c r="L108">
        <v>26</v>
      </c>
      <c r="M108">
        <v>63</v>
      </c>
      <c r="N108">
        <v>10</v>
      </c>
      <c r="O108">
        <v>11</v>
      </c>
    </row>
    <row r="109" spans="1:15">
      <c r="A109" s="3"/>
      <c r="B109">
        <v>102</v>
      </c>
      <c r="C109">
        <v>9</v>
      </c>
      <c r="D109">
        <v>13</v>
      </c>
      <c r="E109">
        <v>22</v>
      </c>
      <c r="H109" s="3"/>
      <c r="J109">
        <v>14</v>
      </c>
      <c r="K109">
        <v>14</v>
      </c>
      <c r="L109">
        <v>23</v>
      </c>
      <c r="M109">
        <v>50</v>
      </c>
      <c r="N109">
        <v>9</v>
      </c>
      <c r="O109">
        <v>7</v>
      </c>
    </row>
    <row r="110" spans="1:15">
      <c r="A110" s="3"/>
      <c r="B110">
        <v>92</v>
      </c>
      <c r="C110">
        <v>9</v>
      </c>
      <c r="D110">
        <v>15</v>
      </c>
      <c r="E110">
        <v>23</v>
      </c>
      <c r="H110" s="3"/>
      <c r="J110">
        <v>14</v>
      </c>
      <c r="K110">
        <v>11</v>
      </c>
      <c r="L110">
        <v>19</v>
      </c>
      <c r="M110">
        <v>47</v>
      </c>
      <c r="N110">
        <v>9</v>
      </c>
      <c r="O110">
        <v>9</v>
      </c>
    </row>
    <row r="111" spans="1:15">
      <c r="A111" s="3" t="s">
        <v>32</v>
      </c>
      <c r="B111">
        <v>77</v>
      </c>
      <c r="C111">
        <v>7</v>
      </c>
      <c r="D111">
        <v>15</v>
      </c>
      <c r="E111">
        <v>18</v>
      </c>
      <c r="H111" s="3" t="s">
        <v>32</v>
      </c>
      <c r="J111">
        <v>8</v>
      </c>
      <c r="K111">
        <v>9</v>
      </c>
      <c r="L111">
        <v>16</v>
      </c>
      <c r="M111">
        <v>37</v>
      </c>
      <c r="N111">
        <v>6</v>
      </c>
      <c r="O111">
        <v>10</v>
      </c>
    </row>
    <row r="112" spans="1:15">
      <c r="B112">
        <v>87</v>
      </c>
      <c r="C112">
        <v>8</v>
      </c>
      <c r="D112">
        <v>14</v>
      </c>
      <c r="E112">
        <v>20</v>
      </c>
      <c r="J112">
        <v>10</v>
      </c>
      <c r="K112">
        <v>12</v>
      </c>
      <c r="L112">
        <v>19</v>
      </c>
      <c r="M112">
        <v>52</v>
      </c>
      <c r="N112">
        <v>9</v>
      </c>
      <c r="O112">
        <v>9</v>
      </c>
    </row>
    <row r="113" spans="1:15">
      <c r="B113">
        <v>102</v>
      </c>
      <c r="C113">
        <v>6</v>
      </c>
      <c r="D113">
        <v>16</v>
      </c>
      <c r="E113">
        <v>21</v>
      </c>
      <c r="J113">
        <v>14</v>
      </c>
      <c r="K113">
        <v>11</v>
      </c>
      <c r="L113">
        <v>16</v>
      </c>
      <c r="M113">
        <v>56</v>
      </c>
      <c r="N113">
        <v>16</v>
      </c>
      <c r="O113">
        <v>8</v>
      </c>
    </row>
    <row r="114" spans="1:15">
      <c r="A114" s="1" t="s">
        <v>5</v>
      </c>
      <c r="B114">
        <v>102</v>
      </c>
      <c r="C114">
        <v>8</v>
      </c>
      <c r="D114">
        <v>11</v>
      </c>
      <c r="E114">
        <v>17</v>
      </c>
      <c r="H114" s="1" t="s">
        <v>5</v>
      </c>
      <c r="J114">
        <v>11</v>
      </c>
      <c r="K114">
        <v>12</v>
      </c>
      <c r="L114">
        <v>8</v>
      </c>
      <c r="M114">
        <v>57</v>
      </c>
      <c r="N114">
        <v>14</v>
      </c>
      <c r="O114">
        <v>8</v>
      </c>
    </row>
    <row r="115" spans="1:15">
      <c r="B115">
        <v>75</v>
      </c>
      <c r="C115">
        <v>7</v>
      </c>
      <c r="D115">
        <v>13</v>
      </c>
      <c r="E115">
        <v>19</v>
      </c>
      <c r="J115">
        <v>9</v>
      </c>
      <c r="K115">
        <v>13</v>
      </c>
      <c r="L115">
        <v>10</v>
      </c>
      <c r="M115">
        <v>47</v>
      </c>
      <c r="N115">
        <v>5</v>
      </c>
      <c r="O115">
        <v>5</v>
      </c>
    </row>
    <row r="116" spans="1:15">
      <c r="B116">
        <v>96</v>
      </c>
      <c r="C116">
        <v>8</v>
      </c>
      <c r="D116">
        <v>13</v>
      </c>
      <c r="E116">
        <v>20</v>
      </c>
      <c r="J116">
        <v>5</v>
      </c>
      <c r="K116">
        <v>7</v>
      </c>
      <c r="L116">
        <v>17</v>
      </c>
      <c r="M116">
        <v>51</v>
      </c>
      <c r="N116">
        <v>4</v>
      </c>
      <c r="O116">
        <v>11</v>
      </c>
    </row>
    <row r="117" spans="1:15">
      <c r="A117" s="1" t="s">
        <v>6</v>
      </c>
      <c r="B117">
        <v>68</v>
      </c>
      <c r="C117">
        <v>6</v>
      </c>
      <c r="D117">
        <v>13</v>
      </c>
      <c r="E117">
        <v>20</v>
      </c>
      <c r="H117" s="1" t="s">
        <v>6</v>
      </c>
      <c r="J117">
        <v>8</v>
      </c>
      <c r="K117">
        <v>5</v>
      </c>
      <c r="L117">
        <v>14</v>
      </c>
      <c r="M117">
        <v>42</v>
      </c>
      <c r="N117">
        <v>0</v>
      </c>
      <c r="O117">
        <v>8</v>
      </c>
    </row>
    <row r="118" spans="1:15">
      <c r="B118">
        <v>71</v>
      </c>
      <c r="C118">
        <v>9</v>
      </c>
      <c r="D118">
        <v>12</v>
      </c>
      <c r="E118">
        <v>20</v>
      </c>
      <c r="J118">
        <v>9</v>
      </c>
      <c r="K118">
        <v>4</v>
      </c>
      <c r="M118">
        <v>46</v>
      </c>
      <c r="N118">
        <v>1</v>
      </c>
      <c r="O118">
        <v>9</v>
      </c>
    </row>
    <row r="119" spans="1:15">
      <c r="B119">
        <v>60</v>
      </c>
      <c r="C119">
        <v>7</v>
      </c>
      <c r="D119">
        <v>9</v>
      </c>
      <c r="E119">
        <v>18</v>
      </c>
      <c r="J119">
        <v>4</v>
      </c>
      <c r="K119">
        <v>2</v>
      </c>
      <c r="M119">
        <v>45</v>
      </c>
      <c r="N119">
        <v>1</v>
      </c>
      <c r="O119">
        <v>10</v>
      </c>
    </row>
    <row r="120" spans="1:15">
      <c r="A120" s="1" t="s">
        <v>7</v>
      </c>
      <c r="B120">
        <v>66</v>
      </c>
      <c r="C120">
        <v>6</v>
      </c>
      <c r="D120">
        <v>9</v>
      </c>
      <c r="E120">
        <v>19</v>
      </c>
      <c r="H120" s="1" t="s">
        <v>7</v>
      </c>
      <c r="J120">
        <v>10</v>
      </c>
      <c r="K120">
        <v>4</v>
      </c>
      <c r="M120">
        <v>48</v>
      </c>
      <c r="N120">
        <v>1</v>
      </c>
      <c r="O120">
        <v>13</v>
      </c>
    </row>
    <row r="121" spans="1:15">
      <c r="B121">
        <v>53</v>
      </c>
      <c r="C121">
        <v>5</v>
      </c>
      <c r="D121">
        <v>8</v>
      </c>
      <c r="E121">
        <v>18</v>
      </c>
      <c r="J121">
        <v>3</v>
      </c>
      <c r="M121">
        <v>39</v>
      </c>
      <c r="N121">
        <v>1</v>
      </c>
      <c r="O121">
        <v>8</v>
      </c>
    </row>
    <row r="122" spans="1:15">
      <c r="B122">
        <v>35</v>
      </c>
      <c r="C122">
        <v>6</v>
      </c>
      <c r="D122">
        <v>10</v>
      </c>
      <c r="E122">
        <v>18</v>
      </c>
      <c r="J122">
        <v>1</v>
      </c>
      <c r="M122">
        <v>16</v>
      </c>
      <c r="O122">
        <v>11</v>
      </c>
    </row>
    <row r="123" spans="1:15">
      <c r="A123" s="1" t="s">
        <v>8</v>
      </c>
      <c r="B123">
        <v>38</v>
      </c>
      <c r="C123">
        <v>6</v>
      </c>
      <c r="D123">
        <v>5</v>
      </c>
      <c r="E123">
        <v>15</v>
      </c>
      <c r="H123" s="1" t="s">
        <v>8</v>
      </c>
      <c r="J123">
        <v>3</v>
      </c>
      <c r="M123">
        <v>18</v>
      </c>
      <c r="O123">
        <v>8</v>
      </c>
    </row>
    <row r="124" spans="1:15">
      <c r="B124">
        <v>34</v>
      </c>
      <c r="C124">
        <v>6</v>
      </c>
      <c r="D124">
        <v>7</v>
      </c>
      <c r="E124">
        <v>18</v>
      </c>
      <c r="J124">
        <v>5</v>
      </c>
      <c r="M124">
        <v>15</v>
      </c>
      <c r="O124">
        <v>8</v>
      </c>
    </row>
    <row r="125" spans="1:15">
      <c r="B125">
        <v>39</v>
      </c>
      <c r="C125">
        <v>5</v>
      </c>
      <c r="D125">
        <v>5</v>
      </c>
      <c r="E125">
        <v>20</v>
      </c>
      <c r="J125">
        <v>2</v>
      </c>
      <c r="M125">
        <v>18</v>
      </c>
      <c r="O125">
        <v>11</v>
      </c>
    </row>
    <row r="126" spans="1:15">
      <c r="A126" s="1" t="s">
        <v>9</v>
      </c>
      <c r="B126">
        <v>37</v>
      </c>
      <c r="C126">
        <v>7</v>
      </c>
      <c r="D126">
        <v>5</v>
      </c>
      <c r="H126" s="1" t="s">
        <v>9</v>
      </c>
      <c r="M126">
        <v>15</v>
      </c>
      <c r="O126">
        <v>9</v>
      </c>
    </row>
    <row r="127" spans="1:15">
      <c r="B127">
        <v>21</v>
      </c>
      <c r="C127">
        <v>11</v>
      </c>
      <c r="D127">
        <v>5</v>
      </c>
      <c r="M127">
        <v>8</v>
      </c>
    </row>
    <row r="128" spans="1:15">
      <c r="B128">
        <v>14</v>
      </c>
      <c r="C128">
        <v>11</v>
      </c>
      <c r="D128">
        <v>6</v>
      </c>
      <c r="M128">
        <v>2</v>
      </c>
    </row>
    <row r="129" spans="1:8">
      <c r="A129" s="1" t="s">
        <v>10</v>
      </c>
      <c r="B129">
        <v>6</v>
      </c>
      <c r="C129">
        <v>5</v>
      </c>
      <c r="D129">
        <v>5</v>
      </c>
      <c r="H129" s="1" t="s">
        <v>10</v>
      </c>
    </row>
    <row r="130" spans="1:8">
      <c r="B130">
        <v>6</v>
      </c>
      <c r="C130">
        <v>3</v>
      </c>
      <c r="D130">
        <v>5</v>
      </c>
    </row>
    <row r="131" spans="1:8">
      <c r="B131">
        <v>6</v>
      </c>
      <c r="C131">
        <v>5</v>
      </c>
      <c r="D131">
        <v>6</v>
      </c>
    </row>
    <row r="132" spans="1:8">
      <c r="A132" s="1" t="s">
        <v>11</v>
      </c>
      <c r="B132">
        <v>4</v>
      </c>
      <c r="C132">
        <v>1</v>
      </c>
      <c r="D132">
        <v>6</v>
      </c>
      <c r="H132" s="1" t="s">
        <v>11</v>
      </c>
    </row>
    <row r="133" spans="1:8">
      <c r="B133">
        <v>4</v>
      </c>
      <c r="C133">
        <v>4</v>
      </c>
      <c r="D133">
        <v>6</v>
      </c>
    </row>
    <row r="134" spans="1:8">
      <c r="B134">
        <v>7</v>
      </c>
      <c r="C134">
        <v>2</v>
      </c>
      <c r="D134">
        <v>5</v>
      </c>
    </row>
    <row r="135" spans="1:8">
      <c r="A135" s="1" t="s">
        <v>12</v>
      </c>
      <c r="B135">
        <v>5</v>
      </c>
      <c r="C135">
        <v>4</v>
      </c>
      <c r="D135">
        <v>7</v>
      </c>
      <c r="H135" s="1" t="s">
        <v>12</v>
      </c>
    </row>
    <row r="136" spans="1:8">
      <c r="B136">
        <v>9</v>
      </c>
      <c r="C136">
        <v>4</v>
      </c>
      <c r="D136">
        <v>6</v>
      </c>
    </row>
    <row r="137" spans="1:8">
      <c r="B137">
        <v>4</v>
      </c>
      <c r="C137">
        <v>3</v>
      </c>
      <c r="D137">
        <v>5</v>
      </c>
    </row>
    <row r="138" spans="1:8">
      <c r="A138" s="1" t="s">
        <v>13</v>
      </c>
      <c r="B138">
        <v>7</v>
      </c>
      <c r="C138">
        <v>3</v>
      </c>
      <c r="D138">
        <v>4</v>
      </c>
      <c r="H138" s="1" t="s">
        <v>13</v>
      </c>
    </row>
    <row r="139" spans="1:8">
      <c r="B139">
        <v>3</v>
      </c>
      <c r="C139">
        <v>0</v>
      </c>
      <c r="D139">
        <v>6</v>
      </c>
    </row>
    <row r="140" spans="1:8">
      <c r="B140">
        <v>4</v>
      </c>
      <c r="C140">
        <v>3</v>
      </c>
      <c r="D140">
        <v>6</v>
      </c>
    </row>
    <row r="141" spans="1:8">
      <c r="A141" s="1" t="s">
        <v>14</v>
      </c>
      <c r="B141">
        <v>3</v>
      </c>
      <c r="C141">
        <v>3</v>
      </c>
      <c r="D141">
        <v>6</v>
      </c>
      <c r="H141" s="1" t="s">
        <v>14</v>
      </c>
    </row>
    <row r="142" spans="1:8">
      <c r="B142">
        <v>3</v>
      </c>
      <c r="C142">
        <v>3</v>
      </c>
      <c r="D142">
        <v>5</v>
      </c>
    </row>
    <row r="143" spans="1:8">
      <c r="B143">
        <v>5</v>
      </c>
      <c r="C143">
        <v>2</v>
      </c>
      <c r="D143">
        <v>5</v>
      </c>
    </row>
    <row r="144" spans="1:8">
      <c r="A144" s="1" t="s">
        <v>15</v>
      </c>
      <c r="B144">
        <v>3</v>
      </c>
      <c r="C144">
        <v>3</v>
      </c>
      <c r="D144">
        <v>5</v>
      </c>
      <c r="H144" s="1" t="s">
        <v>15</v>
      </c>
    </row>
    <row r="145" spans="1:25">
      <c r="A145" s="3"/>
      <c r="H145" s="3"/>
    </row>
    <row r="146" spans="1:25">
      <c r="A146" s="3"/>
      <c r="H146" s="3"/>
    </row>
    <row r="147" spans="1:25">
      <c r="A147" s="3"/>
      <c r="H147" s="3"/>
    </row>
    <row r="148" spans="1:25">
      <c r="A148" s="3"/>
      <c r="H148" s="3"/>
    </row>
    <row r="149" spans="1:25">
      <c r="A149" s="3"/>
      <c r="H149" s="3"/>
    </row>
    <row r="150" spans="1:25">
      <c r="A150" s="3"/>
      <c r="H150" s="3"/>
    </row>
    <row r="151" spans="1:25">
      <c r="A151" s="3"/>
      <c r="H151" s="3"/>
      <c r="X151">
        <v>8754</v>
      </c>
    </row>
    <row r="152" spans="1:25">
      <c r="A152" s="3"/>
      <c r="H152" s="3"/>
      <c r="X152" t="s">
        <v>115</v>
      </c>
      <c r="Y152">
        <v>23</v>
      </c>
    </row>
    <row r="153" spans="1:25">
      <c r="A153" s="3"/>
      <c r="H153" s="3"/>
      <c r="X153" t="s">
        <v>116</v>
      </c>
    </row>
    <row r="154" spans="1:25">
      <c r="A154" s="3"/>
      <c r="H154" s="3"/>
    </row>
    <row r="157" spans="1:25">
      <c r="A157" s="1" t="s">
        <v>41</v>
      </c>
      <c r="H157" s="1" t="s">
        <v>41</v>
      </c>
      <c r="R157" s="6" t="s">
        <v>114</v>
      </c>
    </row>
    <row r="158" spans="1:25">
      <c r="B158" s="1" t="s">
        <v>0</v>
      </c>
      <c r="C158" s="1" t="s">
        <v>1</v>
      </c>
      <c r="D158" s="1" t="s">
        <v>2</v>
      </c>
      <c r="E158" s="1" t="s">
        <v>21</v>
      </c>
      <c r="F158" s="1"/>
      <c r="G158" s="1"/>
      <c r="I158" s="1" t="s">
        <v>34</v>
      </c>
      <c r="J158" s="1" t="s">
        <v>35</v>
      </c>
      <c r="K158" s="1" t="s">
        <v>36</v>
      </c>
      <c r="L158" s="1" t="s">
        <v>37</v>
      </c>
      <c r="M158" s="1" t="s">
        <v>38</v>
      </c>
      <c r="N158" s="6" t="s">
        <v>43</v>
      </c>
      <c r="O158" s="1" t="s">
        <v>39</v>
      </c>
      <c r="S158" s="1" t="s">
        <v>0</v>
      </c>
      <c r="T158" s="1" t="s">
        <v>1</v>
      </c>
      <c r="U158" s="1" t="s">
        <v>2</v>
      </c>
      <c r="V158" s="1" t="s">
        <v>21</v>
      </c>
    </row>
    <row r="159" spans="1: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6"/>
      <c r="O159" s="1"/>
      <c r="R159" s="1" t="s">
        <v>15</v>
      </c>
      <c r="T159">
        <v>3</v>
      </c>
    </row>
    <row r="160" spans="1:25">
      <c r="A160" s="1" t="s">
        <v>15</v>
      </c>
      <c r="B160">
        <v>3</v>
      </c>
      <c r="C160">
        <v>0</v>
      </c>
      <c r="D160">
        <v>2</v>
      </c>
      <c r="F160" s="1"/>
      <c r="G160" s="1"/>
      <c r="H160" s="5" t="s">
        <v>52</v>
      </c>
      <c r="I160" s="1">
        <v>20</v>
      </c>
      <c r="J160" s="1">
        <v>7</v>
      </c>
      <c r="K160" s="1">
        <v>17</v>
      </c>
      <c r="L160" s="1">
        <v>16</v>
      </c>
      <c r="M160" s="1">
        <v>28</v>
      </c>
      <c r="N160" s="6">
        <v>25</v>
      </c>
      <c r="O160" s="1">
        <v>10</v>
      </c>
      <c r="T160">
        <v>7</v>
      </c>
    </row>
    <row r="161" spans="1:20">
      <c r="B161">
        <v>4</v>
      </c>
      <c r="C161">
        <v>2</v>
      </c>
      <c r="D161">
        <v>6</v>
      </c>
      <c r="F161" s="1"/>
      <c r="G161" s="1"/>
      <c r="I161" s="1">
        <v>28</v>
      </c>
      <c r="J161" s="1">
        <v>16</v>
      </c>
      <c r="K161" s="1">
        <v>14</v>
      </c>
      <c r="L161" s="1">
        <v>23</v>
      </c>
      <c r="M161" s="1">
        <v>33</v>
      </c>
      <c r="N161" s="6">
        <v>27</v>
      </c>
      <c r="O161" s="1">
        <v>12</v>
      </c>
      <c r="T161">
        <v>12</v>
      </c>
    </row>
    <row r="162" spans="1:20">
      <c r="B162">
        <v>3</v>
      </c>
      <c r="C162">
        <v>2</v>
      </c>
      <c r="D162">
        <v>2</v>
      </c>
      <c r="H162" s="5" t="s">
        <v>53</v>
      </c>
      <c r="I162">
        <v>23</v>
      </c>
      <c r="J162">
        <v>17</v>
      </c>
      <c r="K162">
        <v>20</v>
      </c>
      <c r="L162">
        <v>17</v>
      </c>
      <c r="M162">
        <v>32</v>
      </c>
      <c r="N162">
        <v>26</v>
      </c>
      <c r="O162">
        <v>13</v>
      </c>
      <c r="R162" s="1" t="s">
        <v>14</v>
      </c>
      <c r="T162">
        <v>10</v>
      </c>
    </row>
    <row r="163" spans="1:20">
      <c r="A163" s="1" t="s">
        <v>14</v>
      </c>
      <c r="B163">
        <v>3</v>
      </c>
      <c r="C163">
        <v>2</v>
      </c>
      <c r="D163">
        <v>2</v>
      </c>
      <c r="H163" s="5"/>
      <c r="I163">
        <v>17</v>
      </c>
      <c r="J163">
        <v>15</v>
      </c>
      <c r="K163">
        <v>17</v>
      </c>
      <c r="L163">
        <v>16</v>
      </c>
      <c r="M163">
        <v>35</v>
      </c>
      <c r="N163">
        <v>24</v>
      </c>
      <c r="O163">
        <v>13</v>
      </c>
      <c r="T163">
        <v>10</v>
      </c>
    </row>
    <row r="164" spans="1:20">
      <c r="B164">
        <v>3</v>
      </c>
      <c r="C164">
        <v>2</v>
      </c>
      <c r="D164">
        <v>2</v>
      </c>
      <c r="I164">
        <v>21</v>
      </c>
      <c r="J164">
        <v>15</v>
      </c>
      <c r="K164">
        <v>17</v>
      </c>
      <c r="L164">
        <v>18</v>
      </c>
      <c r="M164">
        <v>31</v>
      </c>
      <c r="N164">
        <v>28</v>
      </c>
      <c r="O164">
        <v>14</v>
      </c>
      <c r="T164">
        <v>12</v>
      </c>
    </row>
    <row r="165" spans="1:20">
      <c r="B165">
        <v>2</v>
      </c>
      <c r="C165">
        <v>2</v>
      </c>
      <c r="D165">
        <v>2</v>
      </c>
      <c r="H165" s="5" t="s">
        <v>44</v>
      </c>
      <c r="I165">
        <v>26</v>
      </c>
      <c r="J165">
        <v>12</v>
      </c>
      <c r="K165">
        <v>19</v>
      </c>
      <c r="L165">
        <v>14</v>
      </c>
      <c r="M165">
        <v>41</v>
      </c>
      <c r="N165">
        <v>31</v>
      </c>
      <c r="O165">
        <v>12</v>
      </c>
      <c r="R165" s="1" t="s">
        <v>13</v>
      </c>
      <c r="T165">
        <v>14</v>
      </c>
    </row>
    <row r="166" spans="1:20">
      <c r="A166" s="1" t="s">
        <v>13</v>
      </c>
      <c r="B166">
        <v>5</v>
      </c>
      <c r="C166">
        <v>2</v>
      </c>
      <c r="D166">
        <v>0</v>
      </c>
      <c r="H166" s="5"/>
      <c r="I166">
        <v>27</v>
      </c>
      <c r="J166">
        <v>12</v>
      </c>
      <c r="K166">
        <v>26</v>
      </c>
      <c r="L166">
        <v>17</v>
      </c>
      <c r="M166">
        <v>34</v>
      </c>
      <c r="N166">
        <v>31</v>
      </c>
      <c r="O166">
        <v>11</v>
      </c>
      <c r="T166">
        <v>16</v>
      </c>
    </row>
    <row r="167" spans="1:20">
      <c r="B167">
        <v>4</v>
      </c>
      <c r="C167">
        <v>1</v>
      </c>
      <c r="D167">
        <v>2</v>
      </c>
      <c r="H167" s="4"/>
      <c r="I167">
        <v>29</v>
      </c>
      <c r="J167">
        <v>11</v>
      </c>
      <c r="K167">
        <v>19</v>
      </c>
      <c r="L167">
        <v>18</v>
      </c>
      <c r="M167">
        <v>39</v>
      </c>
      <c r="N167">
        <v>30</v>
      </c>
      <c r="O167">
        <v>17</v>
      </c>
      <c r="T167">
        <v>18</v>
      </c>
    </row>
    <row r="168" spans="1:20">
      <c r="B168">
        <v>7</v>
      </c>
      <c r="C168">
        <v>2</v>
      </c>
      <c r="D168">
        <v>2</v>
      </c>
      <c r="H168" s="5" t="s">
        <v>22</v>
      </c>
      <c r="I168">
        <v>26</v>
      </c>
      <c r="J168">
        <v>14</v>
      </c>
      <c r="K168">
        <v>15</v>
      </c>
      <c r="L168">
        <v>18</v>
      </c>
      <c r="M168">
        <v>42</v>
      </c>
      <c r="N168">
        <v>30</v>
      </c>
      <c r="O168">
        <v>14</v>
      </c>
      <c r="R168" s="1" t="s">
        <v>12</v>
      </c>
      <c r="T168">
        <v>19</v>
      </c>
    </row>
    <row r="169" spans="1:20">
      <c r="A169" s="1" t="s">
        <v>12</v>
      </c>
      <c r="B169">
        <v>5</v>
      </c>
      <c r="C169">
        <v>2</v>
      </c>
      <c r="D169">
        <v>2</v>
      </c>
      <c r="H169" s="5"/>
      <c r="I169">
        <v>27</v>
      </c>
      <c r="J169">
        <v>13</v>
      </c>
      <c r="K169">
        <v>15</v>
      </c>
      <c r="L169">
        <v>19</v>
      </c>
      <c r="M169">
        <v>41</v>
      </c>
      <c r="N169">
        <v>25</v>
      </c>
      <c r="O169">
        <v>17</v>
      </c>
      <c r="T169">
        <v>22</v>
      </c>
    </row>
    <row r="170" spans="1:20">
      <c r="B170">
        <v>6</v>
      </c>
      <c r="C170">
        <v>1</v>
      </c>
      <c r="D170">
        <v>2</v>
      </c>
      <c r="H170" s="4"/>
      <c r="I170">
        <v>23</v>
      </c>
      <c r="J170">
        <v>9</v>
      </c>
      <c r="K170">
        <v>14</v>
      </c>
      <c r="L170">
        <v>13</v>
      </c>
      <c r="M170">
        <v>39</v>
      </c>
      <c r="N170">
        <v>25</v>
      </c>
      <c r="O170">
        <v>11</v>
      </c>
      <c r="T170">
        <v>16</v>
      </c>
    </row>
    <row r="171" spans="1:20">
      <c r="B171">
        <v>4</v>
      </c>
      <c r="C171">
        <v>1</v>
      </c>
      <c r="D171">
        <v>2</v>
      </c>
      <c r="H171" s="1" t="s">
        <v>23</v>
      </c>
      <c r="I171">
        <v>15</v>
      </c>
      <c r="J171">
        <v>10</v>
      </c>
      <c r="K171">
        <v>8</v>
      </c>
      <c r="L171">
        <v>9</v>
      </c>
      <c r="M171">
        <v>35</v>
      </c>
      <c r="N171">
        <v>15</v>
      </c>
      <c r="O171">
        <v>14</v>
      </c>
      <c r="R171" s="1" t="s">
        <v>11</v>
      </c>
      <c r="T171">
        <v>17</v>
      </c>
    </row>
    <row r="172" spans="1:20">
      <c r="A172" s="1" t="s">
        <v>11</v>
      </c>
      <c r="B172">
        <v>3</v>
      </c>
      <c r="C172">
        <v>1</v>
      </c>
      <c r="D172">
        <v>2</v>
      </c>
      <c r="I172">
        <v>20</v>
      </c>
      <c r="J172">
        <v>11</v>
      </c>
      <c r="K172">
        <v>13</v>
      </c>
      <c r="L172">
        <v>14</v>
      </c>
      <c r="M172">
        <v>35</v>
      </c>
      <c r="N172">
        <v>25</v>
      </c>
      <c r="O172">
        <v>16</v>
      </c>
      <c r="T172">
        <v>25</v>
      </c>
    </row>
    <row r="173" spans="1:20">
      <c r="B173">
        <v>4</v>
      </c>
      <c r="C173">
        <v>1</v>
      </c>
      <c r="D173">
        <v>1</v>
      </c>
      <c r="I173">
        <v>18</v>
      </c>
      <c r="J173">
        <v>12</v>
      </c>
      <c r="K173">
        <v>17</v>
      </c>
      <c r="L173">
        <v>17</v>
      </c>
      <c r="M173">
        <v>36</v>
      </c>
      <c r="N173">
        <v>22</v>
      </c>
      <c r="O173">
        <v>12</v>
      </c>
      <c r="T173">
        <v>29</v>
      </c>
    </row>
    <row r="174" spans="1:20">
      <c r="B174">
        <v>5</v>
      </c>
      <c r="C174">
        <v>1</v>
      </c>
      <c r="D174">
        <v>3</v>
      </c>
      <c r="H174" s="1" t="s">
        <v>24</v>
      </c>
      <c r="I174">
        <v>16</v>
      </c>
      <c r="J174">
        <v>12</v>
      </c>
      <c r="K174">
        <v>10</v>
      </c>
      <c r="L174">
        <v>17</v>
      </c>
      <c r="M174">
        <v>40</v>
      </c>
      <c r="N174">
        <v>23</v>
      </c>
      <c r="O174">
        <v>15</v>
      </c>
      <c r="R174" s="1" t="s">
        <v>10</v>
      </c>
      <c r="T174">
        <v>31</v>
      </c>
    </row>
    <row r="175" spans="1:20">
      <c r="A175" s="1" t="s">
        <v>10</v>
      </c>
      <c r="B175">
        <v>5</v>
      </c>
      <c r="C175">
        <v>1</v>
      </c>
      <c r="D175">
        <v>3</v>
      </c>
      <c r="I175">
        <v>11</v>
      </c>
      <c r="J175">
        <v>7</v>
      </c>
      <c r="K175">
        <v>7</v>
      </c>
      <c r="L175">
        <v>10</v>
      </c>
      <c r="M175">
        <v>28</v>
      </c>
      <c r="N175">
        <v>17</v>
      </c>
      <c r="O175">
        <v>11</v>
      </c>
      <c r="T175">
        <v>24</v>
      </c>
    </row>
    <row r="176" spans="1:20">
      <c r="B176">
        <v>9</v>
      </c>
      <c r="C176">
        <v>1</v>
      </c>
      <c r="D176">
        <v>4</v>
      </c>
      <c r="I176">
        <v>13</v>
      </c>
      <c r="J176">
        <v>10</v>
      </c>
      <c r="K176">
        <v>9</v>
      </c>
      <c r="L176">
        <v>11</v>
      </c>
      <c r="M176">
        <v>37</v>
      </c>
      <c r="N176">
        <v>13</v>
      </c>
      <c r="O176">
        <v>11</v>
      </c>
      <c r="T176">
        <v>22</v>
      </c>
    </row>
    <row r="177" spans="1:20">
      <c r="B177">
        <v>16</v>
      </c>
      <c r="C177">
        <v>1</v>
      </c>
      <c r="D177">
        <v>5</v>
      </c>
      <c r="H177" s="3" t="s">
        <v>25</v>
      </c>
      <c r="I177">
        <v>12</v>
      </c>
      <c r="J177">
        <v>11</v>
      </c>
      <c r="K177">
        <v>7</v>
      </c>
      <c r="L177">
        <v>20</v>
      </c>
      <c r="M177">
        <v>37</v>
      </c>
      <c r="N177">
        <v>14</v>
      </c>
      <c r="O177">
        <v>10</v>
      </c>
      <c r="R177" s="1" t="s">
        <v>9</v>
      </c>
      <c r="S177">
        <v>4</v>
      </c>
      <c r="T177">
        <v>34</v>
      </c>
    </row>
    <row r="178" spans="1:20">
      <c r="A178" s="1" t="s">
        <v>9</v>
      </c>
      <c r="B178">
        <v>31</v>
      </c>
      <c r="C178">
        <v>1</v>
      </c>
      <c r="D178">
        <v>9</v>
      </c>
      <c r="H178" s="3"/>
      <c r="I178">
        <v>12</v>
      </c>
      <c r="J178">
        <v>9</v>
      </c>
      <c r="K178">
        <v>7</v>
      </c>
      <c r="L178">
        <v>12</v>
      </c>
      <c r="M178">
        <v>31</v>
      </c>
      <c r="N178">
        <v>17</v>
      </c>
      <c r="O178">
        <v>9</v>
      </c>
      <c r="S178">
        <v>8</v>
      </c>
      <c r="T178">
        <v>38</v>
      </c>
    </row>
    <row r="179" spans="1:20">
      <c r="B179">
        <v>25</v>
      </c>
      <c r="C179">
        <v>1</v>
      </c>
      <c r="D179">
        <v>5</v>
      </c>
      <c r="E179">
        <v>9</v>
      </c>
      <c r="H179" s="3"/>
      <c r="I179">
        <v>17</v>
      </c>
      <c r="J179">
        <v>12</v>
      </c>
      <c r="K179">
        <v>12</v>
      </c>
      <c r="L179">
        <v>10</v>
      </c>
      <c r="M179">
        <v>37</v>
      </c>
      <c r="N179">
        <v>16</v>
      </c>
      <c r="O179">
        <v>10</v>
      </c>
      <c r="S179">
        <v>5</v>
      </c>
      <c r="T179">
        <v>39</v>
      </c>
    </row>
    <row r="180" spans="1:20">
      <c r="B180">
        <v>24</v>
      </c>
      <c r="C180">
        <v>1</v>
      </c>
      <c r="D180">
        <v>3</v>
      </c>
      <c r="E180">
        <v>4</v>
      </c>
      <c r="H180" s="3" t="s">
        <v>28</v>
      </c>
      <c r="I180">
        <v>11</v>
      </c>
      <c r="J180">
        <v>10</v>
      </c>
      <c r="K180">
        <v>12</v>
      </c>
      <c r="L180">
        <v>10</v>
      </c>
      <c r="M180">
        <v>34</v>
      </c>
      <c r="N180">
        <v>12</v>
      </c>
      <c r="O180">
        <v>5</v>
      </c>
      <c r="R180" s="1" t="s">
        <v>8</v>
      </c>
      <c r="S180">
        <v>2</v>
      </c>
      <c r="T180">
        <v>26</v>
      </c>
    </row>
    <row r="181" spans="1:20">
      <c r="A181" s="1" t="s">
        <v>8</v>
      </c>
      <c r="B181">
        <v>24</v>
      </c>
      <c r="C181">
        <v>1</v>
      </c>
      <c r="D181">
        <v>3</v>
      </c>
      <c r="E181">
        <v>3</v>
      </c>
      <c r="H181" s="3"/>
      <c r="I181">
        <v>2</v>
      </c>
      <c r="J181">
        <v>10</v>
      </c>
      <c r="K181">
        <v>10</v>
      </c>
      <c r="L181">
        <v>8</v>
      </c>
      <c r="M181">
        <v>31</v>
      </c>
      <c r="N181">
        <v>12</v>
      </c>
      <c r="O181">
        <v>11</v>
      </c>
      <c r="S181">
        <v>9</v>
      </c>
      <c r="T181">
        <v>38</v>
      </c>
    </row>
    <row r="182" spans="1:20">
      <c r="B182">
        <v>17</v>
      </c>
      <c r="C182">
        <v>1</v>
      </c>
      <c r="D182">
        <v>2</v>
      </c>
      <c r="E182">
        <v>6</v>
      </c>
      <c r="H182" s="3"/>
      <c r="I182">
        <v>5</v>
      </c>
      <c r="J182">
        <v>12</v>
      </c>
      <c r="K182">
        <v>10</v>
      </c>
      <c r="L182">
        <v>11</v>
      </c>
      <c r="M182">
        <v>34</v>
      </c>
      <c r="N182">
        <v>10</v>
      </c>
      <c r="O182">
        <v>11</v>
      </c>
      <c r="S182">
        <v>16</v>
      </c>
      <c r="T182">
        <v>40</v>
      </c>
    </row>
    <row r="183" spans="1:20">
      <c r="B183">
        <v>30</v>
      </c>
      <c r="C183">
        <v>1</v>
      </c>
      <c r="D183">
        <v>2</v>
      </c>
      <c r="E183">
        <v>5</v>
      </c>
      <c r="H183" s="3" t="s">
        <v>30</v>
      </c>
      <c r="J183">
        <v>14</v>
      </c>
      <c r="K183">
        <v>8</v>
      </c>
      <c r="L183">
        <v>14</v>
      </c>
      <c r="M183">
        <v>30</v>
      </c>
      <c r="N183">
        <v>8</v>
      </c>
      <c r="O183">
        <v>15</v>
      </c>
      <c r="R183" s="1" t="s">
        <v>7</v>
      </c>
      <c r="S183">
        <v>23</v>
      </c>
      <c r="T183">
        <v>25</v>
      </c>
    </row>
    <row r="184" spans="1:20">
      <c r="A184" s="1" t="s">
        <v>7</v>
      </c>
      <c r="B184">
        <v>37</v>
      </c>
      <c r="C184">
        <v>1</v>
      </c>
      <c r="D184">
        <v>2</v>
      </c>
      <c r="E184">
        <v>5</v>
      </c>
      <c r="H184" s="3"/>
      <c r="J184">
        <v>16</v>
      </c>
      <c r="K184">
        <v>14</v>
      </c>
      <c r="L184">
        <v>15</v>
      </c>
      <c r="M184">
        <v>38</v>
      </c>
      <c r="N184">
        <v>11</v>
      </c>
      <c r="O184">
        <v>12</v>
      </c>
      <c r="S184">
        <v>40</v>
      </c>
      <c r="T184">
        <v>38</v>
      </c>
    </row>
    <row r="185" spans="1:20">
      <c r="B185">
        <v>27</v>
      </c>
      <c r="C185">
        <v>1</v>
      </c>
      <c r="D185">
        <v>2</v>
      </c>
      <c r="E185">
        <v>1</v>
      </c>
      <c r="H185" s="3"/>
      <c r="J185">
        <v>13</v>
      </c>
      <c r="K185">
        <v>8</v>
      </c>
      <c r="L185">
        <v>17</v>
      </c>
      <c r="M185">
        <v>37</v>
      </c>
      <c r="N185">
        <v>10</v>
      </c>
      <c r="O185">
        <v>11</v>
      </c>
      <c r="S185">
        <v>35</v>
      </c>
      <c r="T185">
        <v>43</v>
      </c>
    </row>
    <row r="186" spans="1:20">
      <c r="B186">
        <v>32</v>
      </c>
      <c r="C186">
        <v>1</v>
      </c>
      <c r="D186">
        <v>4</v>
      </c>
      <c r="E186">
        <v>2</v>
      </c>
      <c r="H186" s="3" t="s">
        <v>31</v>
      </c>
      <c r="J186">
        <v>10</v>
      </c>
      <c r="K186">
        <v>9</v>
      </c>
      <c r="L186">
        <v>17</v>
      </c>
      <c r="M186">
        <v>32</v>
      </c>
      <c r="N186">
        <v>8</v>
      </c>
      <c r="O186">
        <v>10</v>
      </c>
      <c r="R186" s="1" t="s">
        <v>6</v>
      </c>
      <c r="S186">
        <v>44</v>
      </c>
      <c r="T186">
        <v>63</v>
      </c>
    </row>
    <row r="187" spans="1:20">
      <c r="A187" s="1" t="s">
        <v>6</v>
      </c>
      <c r="B187">
        <v>33</v>
      </c>
      <c r="C187">
        <v>1</v>
      </c>
      <c r="D187">
        <v>5</v>
      </c>
      <c r="E187">
        <v>2</v>
      </c>
      <c r="H187" s="3"/>
      <c r="J187">
        <v>8</v>
      </c>
      <c r="K187">
        <v>10</v>
      </c>
      <c r="L187">
        <v>14</v>
      </c>
      <c r="M187">
        <v>29</v>
      </c>
      <c r="N187">
        <v>8</v>
      </c>
      <c r="O187">
        <v>6</v>
      </c>
      <c r="S187">
        <v>68</v>
      </c>
      <c r="T187">
        <v>53</v>
      </c>
    </row>
    <row r="188" spans="1:20">
      <c r="B188">
        <v>42</v>
      </c>
      <c r="C188">
        <v>1</v>
      </c>
      <c r="D188">
        <v>3</v>
      </c>
      <c r="E188">
        <v>3</v>
      </c>
      <c r="H188" s="3"/>
      <c r="J188">
        <v>9</v>
      </c>
      <c r="K188">
        <v>10</v>
      </c>
      <c r="L188">
        <v>15</v>
      </c>
      <c r="M188">
        <v>28</v>
      </c>
      <c r="N188">
        <v>7</v>
      </c>
      <c r="O188">
        <v>7</v>
      </c>
      <c r="S188">
        <v>34</v>
      </c>
      <c r="T188">
        <v>47</v>
      </c>
    </row>
    <row r="189" spans="1:20">
      <c r="B189">
        <v>41</v>
      </c>
      <c r="C189">
        <v>1</v>
      </c>
      <c r="D189">
        <v>3</v>
      </c>
      <c r="E189">
        <v>5</v>
      </c>
      <c r="H189" s="3" t="s">
        <v>32</v>
      </c>
      <c r="J189">
        <v>4</v>
      </c>
      <c r="K189">
        <v>9</v>
      </c>
      <c r="L189">
        <v>11</v>
      </c>
      <c r="M189">
        <v>21</v>
      </c>
      <c r="N189">
        <v>5</v>
      </c>
      <c r="O189">
        <v>8</v>
      </c>
      <c r="R189" s="1" t="s">
        <v>5</v>
      </c>
      <c r="S189">
        <v>45</v>
      </c>
      <c r="T189">
        <v>40</v>
      </c>
    </row>
    <row r="190" spans="1:20">
      <c r="A190" s="1" t="s">
        <v>5</v>
      </c>
      <c r="B190">
        <v>46</v>
      </c>
      <c r="C190">
        <v>1</v>
      </c>
      <c r="D190">
        <v>5</v>
      </c>
      <c r="E190">
        <v>1</v>
      </c>
      <c r="J190">
        <v>6</v>
      </c>
      <c r="K190">
        <v>6</v>
      </c>
      <c r="L190">
        <v>11</v>
      </c>
      <c r="M190">
        <v>25</v>
      </c>
      <c r="N190">
        <v>6</v>
      </c>
      <c r="O190">
        <v>8</v>
      </c>
      <c r="S190">
        <v>64</v>
      </c>
      <c r="T190">
        <v>35</v>
      </c>
    </row>
    <row r="191" spans="1:20">
      <c r="B191">
        <v>45</v>
      </c>
      <c r="C191">
        <v>1</v>
      </c>
      <c r="D191">
        <v>4</v>
      </c>
      <c r="E191">
        <v>3</v>
      </c>
      <c r="J191">
        <v>10</v>
      </c>
      <c r="K191">
        <v>7</v>
      </c>
      <c r="L191">
        <v>9</v>
      </c>
      <c r="M191">
        <v>29</v>
      </c>
      <c r="N191">
        <v>7</v>
      </c>
      <c r="O191">
        <v>3</v>
      </c>
      <c r="S191">
        <v>57</v>
      </c>
      <c r="T191">
        <v>27</v>
      </c>
    </row>
    <row r="192" spans="1:20">
      <c r="B192">
        <v>42</v>
      </c>
      <c r="C192">
        <v>1</v>
      </c>
      <c r="D192">
        <v>4</v>
      </c>
      <c r="E192">
        <v>3</v>
      </c>
      <c r="H192" s="1" t="s">
        <v>5</v>
      </c>
      <c r="J192">
        <v>6</v>
      </c>
      <c r="K192">
        <v>7</v>
      </c>
      <c r="L192">
        <v>4</v>
      </c>
      <c r="M192">
        <v>31</v>
      </c>
      <c r="N192">
        <v>7</v>
      </c>
      <c r="O192">
        <v>5</v>
      </c>
      <c r="R192" s="3" t="s">
        <v>32</v>
      </c>
      <c r="S192">
        <v>81</v>
      </c>
      <c r="T192">
        <v>26</v>
      </c>
    </row>
    <row r="193" spans="1:22">
      <c r="A193" s="3" t="s">
        <v>32</v>
      </c>
      <c r="B193">
        <v>38</v>
      </c>
      <c r="C193">
        <v>1</v>
      </c>
      <c r="D193">
        <v>4</v>
      </c>
      <c r="E193">
        <v>5</v>
      </c>
      <c r="J193">
        <v>7</v>
      </c>
      <c r="K193">
        <v>6</v>
      </c>
      <c r="L193">
        <v>7</v>
      </c>
      <c r="M193">
        <v>22</v>
      </c>
      <c r="N193">
        <v>3</v>
      </c>
      <c r="O193">
        <v>4</v>
      </c>
      <c r="R193" s="3"/>
      <c r="S193">
        <v>75</v>
      </c>
      <c r="T193">
        <v>42</v>
      </c>
    </row>
    <row r="194" spans="1:22">
      <c r="A194" s="3"/>
      <c r="B194">
        <v>49</v>
      </c>
      <c r="C194">
        <v>1</v>
      </c>
      <c r="D194">
        <v>4</v>
      </c>
      <c r="E194">
        <v>3</v>
      </c>
      <c r="J194">
        <v>3</v>
      </c>
      <c r="K194">
        <v>3</v>
      </c>
      <c r="L194">
        <v>10</v>
      </c>
      <c r="M194">
        <v>20</v>
      </c>
      <c r="N194">
        <v>3</v>
      </c>
      <c r="O194">
        <v>6</v>
      </c>
      <c r="R194" s="3"/>
      <c r="S194">
        <v>70</v>
      </c>
      <c r="T194">
        <v>40</v>
      </c>
    </row>
    <row r="195" spans="1:22">
      <c r="A195" s="3"/>
      <c r="B195">
        <v>51</v>
      </c>
      <c r="C195">
        <v>1</v>
      </c>
      <c r="D195">
        <v>4</v>
      </c>
      <c r="E195">
        <v>6</v>
      </c>
      <c r="H195" s="1" t="s">
        <v>6</v>
      </c>
      <c r="J195">
        <v>7</v>
      </c>
      <c r="K195">
        <v>3</v>
      </c>
      <c r="L195">
        <v>8</v>
      </c>
      <c r="M195">
        <v>20</v>
      </c>
      <c r="N195">
        <v>0</v>
      </c>
      <c r="O195">
        <v>3</v>
      </c>
      <c r="R195" s="3" t="s">
        <v>31</v>
      </c>
      <c r="S195">
        <v>86</v>
      </c>
      <c r="T195">
        <v>43</v>
      </c>
    </row>
    <row r="196" spans="1:22">
      <c r="A196" s="3" t="s">
        <v>31</v>
      </c>
      <c r="B196">
        <v>60</v>
      </c>
      <c r="C196">
        <v>1</v>
      </c>
      <c r="D196">
        <v>5</v>
      </c>
      <c r="E196">
        <v>4</v>
      </c>
      <c r="J196">
        <v>7</v>
      </c>
      <c r="K196">
        <v>2</v>
      </c>
      <c r="M196">
        <v>21</v>
      </c>
      <c r="N196">
        <v>1</v>
      </c>
      <c r="O196">
        <v>4</v>
      </c>
      <c r="R196" s="3"/>
      <c r="S196">
        <v>100</v>
      </c>
      <c r="T196">
        <v>47</v>
      </c>
    </row>
    <row r="197" spans="1:22">
      <c r="A197" s="3"/>
      <c r="B197">
        <v>69</v>
      </c>
      <c r="C197">
        <v>1</v>
      </c>
      <c r="D197">
        <v>5</v>
      </c>
      <c r="E197">
        <v>7</v>
      </c>
      <c r="J197">
        <v>4</v>
      </c>
      <c r="K197">
        <v>2</v>
      </c>
      <c r="M197">
        <v>22</v>
      </c>
      <c r="N197">
        <v>1</v>
      </c>
      <c r="O197">
        <v>4</v>
      </c>
      <c r="R197" s="3"/>
      <c r="S197">
        <v>97</v>
      </c>
      <c r="T197">
        <v>46</v>
      </c>
    </row>
    <row r="198" spans="1:22">
      <c r="A198" s="3"/>
      <c r="B198">
        <v>67</v>
      </c>
      <c r="C198">
        <v>1</v>
      </c>
      <c r="D198">
        <v>3</v>
      </c>
      <c r="E198">
        <v>10</v>
      </c>
      <c r="H198" s="1" t="s">
        <v>7</v>
      </c>
      <c r="J198">
        <v>7</v>
      </c>
      <c r="K198">
        <v>3</v>
      </c>
      <c r="M198">
        <v>26</v>
      </c>
      <c r="N198">
        <v>1</v>
      </c>
      <c r="O198">
        <v>9</v>
      </c>
      <c r="R198" s="3" t="s">
        <v>30</v>
      </c>
      <c r="S198">
        <v>115</v>
      </c>
      <c r="T198">
        <v>45</v>
      </c>
      <c r="V198">
        <v>17</v>
      </c>
    </row>
    <row r="199" spans="1:22">
      <c r="A199" s="3" t="s">
        <v>30</v>
      </c>
      <c r="B199">
        <v>71</v>
      </c>
      <c r="C199">
        <v>1</v>
      </c>
      <c r="D199">
        <v>3</v>
      </c>
      <c r="E199">
        <v>7</v>
      </c>
      <c r="J199">
        <v>3</v>
      </c>
      <c r="M199">
        <v>25</v>
      </c>
      <c r="N199">
        <v>1</v>
      </c>
      <c r="O199">
        <v>3</v>
      </c>
      <c r="R199" s="3"/>
      <c r="S199">
        <v>134</v>
      </c>
      <c r="T199">
        <v>47</v>
      </c>
      <c r="V199">
        <v>42</v>
      </c>
    </row>
    <row r="200" spans="1:22">
      <c r="A200" s="3"/>
      <c r="B200">
        <v>69</v>
      </c>
      <c r="C200">
        <v>2</v>
      </c>
      <c r="D200">
        <v>4</v>
      </c>
      <c r="E200">
        <v>8</v>
      </c>
      <c r="J200">
        <v>1</v>
      </c>
      <c r="M200">
        <v>12</v>
      </c>
      <c r="O200">
        <v>4</v>
      </c>
      <c r="R200" s="3"/>
      <c r="S200">
        <v>105</v>
      </c>
      <c r="T200">
        <v>38</v>
      </c>
      <c r="V200">
        <v>61</v>
      </c>
    </row>
    <row r="201" spans="1:22">
      <c r="A201" s="3"/>
      <c r="B201">
        <v>65</v>
      </c>
      <c r="C201">
        <v>3</v>
      </c>
      <c r="D201">
        <v>2</v>
      </c>
      <c r="E201">
        <v>11</v>
      </c>
      <c r="H201" s="1" t="s">
        <v>8</v>
      </c>
      <c r="J201">
        <v>3</v>
      </c>
      <c r="M201">
        <v>15</v>
      </c>
      <c r="O201">
        <v>4</v>
      </c>
      <c r="R201" s="3" t="s">
        <v>28</v>
      </c>
      <c r="S201">
        <v>119</v>
      </c>
      <c r="T201">
        <v>43</v>
      </c>
      <c r="V201">
        <v>56</v>
      </c>
    </row>
    <row r="202" spans="1:22">
      <c r="A202" s="3" t="s">
        <v>28</v>
      </c>
      <c r="B202">
        <v>71</v>
      </c>
      <c r="C202">
        <v>3</v>
      </c>
      <c r="D202">
        <v>3</v>
      </c>
      <c r="E202">
        <v>11</v>
      </c>
      <c r="J202">
        <v>5</v>
      </c>
      <c r="M202">
        <v>13</v>
      </c>
      <c r="O202">
        <v>4</v>
      </c>
      <c r="R202" s="3"/>
      <c r="S202">
        <v>163</v>
      </c>
      <c r="T202">
        <v>44</v>
      </c>
      <c r="V202">
        <v>63</v>
      </c>
    </row>
    <row r="203" spans="1:22">
      <c r="A203" s="3"/>
      <c r="B203">
        <v>79</v>
      </c>
      <c r="C203">
        <v>5</v>
      </c>
      <c r="D203">
        <v>3</v>
      </c>
      <c r="E203">
        <v>12</v>
      </c>
      <c r="J203">
        <v>2</v>
      </c>
      <c r="M203">
        <v>16</v>
      </c>
      <c r="O203">
        <v>5</v>
      </c>
      <c r="R203" s="3"/>
      <c r="S203">
        <v>132</v>
      </c>
      <c r="T203">
        <v>38</v>
      </c>
      <c r="V203">
        <v>50</v>
      </c>
    </row>
    <row r="204" spans="1:22">
      <c r="A204" s="3"/>
      <c r="B204">
        <v>70</v>
      </c>
      <c r="C204">
        <v>5</v>
      </c>
      <c r="D204">
        <v>3</v>
      </c>
      <c r="E204">
        <v>11</v>
      </c>
      <c r="H204" s="1" t="s">
        <v>9</v>
      </c>
      <c r="M204">
        <v>19</v>
      </c>
      <c r="O204">
        <v>5</v>
      </c>
      <c r="R204" s="3" t="s">
        <v>25</v>
      </c>
      <c r="S204">
        <v>132</v>
      </c>
      <c r="T204">
        <v>42</v>
      </c>
      <c r="V204">
        <v>55</v>
      </c>
    </row>
    <row r="205" spans="1:22">
      <c r="A205" s="3" t="s">
        <v>25</v>
      </c>
      <c r="B205">
        <v>81</v>
      </c>
      <c r="C205">
        <v>4</v>
      </c>
      <c r="D205">
        <v>2</v>
      </c>
      <c r="E205">
        <v>15</v>
      </c>
      <c r="M205">
        <v>8</v>
      </c>
      <c r="S205">
        <v>150</v>
      </c>
      <c r="T205">
        <v>38</v>
      </c>
      <c r="V205">
        <v>70</v>
      </c>
    </row>
    <row r="206" spans="1:22">
      <c r="B206">
        <v>85</v>
      </c>
      <c r="C206">
        <v>4</v>
      </c>
      <c r="D206">
        <v>2</v>
      </c>
      <c r="E206">
        <v>13</v>
      </c>
      <c r="M206">
        <v>2</v>
      </c>
      <c r="S206">
        <v>120</v>
      </c>
      <c r="T206">
        <v>37</v>
      </c>
      <c r="V206">
        <v>59</v>
      </c>
    </row>
    <row r="207" spans="1:22">
      <c r="B207">
        <v>90</v>
      </c>
      <c r="C207">
        <v>7</v>
      </c>
      <c r="D207">
        <v>3</v>
      </c>
      <c r="E207">
        <v>10</v>
      </c>
      <c r="H207" s="1" t="s">
        <v>10</v>
      </c>
      <c r="R207" s="1" t="s">
        <v>24</v>
      </c>
      <c r="S207">
        <v>154</v>
      </c>
      <c r="T207">
        <v>50</v>
      </c>
      <c r="V207">
        <v>94</v>
      </c>
    </row>
    <row r="208" spans="1:22">
      <c r="A208" s="1" t="s">
        <v>24</v>
      </c>
      <c r="B208">
        <v>110</v>
      </c>
      <c r="C208">
        <v>3</v>
      </c>
      <c r="D208">
        <v>3</v>
      </c>
      <c r="E208">
        <v>14</v>
      </c>
      <c r="S208">
        <v>161</v>
      </c>
      <c r="T208">
        <v>53</v>
      </c>
      <c r="U208">
        <v>4</v>
      </c>
      <c r="V208">
        <v>87</v>
      </c>
    </row>
    <row r="209" spans="1:22">
      <c r="B209">
        <v>100</v>
      </c>
      <c r="C209">
        <v>3</v>
      </c>
      <c r="D209">
        <v>3</v>
      </c>
      <c r="E209">
        <v>20</v>
      </c>
      <c r="S209">
        <v>186</v>
      </c>
      <c r="T209">
        <v>40</v>
      </c>
      <c r="U209">
        <v>7</v>
      </c>
      <c r="V209">
        <v>85</v>
      </c>
    </row>
    <row r="210" spans="1:22">
      <c r="B210">
        <v>99</v>
      </c>
      <c r="C210">
        <v>7</v>
      </c>
      <c r="D210">
        <v>3</v>
      </c>
      <c r="E210">
        <v>19</v>
      </c>
      <c r="H210" s="1" t="s">
        <v>11</v>
      </c>
      <c r="R210" s="1" t="s">
        <v>23</v>
      </c>
      <c r="S210">
        <v>177</v>
      </c>
      <c r="T210">
        <v>47</v>
      </c>
      <c r="U210">
        <v>5</v>
      </c>
      <c r="V210">
        <v>107</v>
      </c>
    </row>
    <row r="211" spans="1:22">
      <c r="A211" s="1" t="s">
        <v>23</v>
      </c>
      <c r="B211">
        <v>90</v>
      </c>
      <c r="C211">
        <v>5</v>
      </c>
      <c r="D211">
        <v>1</v>
      </c>
      <c r="E211">
        <v>18</v>
      </c>
      <c r="R211" s="4"/>
      <c r="S211">
        <v>174</v>
      </c>
      <c r="T211">
        <v>36</v>
      </c>
      <c r="U211">
        <v>5</v>
      </c>
      <c r="V211">
        <v>105</v>
      </c>
    </row>
    <row r="212" spans="1:22">
      <c r="A212" s="4"/>
      <c r="B212">
        <v>109</v>
      </c>
      <c r="C212">
        <v>5</v>
      </c>
      <c r="D212">
        <v>2</v>
      </c>
      <c r="E212">
        <v>16</v>
      </c>
      <c r="R212" s="5"/>
      <c r="S212">
        <v>163</v>
      </c>
      <c r="T212">
        <v>41</v>
      </c>
      <c r="U212">
        <v>5</v>
      </c>
      <c r="V212">
        <v>101</v>
      </c>
    </row>
    <row r="213" spans="1:22">
      <c r="A213" s="5"/>
      <c r="B213">
        <v>114</v>
      </c>
      <c r="C213">
        <v>6</v>
      </c>
      <c r="D213">
        <v>1</v>
      </c>
      <c r="E213">
        <v>22</v>
      </c>
      <c r="H213" s="1" t="s">
        <v>12</v>
      </c>
      <c r="R213" s="5" t="s">
        <v>22</v>
      </c>
      <c r="S213">
        <v>187</v>
      </c>
      <c r="T213">
        <v>34</v>
      </c>
      <c r="U213">
        <v>5</v>
      </c>
      <c r="V213">
        <v>107</v>
      </c>
    </row>
    <row r="214" spans="1:22">
      <c r="A214" s="5" t="s">
        <v>22</v>
      </c>
      <c r="B214">
        <v>127</v>
      </c>
      <c r="C214">
        <v>6</v>
      </c>
      <c r="D214">
        <v>1</v>
      </c>
      <c r="E214">
        <v>24</v>
      </c>
      <c r="R214" s="4"/>
      <c r="S214">
        <v>141</v>
      </c>
      <c r="T214">
        <v>44</v>
      </c>
      <c r="U214">
        <v>3</v>
      </c>
      <c r="V214">
        <v>88</v>
      </c>
    </row>
    <row r="215" spans="1:22">
      <c r="A215" s="4"/>
      <c r="B215">
        <v>126</v>
      </c>
      <c r="C215">
        <v>4</v>
      </c>
      <c r="D215">
        <v>3</v>
      </c>
      <c r="E215">
        <v>19</v>
      </c>
      <c r="R215" s="5"/>
      <c r="S215">
        <v>130</v>
      </c>
      <c r="T215">
        <v>45</v>
      </c>
      <c r="U215">
        <v>7</v>
      </c>
      <c r="V215">
        <v>82</v>
      </c>
    </row>
    <row r="216" spans="1:22">
      <c r="A216" s="5"/>
      <c r="B216">
        <v>114</v>
      </c>
      <c r="C216">
        <v>3</v>
      </c>
      <c r="D216">
        <v>2</v>
      </c>
      <c r="E216">
        <v>17</v>
      </c>
      <c r="H216" s="1" t="s">
        <v>13</v>
      </c>
      <c r="R216" s="5" t="s">
        <v>44</v>
      </c>
      <c r="S216">
        <v>149</v>
      </c>
      <c r="T216">
        <v>50</v>
      </c>
      <c r="U216">
        <v>4</v>
      </c>
      <c r="V216">
        <v>89</v>
      </c>
    </row>
    <row r="217" spans="1:22">
      <c r="A217" s="5" t="s">
        <v>44</v>
      </c>
      <c r="B217">
        <v>124</v>
      </c>
      <c r="C217">
        <v>3</v>
      </c>
      <c r="D217">
        <v>3</v>
      </c>
      <c r="E217">
        <v>20</v>
      </c>
      <c r="S217">
        <v>165</v>
      </c>
      <c r="T217">
        <v>35</v>
      </c>
      <c r="U217">
        <v>5</v>
      </c>
      <c r="V217">
        <v>96</v>
      </c>
    </row>
    <row r="218" spans="1:22">
      <c r="B218">
        <v>112</v>
      </c>
      <c r="C218">
        <v>2</v>
      </c>
      <c r="D218">
        <v>2</v>
      </c>
      <c r="E218">
        <v>22</v>
      </c>
      <c r="R218" s="5"/>
      <c r="S218">
        <v>175</v>
      </c>
      <c r="T218">
        <v>33</v>
      </c>
      <c r="U218">
        <v>4</v>
      </c>
      <c r="V218">
        <v>70</v>
      </c>
    </row>
    <row r="219" spans="1:22">
      <c r="A219" s="5"/>
      <c r="B219">
        <v>108</v>
      </c>
      <c r="C219">
        <v>2</v>
      </c>
      <c r="D219">
        <v>3</v>
      </c>
      <c r="E219">
        <v>15</v>
      </c>
      <c r="H219" s="1" t="s">
        <v>14</v>
      </c>
      <c r="R219" s="5" t="s">
        <v>53</v>
      </c>
      <c r="S219">
        <v>176</v>
      </c>
      <c r="T219">
        <v>39</v>
      </c>
      <c r="U219">
        <v>5</v>
      </c>
      <c r="V219">
        <v>77</v>
      </c>
    </row>
    <row r="220" spans="1:22">
      <c r="A220" s="5" t="s">
        <v>53</v>
      </c>
      <c r="B220">
        <v>125</v>
      </c>
      <c r="C220">
        <v>2</v>
      </c>
      <c r="D220">
        <v>2</v>
      </c>
      <c r="E220">
        <v>19</v>
      </c>
      <c r="S220">
        <v>188</v>
      </c>
      <c r="T220">
        <v>29</v>
      </c>
      <c r="U220">
        <v>8</v>
      </c>
      <c r="V220">
        <v>77</v>
      </c>
    </row>
    <row r="221" spans="1:22">
      <c r="B221" s="1">
        <v>140</v>
      </c>
      <c r="C221" s="1">
        <v>4</v>
      </c>
      <c r="D221" s="1">
        <v>5</v>
      </c>
      <c r="E221" s="1">
        <v>19</v>
      </c>
      <c r="R221" s="5" t="s">
        <v>52</v>
      </c>
      <c r="S221">
        <v>218</v>
      </c>
      <c r="T221">
        <v>28</v>
      </c>
      <c r="U221">
        <v>6</v>
      </c>
      <c r="V221">
        <v>92</v>
      </c>
    </row>
    <row r="222" spans="1:22">
      <c r="A222" s="5" t="s">
        <v>52</v>
      </c>
      <c r="B222" s="1">
        <v>131</v>
      </c>
      <c r="C222" s="1">
        <v>3</v>
      </c>
      <c r="D222" s="1">
        <v>3</v>
      </c>
      <c r="E222" s="1">
        <v>18</v>
      </c>
      <c r="H222" s="1" t="s">
        <v>15</v>
      </c>
    </row>
    <row r="228" spans="1:12">
      <c r="A228" s="6" t="s">
        <v>46</v>
      </c>
      <c r="H228" s="6" t="s">
        <v>48</v>
      </c>
    </row>
    <row r="229" spans="1:12">
      <c r="B229" s="1" t="s">
        <v>0</v>
      </c>
      <c r="C229" s="1" t="s">
        <v>1</v>
      </c>
      <c r="D229" s="1" t="s">
        <v>2</v>
      </c>
      <c r="E229" s="1" t="s">
        <v>21</v>
      </c>
      <c r="I229" s="1" t="s">
        <v>0</v>
      </c>
      <c r="J229" s="1" t="s">
        <v>1</v>
      </c>
      <c r="K229" s="1" t="s">
        <v>2</v>
      </c>
      <c r="L229" s="1" t="s">
        <v>21</v>
      </c>
    </row>
    <row r="230" spans="1:12">
      <c r="B230" s="1"/>
      <c r="C230" s="1"/>
      <c r="D230" s="1"/>
      <c r="E230" s="1"/>
      <c r="I230" s="1"/>
      <c r="J230" s="1"/>
      <c r="K230" s="1"/>
      <c r="L230" s="1"/>
    </row>
    <row r="231" spans="1:12">
      <c r="A231" s="5" t="s">
        <v>52</v>
      </c>
      <c r="B231" s="1">
        <v>2172</v>
      </c>
      <c r="C231" s="1">
        <v>46</v>
      </c>
      <c r="D231" s="1">
        <v>78</v>
      </c>
      <c r="E231" s="1">
        <v>245</v>
      </c>
      <c r="H231" s="5" t="s">
        <v>52</v>
      </c>
      <c r="I231" s="7">
        <f t="shared" ref="I231:L233" si="0">B231 - B232</f>
        <v>74</v>
      </c>
      <c r="J231" s="7">
        <f t="shared" si="0"/>
        <v>2</v>
      </c>
      <c r="K231" s="7">
        <f t="shared" si="0"/>
        <v>1</v>
      </c>
      <c r="L231" s="7">
        <f t="shared" si="0"/>
        <v>5</v>
      </c>
    </row>
    <row r="232" spans="1:12">
      <c r="B232" s="1">
        <v>2098</v>
      </c>
      <c r="C232" s="1">
        <v>44</v>
      </c>
      <c r="D232" s="1">
        <v>77</v>
      </c>
      <c r="E232" s="1">
        <v>240</v>
      </c>
      <c r="I232" s="7">
        <f t="shared" si="0"/>
        <v>117</v>
      </c>
      <c r="J232" s="7">
        <f t="shared" si="0"/>
        <v>4</v>
      </c>
      <c r="K232" s="7">
        <f t="shared" si="0"/>
        <v>2</v>
      </c>
      <c r="L232" s="7">
        <f t="shared" si="0"/>
        <v>8</v>
      </c>
    </row>
    <row r="233" spans="1:12">
      <c r="A233" s="5" t="s">
        <v>53</v>
      </c>
      <c r="B233">
        <v>1981</v>
      </c>
      <c r="C233">
        <v>40</v>
      </c>
      <c r="D233">
        <v>75</v>
      </c>
      <c r="E233">
        <v>232</v>
      </c>
      <c r="H233" s="5" t="s">
        <v>53</v>
      </c>
      <c r="I233" s="7">
        <f t="shared" si="0"/>
        <v>88</v>
      </c>
      <c r="J233" s="7">
        <f t="shared" si="0"/>
        <v>0</v>
      </c>
      <c r="K233" s="7">
        <f t="shared" si="0"/>
        <v>0</v>
      </c>
      <c r="L233" s="7">
        <f t="shared" si="0"/>
        <v>4</v>
      </c>
    </row>
    <row r="234" spans="1:12">
      <c r="A234" s="5"/>
      <c r="B234">
        <v>1893</v>
      </c>
      <c r="C234">
        <v>40</v>
      </c>
      <c r="D234">
        <v>75</v>
      </c>
      <c r="E234">
        <v>228</v>
      </c>
      <c r="H234" s="5"/>
      <c r="I234" s="7">
        <f>B234 - B235</f>
        <v>98</v>
      </c>
      <c r="J234" s="7">
        <f t="shared" ref="J234:L249" si="1">C234 - C235</f>
        <v>2</v>
      </c>
      <c r="K234" s="7">
        <f t="shared" si="1"/>
        <v>0</v>
      </c>
      <c r="L234" s="7">
        <f t="shared" si="1"/>
        <v>7</v>
      </c>
    </row>
    <row r="235" spans="1:12">
      <c r="B235">
        <v>1795</v>
      </c>
      <c r="C235">
        <v>38</v>
      </c>
      <c r="D235">
        <v>75</v>
      </c>
      <c r="E235">
        <v>221</v>
      </c>
      <c r="I235" s="7">
        <f t="shared" ref="I235:L293" si="2">B235 - B236</f>
        <v>71</v>
      </c>
      <c r="J235" s="7">
        <f t="shared" si="1"/>
        <v>1</v>
      </c>
      <c r="K235" s="7">
        <f t="shared" si="1"/>
        <v>0</v>
      </c>
      <c r="L235" s="7">
        <f t="shared" si="1"/>
        <v>8</v>
      </c>
    </row>
    <row r="236" spans="1:12">
      <c r="A236" s="5" t="s">
        <v>44</v>
      </c>
      <c r="B236">
        <v>1724</v>
      </c>
      <c r="C236">
        <v>37</v>
      </c>
      <c r="D236">
        <v>75</v>
      </c>
      <c r="E236">
        <v>213</v>
      </c>
      <c r="H236" s="5" t="s">
        <v>44</v>
      </c>
      <c r="I236" s="7">
        <f t="shared" si="2"/>
        <v>87</v>
      </c>
      <c r="J236" s="7">
        <f t="shared" si="1"/>
        <v>1</v>
      </c>
      <c r="K236" s="7">
        <f t="shared" si="1"/>
        <v>1</v>
      </c>
      <c r="L236" s="7">
        <f t="shared" si="1"/>
        <v>10</v>
      </c>
    </row>
    <row r="237" spans="1:12">
      <c r="A237" s="5"/>
      <c r="B237">
        <v>1637</v>
      </c>
      <c r="C237">
        <v>36</v>
      </c>
      <c r="D237">
        <v>74</v>
      </c>
      <c r="E237">
        <v>203</v>
      </c>
      <c r="H237" s="5"/>
      <c r="I237" s="7">
        <f t="shared" si="2"/>
        <v>87</v>
      </c>
      <c r="J237" s="7">
        <f t="shared" si="1"/>
        <v>2</v>
      </c>
      <c r="K237" s="7">
        <f t="shared" si="1"/>
        <v>0</v>
      </c>
      <c r="L237" s="7">
        <f t="shared" si="1"/>
        <v>2</v>
      </c>
    </row>
    <row r="238" spans="1:12">
      <c r="A238" s="4"/>
      <c r="B238">
        <v>1550</v>
      </c>
      <c r="C238">
        <v>34</v>
      </c>
      <c r="D238">
        <v>74</v>
      </c>
      <c r="E238">
        <v>201</v>
      </c>
      <c r="H238" s="4"/>
      <c r="I238" s="7">
        <f t="shared" si="2"/>
        <v>103</v>
      </c>
      <c r="J238" s="7">
        <f t="shared" si="1"/>
        <v>0</v>
      </c>
      <c r="K238" s="7">
        <f t="shared" si="1"/>
        <v>1</v>
      </c>
      <c r="L238" s="7">
        <f t="shared" si="1"/>
        <v>3</v>
      </c>
    </row>
    <row r="239" spans="1:12">
      <c r="A239" s="5" t="s">
        <v>22</v>
      </c>
      <c r="B239">
        <v>1447</v>
      </c>
      <c r="C239">
        <v>34</v>
      </c>
      <c r="D239">
        <v>73</v>
      </c>
      <c r="E239">
        <v>198</v>
      </c>
      <c r="H239" s="5" t="s">
        <v>22</v>
      </c>
      <c r="I239" s="7">
        <f t="shared" si="2"/>
        <v>100</v>
      </c>
      <c r="J239" s="7">
        <f t="shared" si="1"/>
        <v>0</v>
      </c>
      <c r="K239" s="7">
        <f t="shared" si="1"/>
        <v>2</v>
      </c>
      <c r="L239" s="7">
        <f t="shared" si="1"/>
        <v>10</v>
      </c>
    </row>
    <row r="240" spans="1:12">
      <c r="A240" s="5"/>
      <c r="B240">
        <v>1347</v>
      </c>
      <c r="C240">
        <v>34</v>
      </c>
      <c r="D240">
        <v>71</v>
      </c>
      <c r="E240">
        <v>188</v>
      </c>
      <c r="H240" s="5"/>
      <c r="I240" s="7">
        <f t="shared" si="2"/>
        <v>100</v>
      </c>
      <c r="J240" s="7">
        <f t="shared" si="1"/>
        <v>0</v>
      </c>
      <c r="K240" s="7">
        <f t="shared" si="1"/>
        <v>4</v>
      </c>
      <c r="L240" s="7">
        <f t="shared" si="1"/>
        <v>16</v>
      </c>
    </row>
    <row r="241" spans="1:12">
      <c r="A241" s="4"/>
      <c r="B241">
        <v>1247</v>
      </c>
      <c r="C241">
        <v>34</v>
      </c>
      <c r="D241">
        <v>67</v>
      </c>
      <c r="E241">
        <v>172</v>
      </c>
      <c r="H241" s="4"/>
      <c r="I241" s="7">
        <f t="shared" si="2"/>
        <v>97</v>
      </c>
      <c r="J241" s="7">
        <f t="shared" si="1"/>
        <v>0</v>
      </c>
      <c r="K241" s="7">
        <f t="shared" si="1"/>
        <v>0</v>
      </c>
      <c r="L241" s="7">
        <f t="shared" si="1"/>
        <v>9</v>
      </c>
    </row>
    <row r="242" spans="1:12">
      <c r="A242" s="1" t="s">
        <v>23</v>
      </c>
      <c r="B242">
        <v>1150</v>
      </c>
      <c r="C242">
        <v>34</v>
      </c>
      <c r="D242">
        <v>67</v>
      </c>
      <c r="E242">
        <v>163</v>
      </c>
      <c r="H242" s="1" t="s">
        <v>23</v>
      </c>
      <c r="I242" s="7">
        <f t="shared" si="2"/>
        <v>69</v>
      </c>
      <c r="J242" s="7">
        <f t="shared" si="1"/>
        <v>0</v>
      </c>
      <c r="K242" s="7">
        <f t="shared" si="1"/>
        <v>1</v>
      </c>
      <c r="L242" s="7">
        <f t="shared" si="1"/>
        <v>10</v>
      </c>
    </row>
    <row r="243" spans="1:12">
      <c r="B243">
        <v>1081</v>
      </c>
      <c r="C243">
        <v>34</v>
      </c>
      <c r="D243">
        <v>66</v>
      </c>
      <c r="E243">
        <v>153</v>
      </c>
      <c r="I243" s="7">
        <f t="shared" si="2"/>
        <v>66</v>
      </c>
      <c r="J243" s="7">
        <f t="shared" si="1"/>
        <v>0</v>
      </c>
      <c r="K243" s="7">
        <f t="shared" si="1"/>
        <v>3</v>
      </c>
      <c r="L243" s="7">
        <f t="shared" si="1"/>
        <v>9</v>
      </c>
    </row>
    <row r="244" spans="1:12">
      <c r="B244">
        <v>1015</v>
      </c>
      <c r="C244">
        <v>34</v>
      </c>
      <c r="D244">
        <v>63</v>
      </c>
      <c r="E244">
        <v>144</v>
      </c>
      <c r="I244" s="7">
        <f t="shared" si="2"/>
        <v>53</v>
      </c>
      <c r="J244" s="7">
        <f t="shared" si="1"/>
        <v>2</v>
      </c>
      <c r="K244" s="7">
        <f t="shared" si="1"/>
        <v>3</v>
      </c>
      <c r="L244" s="7">
        <f t="shared" si="1"/>
        <v>15</v>
      </c>
    </row>
    <row r="245" spans="1:12">
      <c r="A245" s="1" t="s">
        <v>24</v>
      </c>
      <c r="B245">
        <v>962</v>
      </c>
      <c r="C245">
        <v>32</v>
      </c>
      <c r="D245">
        <v>60</v>
      </c>
      <c r="E245">
        <v>129</v>
      </c>
      <c r="H245" s="1" t="s">
        <v>24</v>
      </c>
      <c r="I245" s="7">
        <f t="shared" si="2"/>
        <v>79</v>
      </c>
      <c r="J245" s="7">
        <f t="shared" si="1"/>
        <v>1</v>
      </c>
      <c r="K245" s="7">
        <f t="shared" si="1"/>
        <v>2</v>
      </c>
      <c r="L245" s="7">
        <f t="shared" si="1"/>
        <v>5</v>
      </c>
    </row>
    <row r="246" spans="1:12">
      <c r="B246">
        <v>883</v>
      </c>
      <c r="C246">
        <v>31</v>
      </c>
      <c r="D246">
        <v>58</v>
      </c>
      <c r="E246">
        <v>124</v>
      </c>
      <c r="I246" s="7">
        <f t="shared" si="2"/>
        <v>45</v>
      </c>
      <c r="J246" s="7">
        <f t="shared" si="1"/>
        <v>0</v>
      </c>
      <c r="K246" s="7">
        <f t="shared" si="1"/>
        <v>1</v>
      </c>
      <c r="L246" s="7">
        <f t="shared" si="1"/>
        <v>7</v>
      </c>
    </row>
    <row r="247" spans="1:12">
      <c r="B247">
        <v>838</v>
      </c>
      <c r="C247">
        <v>31</v>
      </c>
      <c r="D247">
        <v>57</v>
      </c>
      <c r="E247">
        <v>117</v>
      </c>
      <c r="I247" s="7">
        <f t="shared" si="2"/>
        <v>60</v>
      </c>
      <c r="J247" s="7">
        <f t="shared" si="1"/>
        <v>0</v>
      </c>
      <c r="K247" s="7">
        <f t="shared" si="1"/>
        <v>8</v>
      </c>
      <c r="L247" s="7">
        <f t="shared" si="1"/>
        <v>9</v>
      </c>
    </row>
    <row r="248" spans="1:12">
      <c r="A248" s="3" t="s">
        <v>25</v>
      </c>
      <c r="B248">
        <v>778</v>
      </c>
      <c r="C248">
        <v>31</v>
      </c>
      <c r="D248">
        <v>49</v>
      </c>
      <c r="E248">
        <v>108</v>
      </c>
      <c r="H248" s="3" t="s">
        <v>25</v>
      </c>
      <c r="I248" s="7">
        <f t="shared" si="2"/>
        <v>54</v>
      </c>
      <c r="J248" s="7">
        <f t="shared" si="1"/>
        <v>0</v>
      </c>
      <c r="K248" s="7">
        <f t="shared" si="1"/>
        <v>0</v>
      </c>
      <c r="L248" s="7">
        <f t="shared" si="1"/>
        <v>4</v>
      </c>
    </row>
    <row r="249" spans="1:12">
      <c r="A249" s="3"/>
      <c r="B249">
        <v>724</v>
      </c>
      <c r="C249">
        <v>31</v>
      </c>
      <c r="D249">
        <v>49</v>
      </c>
      <c r="E249">
        <v>104</v>
      </c>
      <c r="H249" s="3"/>
      <c r="I249" s="7">
        <f t="shared" si="2"/>
        <v>44</v>
      </c>
      <c r="J249" s="7">
        <f t="shared" si="1"/>
        <v>0</v>
      </c>
      <c r="K249" s="7">
        <f t="shared" si="1"/>
        <v>4</v>
      </c>
      <c r="L249" s="7">
        <f t="shared" si="1"/>
        <v>15</v>
      </c>
    </row>
    <row r="250" spans="1:12">
      <c r="A250" s="3"/>
      <c r="B250">
        <v>680</v>
      </c>
      <c r="C250">
        <v>31</v>
      </c>
      <c r="D250">
        <v>45</v>
      </c>
      <c r="E250">
        <v>89</v>
      </c>
      <c r="H250" s="3"/>
      <c r="I250" s="7">
        <f t="shared" si="2"/>
        <v>48</v>
      </c>
      <c r="J250" s="7">
        <f t="shared" si="2"/>
        <v>1</v>
      </c>
      <c r="K250" s="7">
        <f t="shared" si="2"/>
        <v>4</v>
      </c>
      <c r="L250" s="7">
        <f t="shared" si="2"/>
        <v>8</v>
      </c>
    </row>
    <row r="251" spans="1:12">
      <c r="A251" s="3" t="s">
        <v>28</v>
      </c>
      <c r="B251">
        <v>632</v>
      </c>
      <c r="C251">
        <v>30</v>
      </c>
      <c r="D251">
        <v>41</v>
      </c>
      <c r="E251">
        <v>81</v>
      </c>
      <c r="H251" s="3" t="s">
        <v>28</v>
      </c>
      <c r="I251" s="7">
        <f t="shared" si="2"/>
        <v>43</v>
      </c>
      <c r="J251" s="7">
        <f t="shared" si="2"/>
        <v>1</v>
      </c>
      <c r="K251" s="7">
        <f t="shared" si="2"/>
        <v>2</v>
      </c>
      <c r="L251" s="7">
        <f t="shared" si="2"/>
        <v>8</v>
      </c>
    </row>
    <row r="252" spans="1:12">
      <c r="A252" s="3"/>
      <c r="B252">
        <v>589</v>
      </c>
      <c r="C252">
        <v>29</v>
      </c>
      <c r="D252">
        <v>39</v>
      </c>
      <c r="E252">
        <v>73</v>
      </c>
      <c r="H252" s="3"/>
      <c r="I252" s="7">
        <f t="shared" si="2"/>
        <v>27</v>
      </c>
      <c r="J252" s="7">
        <f t="shared" si="2"/>
        <v>0</v>
      </c>
      <c r="K252" s="7">
        <f t="shared" si="2"/>
        <v>2</v>
      </c>
      <c r="L252" s="7">
        <f t="shared" si="2"/>
        <v>8</v>
      </c>
    </row>
    <row r="253" spans="1:12">
      <c r="A253" s="3"/>
      <c r="B253">
        <v>562</v>
      </c>
      <c r="C253">
        <v>29</v>
      </c>
      <c r="D253">
        <v>37</v>
      </c>
      <c r="E253">
        <v>65</v>
      </c>
      <c r="H253" s="3"/>
      <c r="I253" s="7">
        <f t="shared" si="2"/>
        <v>30</v>
      </c>
      <c r="J253" s="7">
        <f t="shared" si="2"/>
        <v>1</v>
      </c>
      <c r="K253" s="7">
        <f t="shared" si="2"/>
        <v>3</v>
      </c>
      <c r="L253" s="7">
        <f t="shared" si="2"/>
        <v>5</v>
      </c>
    </row>
    <row r="254" spans="1:12">
      <c r="A254" s="3" t="s">
        <v>30</v>
      </c>
      <c r="B254">
        <v>532</v>
      </c>
      <c r="C254">
        <v>28</v>
      </c>
      <c r="D254">
        <v>34</v>
      </c>
      <c r="E254">
        <v>60</v>
      </c>
      <c r="H254" s="3" t="s">
        <v>30</v>
      </c>
      <c r="I254" s="7">
        <f t="shared" si="2"/>
        <v>34</v>
      </c>
      <c r="J254" s="7">
        <f t="shared" si="2"/>
        <v>0</v>
      </c>
      <c r="K254" s="7">
        <f t="shared" si="2"/>
        <v>3</v>
      </c>
      <c r="L254" s="7">
        <f t="shared" si="2"/>
        <v>3</v>
      </c>
    </row>
    <row r="255" spans="1:12">
      <c r="A255" s="3"/>
      <c r="B255">
        <v>498</v>
      </c>
      <c r="C255">
        <v>28</v>
      </c>
      <c r="D255">
        <v>31</v>
      </c>
      <c r="E255">
        <v>57</v>
      </c>
      <c r="H255" s="3"/>
      <c r="I255" s="7">
        <f t="shared" si="2"/>
        <v>40</v>
      </c>
      <c r="J255" s="7">
        <f t="shared" si="2"/>
        <v>0</v>
      </c>
      <c r="K255" s="7">
        <f t="shared" si="2"/>
        <v>1</v>
      </c>
      <c r="L255" s="7">
        <f t="shared" si="2"/>
        <v>5</v>
      </c>
    </row>
    <row r="256" spans="1:12">
      <c r="A256" s="3"/>
      <c r="B256">
        <v>458</v>
      </c>
      <c r="C256">
        <v>28</v>
      </c>
      <c r="D256">
        <v>30</v>
      </c>
      <c r="E256">
        <v>52</v>
      </c>
      <c r="H256" s="3"/>
      <c r="I256" s="7">
        <f t="shared" si="2"/>
        <v>34</v>
      </c>
      <c r="J256" s="7">
        <f t="shared" si="2"/>
        <v>0</v>
      </c>
      <c r="K256" s="7">
        <f t="shared" si="2"/>
        <v>1</v>
      </c>
      <c r="L256" s="7">
        <f t="shared" si="2"/>
        <v>4</v>
      </c>
    </row>
    <row r="257" spans="1:12">
      <c r="A257" s="3" t="s">
        <v>31</v>
      </c>
      <c r="B257">
        <v>424</v>
      </c>
      <c r="C257">
        <v>28</v>
      </c>
      <c r="D257">
        <v>29</v>
      </c>
      <c r="E257">
        <v>48</v>
      </c>
      <c r="H257" s="3" t="s">
        <v>31</v>
      </c>
      <c r="I257" s="7">
        <f t="shared" si="2"/>
        <v>38</v>
      </c>
      <c r="J257" s="7">
        <f t="shared" si="2"/>
        <v>2</v>
      </c>
      <c r="K257" s="7">
        <f t="shared" si="2"/>
        <v>0</v>
      </c>
      <c r="L257" s="7">
        <f t="shared" si="2"/>
        <v>0</v>
      </c>
    </row>
    <row r="258" spans="1:12">
      <c r="A258" s="3"/>
      <c r="B258">
        <v>386</v>
      </c>
      <c r="C258">
        <v>26</v>
      </c>
      <c r="D258">
        <v>29</v>
      </c>
      <c r="E258">
        <v>48</v>
      </c>
      <c r="H258" s="3"/>
      <c r="I258" s="7">
        <f t="shared" si="2"/>
        <v>25</v>
      </c>
      <c r="J258" s="7">
        <f t="shared" si="2"/>
        <v>1</v>
      </c>
      <c r="K258" s="7">
        <f t="shared" si="2"/>
        <v>1</v>
      </c>
      <c r="L258" s="7">
        <f t="shared" si="2"/>
        <v>2</v>
      </c>
    </row>
    <row r="259" spans="1:12">
      <c r="A259" s="3"/>
      <c r="B259">
        <v>361</v>
      </c>
      <c r="C259">
        <v>25</v>
      </c>
      <c r="D259">
        <v>28</v>
      </c>
      <c r="E259">
        <v>46</v>
      </c>
      <c r="H259" s="3"/>
      <c r="I259" s="7">
        <f t="shared" si="2"/>
        <v>22</v>
      </c>
      <c r="J259" s="7">
        <f t="shared" si="2"/>
        <v>0</v>
      </c>
      <c r="K259" s="7">
        <f t="shared" si="2"/>
        <v>1</v>
      </c>
      <c r="L259" s="7">
        <f t="shared" si="2"/>
        <v>4</v>
      </c>
    </row>
    <row r="260" spans="1:12">
      <c r="A260" s="3" t="s">
        <v>32</v>
      </c>
      <c r="B260">
        <v>339</v>
      </c>
      <c r="C260">
        <v>25</v>
      </c>
      <c r="D260">
        <v>27</v>
      </c>
      <c r="E260">
        <v>42</v>
      </c>
      <c r="H260" s="3" t="s">
        <v>32</v>
      </c>
      <c r="I260" s="7">
        <f t="shared" si="2"/>
        <v>19</v>
      </c>
      <c r="J260" s="7">
        <f t="shared" si="2"/>
        <v>0</v>
      </c>
      <c r="K260" s="7">
        <f t="shared" si="2"/>
        <v>1</v>
      </c>
      <c r="L260" s="7">
        <f t="shared" si="2"/>
        <v>1</v>
      </c>
    </row>
    <row r="261" spans="1:12">
      <c r="B261">
        <v>320</v>
      </c>
      <c r="C261">
        <v>25</v>
      </c>
      <c r="D261">
        <v>26</v>
      </c>
      <c r="E261">
        <v>41</v>
      </c>
      <c r="I261" s="7">
        <f t="shared" si="2"/>
        <v>14</v>
      </c>
      <c r="J261" s="7">
        <f t="shared" si="2"/>
        <v>1</v>
      </c>
      <c r="K261" s="7">
        <f t="shared" si="2"/>
        <v>0</v>
      </c>
      <c r="L261" s="7">
        <f t="shared" si="2"/>
        <v>0</v>
      </c>
    </row>
    <row r="262" spans="1:12">
      <c r="B262">
        <v>306</v>
      </c>
      <c r="C262">
        <v>24</v>
      </c>
      <c r="D262">
        <v>26</v>
      </c>
      <c r="E262">
        <v>41</v>
      </c>
      <c r="I262" s="7">
        <f t="shared" si="2"/>
        <v>23</v>
      </c>
      <c r="J262" s="7">
        <f t="shared" si="2"/>
        <v>1</v>
      </c>
      <c r="K262" s="7">
        <f t="shared" si="2"/>
        <v>3</v>
      </c>
      <c r="L262" s="7">
        <f t="shared" si="2"/>
        <v>0</v>
      </c>
    </row>
    <row r="263" spans="1:12">
      <c r="A263" s="1" t="s">
        <v>5</v>
      </c>
      <c r="B263">
        <v>283</v>
      </c>
      <c r="C263">
        <v>23</v>
      </c>
      <c r="D263">
        <v>23</v>
      </c>
      <c r="E263">
        <v>41</v>
      </c>
      <c r="H263" s="1" t="s">
        <v>5</v>
      </c>
      <c r="I263" s="7">
        <f t="shared" si="2"/>
        <v>29</v>
      </c>
      <c r="J263" s="7">
        <f t="shared" si="2"/>
        <v>1</v>
      </c>
      <c r="K263" s="7">
        <f t="shared" si="2"/>
        <v>0</v>
      </c>
      <c r="L263" s="7">
        <f t="shared" si="2"/>
        <v>1</v>
      </c>
    </row>
    <row r="264" spans="1:12">
      <c r="B264">
        <v>254</v>
      </c>
      <c r="C264">
        <v>22</v>
      </c>
      <c r="D264">
        <v>23</v>
      </c>
      <c r="E264">
        <v>40</v>
      </c>
      <c r="I264" s="7">
        <f t="shared" si="2"/>
        <v>11</v>
      </c>
      <c r="J264" s="7">
        <f t="shared" si="2"/>
        <v>0</v>
      </c>
      <c r="K264" s="7">
        <f t="shared" si="2"/>
        <v>1</v>
      </c>
      <c r="L264" s="7">
        <f t="shared" si="2"/>
        <v>1</v>
      </c>
    </row>
    <row r="265" spans="1:12">
      <c r="B265">
        <v>243</v>
      </c>
      <c r="C265">
        <v>22</v>
      </c>
      <c r="D265">
        <v>22</v>
      </c>
      <c r="E265">
        <v>39</v>
      </c>
      <c r="I265" s="7">
        <f t="shared" si="2"/>
        <v>29</v>
      </c>
      <c r="J265" s="7">
        <f t="shared" si="2"/>
        <v>0</v>
      </c>
      <c r="K265" s="7">
        <f t="shared" si="2"/>
        <v>1</v>
      </c>
      <c r="L265" s="7">
        <f t="shared" si="2"/>
        <v>0</v>
      </c>
    </row>
    <row r="266" spans="1:12">
      <c r="A266" s="1" t="s">
        <v>6</v>
      </c>
      <c r="B266">
        <v>214</v>
      </c>
      <c r="C266">
        <v>22</v>
      </c>
      <c r="D266">
        <v>21</v>
      </c>
      <c r="E266">
        <v>39</v>
      </c>
      <c r="H266" s="1" t="s">
        <v>6</v>
      </c>
      <c r="I266" s="7">
        <f t="shared" si="2"/>
        <v>23</v>
      </c>
      <c r="J266" s="7">
        <f t="shared" si="2"/>
        <v>2</v>
      </c>
      <c r="K266" s="7">
        <f t="shared" si="2"/>
        <v>2</v>
      </c>
      <c r="L266" s="7">
        <f t="shared" si="2"/>
        <v>3</v>
      </c>
    </row>
    <row r="267" spans="1:12">
      <c r="B267">
        <v>191</v>
      </c>
      <c r="C267">
        <v>20</v>
      </c>
      <c r="D267">
        <v>19</v>
      </c>
      <c r="E267">
        <v>36</v>
      </c>
      <c r="I267" s="7">
        <f t="shared" si="2"/>
        <v>14</v>
      </c>
      <c r="J267" s="7">
        <f t="shared" si="2"/>
        <v>2</v>
      </c>
      <c r="K267" s="7">
        <f t="shared" si="2"/>
        <v>1</v>
      </c>
      <c r="L267" s="7">
        <f t="shared" si="2"/>
        <v>2</v>
      </c>
    </row>
    <row r="268" spans="1:12">
      <c r="B268">
        <v>177</v>
      </c>
      <c r="C268">
        <v>18</v>
      </c>
      <c r="D268">
        <v>18</v>
      </c>
      <c r="E268">
        <v>34</v>
      </c>
      <c r="I268" s="7">
        <f t="shared" si="2"/>
        <v>21</v>
      </c>
      <c r="J268" s="7">
        <f t="shared" si="2"/>
        <v>0</v>
      </c>
      <c r="K268" s="7">
        <f t="shared" si="2"/>
        <v>0</v>
      </c>
      <c r="L268" s="7">
        <f t="shared" si="2"/>
        <v>2</v>
      </c>
    </row>
    <row r="269" spans="1:12">
      <c r="A269" s="1" t="s">
        <v>7</v>
      </c>
      <c r="B269">
        <v>156</v>
      </c>
      <c r="C269">
        <v>18</v>
      </c>
      <c r="D269">
        <v>18</v>
      </c>
      <c r="E269">
        <v>32</v>
      </c>
      <c r="H269" s="1" t="s">
        <v>7</v>
      </c>
      <c r="I269" s="7">
        <f t="shared" si="2"/>
        <v>21</v>
      </c>
      <c r="J269" s="7">
        <f t="shared" si="2"/>
        <v>0</v>
      </c>
      <c r="K269" s="7">
        <f t="shared" si="2"/>
        <v>3</v>
      </c>
      <c r="L269" s="7">
        <f t="shared" si="2"/>
        <v>3</v>
      </c>
    </row>
    <row r="270" spans="1:12">
      <c r="B270">
        <v>135</v>
      </c>
      <c r="C270">
        <v>18</v>
      </c>
      <c r="D270">
        <v>15</v>
      </c>
      <c r="E270">
        <v>29</v>
      </c>
      <c r="I270" s="7">
        <f t="shared" si="2"/>
        <v>20</v>
      </c>
      <c r="J270" s="7">
        <f t="shared" si="2"/>
        <v>0</v>
      </c>
      <c r="K270" s="7">
        <f t="shared" si="2"/>
        <v>0</v>
      </c>
      <c r="L270" s="7">
        <f t="shared" si="2"/>
        <v>4</v>
      </c>
    </row>
    <row r="271" spans="1:12">
      <c r="B271">
        <v>115</v>
      </c>
      <c r="C271">
        <v>18</v>
      </c>
      <c r="D271">
        <v>15</v>
      </c>
      <c r="E271">
        <v>25</v>
      </c>
      <c r="I271" s="7">
        <f t="shared" si="2"/>
        <v>11</v>
      </c>
      <c r="J271" s="7">
        <f t="shared" si="2"/>
        <v>0</v>
      </c>
      <c r="K271" s="7">
        <f t="shared" si="2"/>
        <v>2</v>
      </c>
      <c r="L271" s="7">
        <f t="shared" si="2"/>
        <v>2</v>
      </c>
    </row>
    <row r="272" spans="1:12">
      <c r="A272" s="1" t="s">
        <v>8</v>
      </c>
      <c r="B272">
        <v>104</v>
      </c>
      <c r="C272">
        <v>18</v>
      </c>
      <c r="D272">
        <v>13</v>
      </c>
      <c r="E272">
        <v>23</v>
      </c>
      <c r="H272" s="1" t="s">
        <v>8</v>
      </c>
      <c r="I272" s="7">
        <f t="shared" si="2"/>
        <v>9</v>
      </c>
      <c r="J272" s="7">
        <f t="shared" si="2"/>
        <v>0</v>
      </c>
      <c r="K272" s="7">
        <f t="shared" si="2"/>
        <v>1</v>
      </c>
      <c r="L272" s="7">
        <f t="shared" si="2"/>
        <v>1</v>
      </c>
    </row>
    <row r="273" spans="1:12">
      <c r="B273">
        <v>95</v>
      </c>
      <c r="C273">
        <v>18</v>
      </c>
      <c r="D273">
        <v>12</v>
      </c>
      <c r="E273">
        <v>22</v>
      </c>
      <c r="I273" s="7">
        <f t="shared" si="2"/>
        <v>7</v>
      </c>
      <c r="J273" s="7">
        <f t="shared" si="2"/>
        <v>0</v>
      </c>
      <c r="K273" s="7">
        <f t="shared" si="2"/>
        <v>2</v>
      </c>
      <c r="L273" s="7">
        <f t="shared" si="2"/>
        <v>2</v>
      </c>
    </row>
    <row r="274" spans="1:12">
      <c r="B274">
        <v>88</v>
      </c>
      <c r="C274">
        <v>18</v>
      </c>
      <c r="D274">
        <v>10</v>
      </c>
      <c r="E274">
        <v>20</v>
      </c>
      <c r="I274" s="7">
        <f t="shared" si="2"/>
        <v>15</v>
      </c>
      <c r="J274" s="7">
        <f t="shared" si="2"/>
        <v>0</v>
      </c>
      <c r="K274" s="7">
        <f t="shared" si="2"/>
        <v>0</v>
      </c>
      <c r="L274" s="7">
        <f t="shared" si="2"/>
        <v>20</v>
      </c>
    </row>
    <row r="275" spans="1:12">
      <c r="A275" s="1" t="s">
        <v>9</v>
      </c>
      <c r="B275">
        <v>73</v>
      </c>
      <c r="C275">
        <v>18</v>
      </c>
      <c r="D275">
        <v>10</v>
      </c>
      <c r="H275" s="1" t="s">
        <v>9</v>
      </c>
      <c r="I275" s="7">
        <f t="shared" si="2"/>
        <v>21</v>
      </c>
      <c r="J275" s="7">
        <f t="shared" si="2"/>
        <v>0</v>
      </c>
      <c r="K275" s="7">
        <f t="shared" si="2"/>
        <v>0</v>
      </c>
    </row>
    <row r="276" spans="1:12">
      <c r="B276">
        <v>52</v>
      </c>
      <c r="C276">
        <v>18</v>
      </c>
      <c r="D276">
        <v>10</v>
      </c>
      <c r="I276" s="7">
        <f t="shared" si="2"/>
        <v>12</v>
      </c>
      <c r="J276" s="7">
        <f t="shared" si="2"/>
        <v>4</v>
      </c>
      <c r="K276" s="7">
        <f t="shared" si="2"/>
        <v>0</v>
      </c>
    </row>
    <row r="277" spans="1:12">
      <c r="B277">
        <v>40</v>
      </c>
      <c r="C277">
        <v>14</v>
      </c>
      <c r="D277">
        <v>10</v>
      </c>
      <c r="I277" s="7">
        <f t="shared" si="2"/>
        <v>9</v>
      </c>
      <c r="J277" s="7">
        <f t="shared" si="2"/>
        <v>5</v>
      </c>
      <c r="K277" s="7">
        <f t="shared" si="2"/>
        <v>0</v>
      </c>
    </row>
    <row r="278" spans="1:12">
      <c r="A278" s="1" t="s">
        <v>10</v>
      </c>
      <c r="B278">
        <v>31</v>
      </c>
      <c r="C278">
        <v>9</v>
      </c>
      <c r="D278">
        <v>10</v>
      </c>
      <c r="H278" s="1" t="s">
        <v>10</v>
      </c>
      <c r="I278" s="7">
        <f t="shared" si="2"/>
        <v>2</v>
      </c>
      <c r="J278" s="7">
        <f t="shared" si="2"/>
        <v>2</v>
      </c>
      <c r="K278" s="7">
        <f t="shared" si="2"/>
        <v>0</v>
      </c>
    </row>
    <row r="279" spans="1:12">
      <c r="B279">
        <v>29</v>
      </c>
      <c r="C279">
        <v>7</v>
      </c>
      <c r="D279">
        <v>10</v>
      </c>
      <c r="I279" s="7">
        <f t="shared" si="2"/>
        <v>1</v>
      </c>
      <c r="J279" s="7">
        <f t="shared" si="2"/>
        <v>1</v>
      </c>
      <c r="K279" s="7">
        <f t="shared" si="2"/>
        <v>0</v>
      </c>
    </row>
    <row r="280" spans="1:12">
      <c r="B280">
        <v>28</v>
      </c>
      <c r="C280">
        <v>6</v>
      </c>
      <c r="D280">
        <v>10</v>
      </c>
      <c r="I280" s="7">
        <f t="shared" si="2"/>
        <v>2</v>
      </c>
      <c r="J280" s="7">
        <f t="shared" si="2"/>
        <v>2</v>
      </c>
      <c r="K280" s="7">
        <f t="shared" si="2"/>
        <v>1</v>
      </c>
    </row>
    <row r="281" spans="1:12">
      <c r="A281" s="1" t="s">
        <v>11</v>
      </c>
      <c r="B281">
        <v>26</v>
      </c>
      <c r="C281">
        <v>4</v>
      </c>
      <c r="D281">
        <v>9</v>
      </c>
      <c r="H281" s="1" t="s">
        <v>11</v>
      </c>
      <c r="I281" s="7">
        <f t="shared" si="2"/>
        <v>2</v>
      </c>
      <c r="J281" s="7">
        <f t="shared" si="2"/>
        <v>0</v>
      </c>
      <c r="K281" s="7">
        <f t="shared" si="2"/>
        <v>0</v>
      </c>
    </row>
    <row r="282" spans="1:12">
      <c r="B282">
        <v>24</v>
      </c>
      <c r="C282">
        <v>4</v>
      </c>
      <c r="D282">
        <v>9</v>
      </c>
      <c r="I282" s="7">
        <f t="shared" si="2"/>
        <v>3</v>
      </c>
      <c r="J282" s="7">
        <f t="shared" si="2"/>
        <v>0</v>
      </c>
      <c r="K282" s="7">
        <f t="shared" si="2"/>
        <v>0</v>
      </c>
    </row>
    <row r="283" spans="1:12">
      <c r="B283">
        <v>21</v>
      </c>
      <c r="C283">
        <v>4</v>
      </c>
      <c r="D283">
        <v>9</v>
      </c>
      <c r="I283" s="7">
        <f t="shared" si="2"/>
        <v>2</v>
      </c>
      <c r="J283" s="7">
        <f t="shared" si="2"/>
        <v>0</v>
      </c>
      <c r="K283" s="7">
        <f t="shared" si="2"/>
        <v>1</v>
      </c>
    </row>
    <row r="284" spans="1:12">
      <c r="A284" s="1" t="s">
        <v>12</v>
      </c>
      <c r="B284">
        <v>19</v>
      </c>
      <c r="C284">
        <v>4</v>
      </c>
      <c r="D284">
        <v>8</v>
      </c>
      <c r="H284" s="1" t="s">
        <v>12</v>
      </c>
      <c r="I284" s="7">
        <f t="shared" si="2"/>
        <v>2</v>
      </c>
      <c r="J284" s="7">
        <f t="shared" si="2"/>
        <v>0</v>
      </c>
      <c r="K284" s="7">
        <f t="shared" si="2"/>
        <v>0</v>
      </c>
    </row>
    <row r="285" spans="1:12">
      <c r="B285">
        <v>17</v>
      </c>
      <c r="C285">
        <v>4</v>
      </c>
      <c r="D285">
        <v>8</v>
      </c>
      <c r="I285" s="7">
        <f t="shared" si="2"/>
        <v>4</v>
      </c>
      <c r="J285" s="7">
        <f t="shared" si="2"/>
        <v>1</v>
      </c>
      <c r="K285" s="7">
        <f t="shared" si="2"/>
        <v>0</v>
      </c>
    </row>
    <row r="286" spans="1:12">
      <c r="B286">
        <v>13</v>
      </c>
      <c r="C286">
        <v>3</v>
      </c>
      <c r="D286">
        <v>8</v>
      </c>
      <c r="I286" s="7">
        <f t="shared" si="2"/>
        <v>1</v>
      </c>
      <c r="J286" s="7">
        <f t="shared" si="2"/>
        <v>0</v>
      </c>
      <c r="K286" s="7">
        <f t="shared" si="2"/>
        <v>1</v>
      </c>
    </row>
    <row r="287" spans="1:12">
      <c r="A287" s="1" t="s">
        <v>13</v>
      </c>
      <c r="B287">
        <v>12</v>
      </c>
      <c r="C287">
        <v>3</v>
      </c>
      <c r="D287">
        <v>7</v>
      </c>
      <c r="H287" s="1" t="s">
        <v>13</v>
      </c>
      <c r="I287" s="7">
        <f t="shared" si="2"/>
        <v>3</v>
      </c>
      <c r="J287" s="7">
        <f t="shared" si="2"/>
        <v>0</v>
      </c>
      <c r="K287" s="7">
        <f t="shared" si="2"/>
        <v>0</v>
      </c>
    </row>
    <row r="288" spans="1:12">
      <c r="B288">
        <v>9</v>
      </c>
      <c r="C288">
        <v>3</v>
      </c>
      <c r="D288">
        <v>7</v>
      </c>
      <c r="I288" s="7">
        <f t="shared" si="2"/>
        <v>0</v>
      </c>
      <c r="J288" s="7">
        <f t="shared" si="2"/>
        <v>0</v>
      </c>
      <c r="K288" s="7">
        <f t="shared" si="2"/>
        <v>1</v>
      </c>
    </row>
    <row r="289" spans="1:12">
      <c r="B289">
        <v>9</v>
      </c>
      <c r="C289">
        <v>3</v>
      </c>
      <c r="D289">
        <v>6</v>
      </c>
      <c r="I289" s="7">
        <f t="shared" si="2"/>
        <v>2</v>
      </c>
      <c r="J289" s="7">
        <f t="shared" si="2"/>
        <v>0</v>
      </c>
      <c r="K289" s="7">
        <f t="shared" si="2"/>
        <v>1</v>
      </c>
    </row>
    <row r="290" spans="1:12">
      <c r="A290" s="1" t="s">
        <v>14</v>
      </c>
      <c r="B290">
        <v>7</v>
      </c>
      <c r="C290">
        <v>3</v>
      </c>
      <c r="D290">
        <v>5</v>
      </c>
      <c r="H290" s="1" t="s">
        <v>14</v>
      </c>
      <c r="I290" s="7">
        <f t="shared" si="2"/>
        <v>2</v>
      </c>
      <c r="J290" s="7">
        <f t="shared" si="2"/>
        <v>0</v>
      </c>
      <c r="K290" s="7">
        <f t="shared" si="2"/>
        <v>0</v>
      </c>
    </row>
    <row r="291" spans="1:12">
      <c r="B291">
        <v>5</v>
      </c>
      <c r="C291">
        <v>3</v>
      </c>
      <c r="D291">
        <v>5</v>
      </c>
      <c r="I291" s="7">
        <f t="shared" si="2"/>
        <v>0</v>
      </c>
      <c r="J291" s="7">
        <f t="shared" si="2"/>
        <v>0</v>
      </c>
      <c r="K291" s="7">
        <f t="shared" si="2"/>
        <v>0</v>
      </c>
    </row>
    <row r="292" spans="1:12">
      <c r="B292">
        <v>5</v>
      </c>
      <c r="C292">
        <v>3</v>
      </c>
      <c r="D292">
        <v>5</v>
      </c>
      <c r="I292" s="7">
        <f t="shared" si="2"/>
        <v>2</v>
      </c>
      <c r="J292" s="7">
        <f t="shared" si="2"/>
        <v>0</v>
      </c>
      <c r="K292" s="7">
        <f t="shared" si="2"/>
        <v>0</v>
      </c>
    </row>
    <row r="293" spans="1:12">
      <c r="A293" s="1" t="s">
        <v>15</v>
      </c>
      <c r="B293">
        <v>3</v>
      </c>
      <c r="C293">
        <v>3</v>
      </c>
      <c r="D293">
        <v>5</v>
      </c>
      <c r="H293" s="1" t="s">
        <v>15</v>
      </c>
      <c r="I293" s="7">
        <f t="shared" si="2"/>
        <v>3</v>
      </c>
      <c r="J293" s="7">
        <f t="shared" si="2"/>
        <v>3</v>
      </c>
      <c r="K293" s="7">
        <f t="shared" si="2"/>
        <v>5</v>
      </c>
    </row>
    <row r="298" spans="1:12">
      <c r="A298" s="6" t="s">
        <v>47</v>
      </c>
      <c r="H298" s="6" t="s">
        <v>49</v>
      </c>
    </row>
    <row r="299" spans="1:12">
      <c r="B299" s="1" t="s">
        <v>0</v>
      </c>
      <c r="C299" s="1" t="s">
        <v>1</v>
      </c>
      <c r="D299" s="1" t="s">
        <v>2</v>
      </c>
      <c r="E299" s="1" t="s">
        <v>21</v>
      </c>
      <c r="I299" s="1" t="s">
        <v>0</v>
      </c>
      <c r="J299" s="1" t="s">
        <v>1</v>
      </c>
      <c r="K299" s="1" t="s">
        <v>2</v>
      </c>
      <c r="L299" s="1" t="s">
        <v>21</v>
      </c>
    </row>
    <row r="300" spans="1:12">
      <c r="B300" s="1"/>
      <c r="C300" s="1"/>
      <c r="D300" s="1"/>
      <c r="E300" s="1"/>
      <c r="I300" s="1"/>
      <c r="J300" s="1"/>
      <c r="K300" s="1"/>
      <c r="L300" s="1"/>
    </row>
    <row r="301" spans="1:12">
      <c r="A301" s="5" t="s">
        <v>52</v>
      </c>
      <c r="B301" s="1">
        <v>595</v>
      </c>
      <c r="C301" s="1">
        <v>21</v>
      </c>
      <c r="D301" s="1">
        <v>17</v>
      </c>
      <c r="E301" s="1">
        <v>108</v>
      </c>
      <c r="H301" s="5" t="s">
        <v>52</v>
      </c>
      <c r="I301" s="7">
        <f t="shared" ref="I301:L304" si="3">B301 - B302</f>
        <v>24</v>
      </c>
      <c r="J301" s="7">
        <f t="shared" si="3"/>
        <v>1</v>
      </c>
      <c r="K301" s="7">
        <f t="shared" si="3"/>
        <v>0</v>
      </c>
      <c r="L301" s="7">
        <f t="shared" si="3"/>
        <v>1</v>
      </c>
    </row>
    <row r="302" spans="1:12">
      <c r="B302" s="1">
        <v>571</v>
      </c>
      <c r="C302" s="1">
        <v>20</v>
      </c>
      <c r="D302" s="1">
        <v>17</v>
      </c>
      <c r="E302" s="1">
        <v>107</v>
      </c>
      <c r="I302" s="7">
        <f t="shared" si="3"/>
        <v>24</v>
      </c>
      <c r="J302" s="7">
        <f t="shared" si="3"/>
        <v>4</v>
      </c>
      <c r="K302" s="7">
        <f t="shared" si="3"/>
        <v>2</v>
      </c>
      <c r="L302" s="7">
        <f t="shared" si="3"/>
        <v>2</v>
      </c>
    </row>
    <row r="303" spans="1:12">
      <c r="A303" s="5" t="s">
        <v>53</v>
      </c>
      <c r="B303">
        <v>547</v>
      </c>
      <c r="C303">
        <v>16</v>
      </c>
      <c r="D303">
        <v>15</v>
      </c>
      <c r="E303">
        <v>105</v>
      </c>
      <c r="H303" s="5" t="s">
        <v>53</v>
      </c>
      <c r="I303" s="7">
        <f t="shared" si="3"/>
        <v>21</v>
      </c>
      <c r="J303" s="7">
        <f t="shared" si="3"/>
        <v>0</v>
      </c>
      <c r="K303" s="7">
        <f t="shared" si="3"/>
        <v>0</v>
      </c>
      <c r="L303" s="7">
        <f t="shared" si="3"/>
        <v>2</v>
      </c>
    </row>
    <row r="304" spans="1:12">
      <c r="A304" s="5"/>
      <c r="B304">
        <v>526</v>
      </c>
      <c r="C304">
        <v>16</v>
      </c>
      <c r="D304">
        <v>15</v>
      </c>
      <c r="E304">
        <v>103</v>
      </c>
      <c r="H304" s="5"/>
      <c r="I304" s="7">
        <f>B304 - B305</f>
        <v>15</v>
      </c>
      <c r="J304" s="7">
        <f t="shared" ref="J304:L319" si="4">C304 - C305</f>
        <v>1</v>
      </c>
      <c r="K304" s="7">
        <f t="shared" si="4"/>
        <v>0</v>
      </c>
      <c r="L304" s="7">
        <f t="shared" si="3"/>
        <v>0</v>
      </c>
    </row>
    <row r="305" spans="1:12">
      <c r="B305">
        <v>511</v>
      </c>
      <c r="C305">
        <v>15</v>
      </c>
      <c r="D305">
        <v>15</v>
      </c>
      <c r="E305">
        <v>103</v>
      </c>
      <c r="I305" s="7">
        <f t="shared" ref="I305:L363" si="5">B305 - B306</f>
        <v>12</v>
      </c>
      <c r="J305" s="7">
        <f t="shared" si="4"/>
        <v>1</v>
      </c>
      <c r="K305" s="7">
        <f t="shared" si="4"/>
        <v>0</v>
      </c>
      <c r="L305" s="7">
        <f t="shared" si="4"/>
        <v>3</v>
      </c>
    </row>
    <row r="306" spans="1:12">
      <c r="A306" s="5" t="s">
        <v>44</v>
      </c>
      <c r="B306">
        <v>499</v>
      </c>
      <c r="C306">
        <v>14</v>
      </c>
      <c r="D306">
        <v>15</v>
      </c>
      <c r="E306">
        <v>100</v>
      </c>
      <c r="H306" s="5" t="s">
        <v>44</v>
      </c>
      <c r="I306" s="7">
        <f t="shared" si="5"/>
        <v>20</v>
      </c>
      <c r="J306" s="7">
        <f t="shared" si="4"/>
        <v>1</v>
      </c>
      <c r="K306" s="7">
        <f t="shared" si="4"/>
        <v>0</v>
      </c>
      <c r="L306" s="7">
        <f t="shared" si="4"/>
        <v>6</v>
      </c>
    </row>
    <row r="307" spans="1:12">
      <c r="A307" s="5"/>
      <c r="B307">
        <v>479</v>
      </c>
      <c r="C307">
        <v>13</v>
      </c>
      <c r="D307">
        <v>15</v>
      </c>
      <c r="E307">
        <v>94</v>
      </c>
      <c r="H307" s="5"/>
      <c r="I307" s="7">
        <f t="shared" si="5"/>
        <v>6</v>
      </c>
      <c r="J307" s="7">
        <f t="shared" si="4"/>
        <v>1</v>
      </c>
      <c r="K307" s="7">
        <f t="shared" si="4"/>
        <v>0</v>
      </c>
      <c r="L307" s="7">
        <f t="shared" si="4"/>
        <v>2</v>
      </c>
    </row>
    <row r="308" spans="1:12">
      <c r="A308" s="4"/>
      <c r="B308">
        <v>473</v>
      </c>
      <c r="C308">
        <v>12</v>
      </c>
      <c r="D308">
        <v>15</v>
      </c>
      <c r="E308">
        <v>92</v>
      </c>
      <c r="H308" s="4"/>
      <c r="I308" s="7">
        <f t="shared" si="5"/>
        <v>15</v>
      </c>
      <c r="J308" s="7">
        <f t="shared" si="4"/>
        <v>1</v>
      </c>
      <c r="K308" s="7">
        <f t="shared" si="4"/>
        <v>0</v>
      </c>
      <c r="L308" s="7">
        <f t="shared" si="4"/>
        <v>0</v>
      </c>
    </row>
    <row r="309" spans="1:12">
      <c r="A309" s="5" t="s">
        <v>22</v>
      </c>
      <c r="B309">
        <v>458</v>
      </c>
      <c r="C309">
        <v>11</v>
      </c>
      <c r="D309">
        <v>15</v>
      </c>
      <c r="E309">
        <v>92</v>
      </c>
      <c r="H309" s="5" t="s">
        <v>22</v>
      </c>
      <c r="I309" s="7">
        <f t="shared" si="5"/>
        <v>25</v>
      </c>
      <c r="J309" s="7">
        <f t="shared" si="4"/>
        <v>0</v>
      </c>
      <c r="K309" s="7">
        <f t="shared" si="4"/>
        <v>0</v>
      </c>
      <c r="L309" s="7">
        <f t="shared" si="4"/>
        <v>6</v>
      </c>
    </row>
    <row r="310" spans="1:12">
      <c r="A310" s="5"/>
      <c r="B310">
        <v>433</v>
      </c>
      <c r="C310">
        <v>11</v>
      </c>
      <c r="D310">
        <v>15</v>
      </c>
      <c r="E310">
        <v>86</v>
      </c>
      <c r="H310" s="5"/>
      <c r="I310" s="7">
        <f t="shared" si="5"/>
        <v>18</v>
      </c>
      <c r="J310" s="7">
        <f t="shared" si="4"/>
        <v>0</v>
      </c>
      <c r="K310" s="7">
        <f t="shared" si="4"/>
        <v>0</v>
      </c>
      <c r="L310" s="7">
        <f t="shared" si="4"/>
        <v>9</v>
      </c>
    </row>
    <row r="311" spans="1:12">
      <c r="A311" s="4"/>
      <c r="B311">
        <v>415</v>
      </c>
      <c r="C311">
        <v>11</v>
      </c>
      <c r="D311">
        <v>15</v>
      </c>
      <c r="E311">
        <v>77</v>
      </c>
      <c r="H311" s="4"/>
      <c r="I311" s="7">
        <f t="shared" si="5"/>
        <v>24</v>
      </c>
      <c r="J311" s="7">
        <f t="shared" si="4"/>
        <v>0</v>
      </c>
      <c r="K311" s="7">
        <f t="shared" si="4"/>
        <v>0</v>
      </c>
      <c r="L311" s="7">
        <f t="shared" si="4"/>
        <v>1</v>
      </c>
    </row>
    <row r="312" spans="1:12">
      <c r="A312" s="1" t="s">
        <v>23</v>
      </c>
      <c r="B312">
        <v>391</v>
      </c>
      <c r="C312">
        <v>11</v>
      </c>
      <c r="D312">
        <v>15</v>
      </c>
      <c r="E312">
        <v>76</v>
      </c>
      <c r="H312" s="1" t="s">
        <v>23</v>
      </c>
      <c r="I312" s="7">
        <f t="shared" si="5"/>
        <v>12</v>
      </c>
      <c r="J312" s="7">
        <f t="shared" si="4"/>
        <v>0</v>
      </c>
      <c r="K312" s="7">
        <f t="shared" si="4"/>
        <v>1</v>
      </c>
      <c r="L312" s="7">
        <f t="shared" si="4"/>
        <v>5</v>
      </c>
    </row>
    <row r="313" spans="1:12">
      <c r="B313">
        <v>379</v>
      </c>
      <c r="C313">
        <v>11</v>
      </c>
      <c r="D313">
        <v>14</v>
      </c>
      <c r="E313">
        <v>71</v>
      </c>
      <c r="I313" s="7">
        <f t="shared" si="5"/>
        <v>12</v>
      </c>
      <c r="J313" s="7">
        <f t="shared" si="4"/>
        <v>2</v>
      </c>
      <c r="K313" s="7">
        <f t="shared" si="4"/>
        <v>1</v>
      </c>
      <c r="L313" s="7">
        <f t="shared" si="4"/>
        <v>2</v>
      </c>
    </row>
    <row r="314" spans="1:12">
      <c r="B314">
        <v>367</v>
      </c>
      <c r="C314">
        <v>9</v>
      </c>
      <c r="D314">
        <v>13</v>
      </c>
      <c r="E314">
        <v>69</v>
      </c>
      <c r="I314" s="7">
        <f t="shared" si="5"/>
        <v>14</v>
      </c>
      <c r="J314" s="7">
        <f t="shared" si="4"/>
        <v>0</v>
      </c>
      <c r="K314" s="7">
        <f t="shared" si="4"/>
        <v>10</v>
      </c>
      <c r="L314" s="7">
        <f t="shared" si="4"/>
        <v>5</v>
      </c>
    </row>
    <row r="315" spans="1:12">
      <c r="A315" s="1" t="s">
        <v>24</v>
      </c>
      <c r="B315">
        <v>353</v>
      </c>
      <c r="C315">
        <v>9</v>
      </c>
      <c r="D315">
        <v>3</v>
      </c>
      <c r="E315">
        <v>64</v>
      </c>
      <c r="H315" s="1" t="s">
        <v>24</v>
      </c>
      <c r="I315" s="7">
        <f t="shared" si="5"/>
        <v>20</v>
      </c>
      <c r="J315" s="7">
        <f t="shared" si="4"/>
        <v>0</v>
      </c>
      <c r="K315" s="7">
        <f t="shared" si="4"/>
        <v>-10</v>
      </c>
      <c r="L315" s="7">
        <f t="shared" si="4"/>
        <v>4</v>
      </c>
    </row>
    <row r="316" spans="1:12">
      <c r="B316">
        <v>333</v>
      </c>
      <c r="C316">
        <v>9</v>
      </c>
      <c r="D316">
        <v>13</v>
      </c>
      <c r="E316">
        <v>60</v>
      </c>
      <c r="I316" s="7">
        <f t="shared" si="5"/>
        <v>9</v>
      </c>
      <c r="J316" s="7">
        <f t="shared" si="4"/>
        <v>0</v>
      </c>
      <c r="K316" s="7">
        <f t="shared" si="4"/>
        <v>4</v>
      </c>
      <c r="L316" s="7">
        <f t="shared" si="4"/>
        <v>1</v>
      </c>
    </row>
    <row r="317" spans="1:12">
      <c r="B317">
        <v>324</v>
      </c>
      <c r="C317">
        <v>9</v>
      </c>
      <c r="D317">
        <v>9</v>
      </c>
      <c r="E317">
        <v>59</v>
      </c>
      <c r="I317" s="7">
        <f t="shared" si="5"/>
        <v>12</v>
      </c>
      <c r="J317" s="7">
        <f t="shared" si="4"/>
        <v>0</v>
      </c>
      <c r="K317" s="7">
        <f t="shared" si="4"/>
        <v>0</v>
      </c>
      <c r="L317" s="7">
        <f t="shared" si="4"/>
        <v>1</v>
      </c>
    </row>
    <row r="318" spans="1:12">
      <c r="A318" s="3" t="s">
        <v>25</v>
      </c>
      <c r="B318">
        <v>312</v>
      </c>
      <c r="C318">
        <v>9</v>
      </c>
      <c r="D318">
        <v>9</v>
      </c>
      <c r="E318">
        <v>58</v>
      </c>
      <c r="H318" s="3" t="s">
        <v>25</v>
      </c>
      <c r="I318" s="7">
        <f t="shared" si="5"/>
        <v>13</v>
      </c>
      <c r="J318" s="7">
        <f t="shared" si="4"/>
        <v>0</v>
      </c>
      <c r="K318" s="7">
        <f t="shared" si="4"/>
        <v>0</v>
      </c>
      <c r="L318" s="7">
        <f t="shared" si="4"/>
        <v>4</v>
      </c>
    </row>
    <row r="319" spans="1:12">
      <c r="A319" s="3"/>
      <c r="B319">
        <v>299</v>
      </c>
      <c r="C319">
        <v>9</v>
      </c>
      <c r="D319">
        <v>9</v>
      </c>
      <c r="E319">
        <v>54</v>
      </c>
      <c r="H319" s="3"/>
      <c r="I319" s="7">
        <f t="shared" si="5"/>
        <v>9</v>
      </c>
      <c r="J319" s="7">
        <f t="shared" si="4"/>
        <v>1</v>
      </c>
      <c r="K319" s="7">
        <f t="shared" si="4"/>
        <v>1</v>
      </c>
      <c r="L319" s="7">
        <f t="shared" si="4"/>
        <v>3</v>
      </c>
    </row>
    <row r="320" spans="1:12">
      <c r="A320" s="3"/>
      <c r="B320">
        <v>290</v>
      </c>
      <c r="C320">
        <v>8</v>
      </c>
      <c r="D320">
        <v>8</v>
      </c>
      <c r="E320">
        <v>51</v>
      </c>
      <c r="H320" s="3"/>
      <c r="I320" s="7">
        <f t="shared" si="5"/>
        <v>13</v>
      </c>
      <c r="J320" s="7">
        <f t="shared" si="5"/>
        <v>0</v>
      </c>
      <c r="K320" s="7">
        <f t="shared" si="5"/>
        <v>2</v>
      </c>
      <c r="L320" s="7">
        <f t="shared" si="5"/>
        <v>4</v>
      </c>
    </row>
    <row r="321" spans="1:12">
      <c r="A321" s="3" t="s">
        <v>28</v>
      </c>
      <c r="B321">
        <v>277</v>
      </c>
      <c r="C321">
        <v>8</v>
      </c>
      <c r="D321">
        <v>6</v>
      </c>
      <c r="E321">
        <v>47</v>
      </c>
      <c r="H321" s="3" t="s">
        <v>28</v>
      </c>
      <c r="I321" s="7">
        <f t="shared" si="5"/>
        <v>11</v>
      </c>
      <c r="J321" s="7">
        <f t="shared" si="5"/>
        <v>0</v>
      </c>
      <c r="K321" s="7">
        <f t="shared" si="5"/>
        <v>0</v>
      </c>
      <c r="L321" s="7">
        <f t="shared" si="5"/>
        <v>4</v>
      </c>
    </row>
    <row r="322" spans="1:12">
      <c r="A322" s="3"/>
      <c r="B322">
        <v>266</v>
      </c>
      <c r="C322">
        <v>8</v>
      </c>
      <c r="D322">
        <v>6</v>
      </c>
      <c r="E322">
        <v>43</v>
      </c>
      <c r="H322" s="3"/>
      <c r="I322" s="7">
        <f t="shared" si="5"/>
        <v>7</v>
      </c>
      <c r="J322" s="7">
        <f t="shared" si="5"/>
        <v>1</v>
      </c>
      <c r="K322" s="7">
        <f t="shared" si="5"/>
        <v>0</v>
      </c>
      <c r="L322" s="7">
        <f t="shared" si="5"/>
        <v>6</v>
      </c>
    </row>
    <row r="323" spans="1:12">
      <c r="A323" s="3"/>
      <c r="B323">
        <v>259</v>
      </c>
      <c r="C323">
        <v>7</v>
      </c>
      <c r="D323">
        <v>6</v>
      </c>
      <c r="E323">
        <v>37</v>
      </c>
      <c r="H323" s="3"/>
      <c r="I323" s="7">
        <f t="shared" si="5"/>
        <v>10</v>
      </c>
      <c r="J323" s="7">
        <f t="shared" si="5"/>
        <v>0</v>
      </c>
      <c r="K323" s="7">
        <f t="shared" si="5"/>
        <v>1</v>
      </c>
      <c r="L323" s="7">
        <f t="shared" si="5"/>
        <v>1</v>
      </c>
    </row>
    <row r="324" spans="1:12">
      <c r="A324" s="3" t="s">
        <v>30</v>
      </c>
      <c r="B324">
        <v>249</v>
      </c>
      <c r="C324">
        <v>7</v>
      </c>
      <c r="D324">
        <v>5</v>
      </c>
      <c r="E324">
        <v>36</v>
      </c>
      <c r="H324" s="3" t="s">
        <v>30</v>
      </c>
      <c r="I324" s="7">
        <f t="shared" si="5"/>
        <v>17</v>
      </c>
      <c r="J324" s="7">
        <f t="shared" si="5"/>
        <v>0</v>
      </c>
      <c r="K324" s="7">
        <f t="shared" si="5"/>
        <v>0</v>
      </c>
      <c r="L324" s="7">
        <f t="shared" si="5"/>
        <v>2</v>
      </c>
    </row>
    <row r="325" spans="1:12">
      <c r="A325" s="3"/>
      <c r="B325">
        <v>232</v>
      </c>
      <c r="C325">
        <v>7</v>
      </c>
      <c r="D325">
        <v>5</v>
      </c>
      <c r="E325">
        <v>34</v>
      </c>
      <c r="H325" s="3"/>
      <c r="I325" s="7">
        <f t="shared" si="5"/>
        <v>9</v>
      </c>
      <c r="J325" s="7">
        <f t="shared" si="5"/>
        <v>0</v>
      </c>
      <c r="K325" s="7">
        <f t="shared" si="5"/>
        <v>0</v>
      </c>
      <c r="L325" s="7">
        <f t="shared" si="5"/>
        <v>4</v>
      </c>
    </row>
    <row r="326" spans="1:12">
      <c r="A326" s="3"/>
      <c r="B326">
        <v>223</v>
      </c>
      <c r="C326">
        <v>7</v>
      </c>
      <c r="D326">
        <v>5</v>
      </c>
      <c r="E326">
        <v>30</v>
      </c>
      <c r="H326" s="3"/>
      <c r="I326" s="7">
        <f t="shared" si="5"/>
        <v>14</v>
      </c>
      <c r="J326" s="7">
        <f t="shared" si="5"/>
        <v>1</v>
      </c>
      <c r="K326" s="7">
        <f t="shared" si="5"/>
        <v>0</v>
      </c>
      <c r="L326" s="7">
        <f t="shared" si="5"/>
        <v>2</v>
      </c>
    </row>
    <row r="327" spans="1:12">
      <c r="A327" s="3" t="s">
        <v>31</v>
      </c>
      <c r="B327">
        <v>209</v>
      </c>
      <c r="C327">
        <v>6</v>
      </c>
      <c r="D327">
        <v>5</v>
      </c>
      <c r="E327">
        <v>28</v>
      </c>
      <c r="H327" s="3" t="s">
        <v>31</v>
      </c>
      <c r="I327" s="7">
        <f t="shared" si="5"/>
        <v>17</v>
      </c>
      <c r="J327" s="7">
        <f t="shared" si="5"/>
        <v>0</v>
      </c>
      <c r="K327" s="7">
        <f t="shared" si="5"/>
        <v>0</v>
      </c>
      <c r="L327" s="7">
        <f t="shared" si="5"/>
        <v>0</v>
      </c>
    </row>
    <row r="328" spans="1:12">
      <c r="A328" s="3"/>
      <c r="B328">
        <v>192</v>
      </c>
      <c r="C328">
        <v>6</v>
      </c>
      <c r="D328">
        <v>5</v>
      </c>
      <c r="E328">
        <v>28</v>
      </c>
      <c r="H328" s="3"/>
      <c r="I328" s="7">
        <f t="shared" si="5"/>
        <v>5</v>
      </c>
      <c r="J328" s="7">
        <f t="shared" si="5"/>
        <v>0</v>
      </c>
      <c r="K328" s="7">
        <f t="shared" si="5"/>
        <v>0</v>
      </c>
      <c r="L328" s="7">
        <f t="shared" si="5"/>
        <v>2</v>
      </c>
    </row>
    <row r="329" spans="1:12">
      <c r="A329" s="3"/>
      <c r="B329">
        <v>187</v>
      </c>
      <c r="C329">
        <v>6</v>
      </c>
      <c r="D329">
        <v>5</v>
      </c>
      <c r="E329">
        <v>26</v>
      </c>
      <c r="H329" s="3"/>
      <c r="I329" s="7">
        <f t="shared" si="5"/>
        <v>8</v>
      </c>
      <c r="J329" s="7">
        <f t="shared" si="5"/>
        <v>0</v>
      </c>
      <c r="K329" s="7">
        <f t="shared" si="5"/>
        <v>0</v>
      </c>
      <c r="L329" s="7">
        <f t="shared" si="5"/>
        <v>1</v>
      </c>
    </row>
    <row r="330" spans="1:12">
      <c r="A330" s="3" t="s">
        <v>32</v>
      </c>
      <c r="B330">
        <v>179</v>
      </c>
      <c r="C330">
        <v>6</v>
      </c>
      <c r="D330">
        <v>5</v>
      </c>
      <c r="E330">
        <v>25</v>
      </c>
      <c r="H330" s="3" t="s">
        <v>32</v>
      </c>
      <c r="I330" s="7">
        <f t="shared" si="5"/>
        <v>6</v>
      </c>
      <c r="J330" s="7">
        <f t="shared" si="5"/>
        <v>0</v>
      </c>
      <c r="K330" s="7">
        <f t="shared" si="5"/>
        <v>0</v>
      </c>
      <c r="L330" s="7">
        <f t="shared" si="5"/>
        <v>1</v>
      </c>
    </row>
    <row r="331" spans="1:12">
      <c r="B331">
        <v>173</v>
      </c>
      <c r="C331">
        <v>6</v>
      </c>
      <c r="D331">
        <v>5</v>
      </c>
      <c r="E331">
        <v>24</v>
      </c>
      <c r="I331" s="7">
        <f t="shared" si="5"/>
        <v>6</v>
      </c>
      <c r="J331" s="7">
        <f t="shared" si="5"/>
        <v>0</v>
      </c>
      <c r="K331" s="7">
        <f t="shared" si="5"/>
        <v>1</v>
      </c>
      <c r="L331" s="7">
        <f t="shared" si="5"/>
        <v>1</v>
      </c>
    </row>
    <row r="332" spans="1:12">
      <c r="B332">
        <v>167</v>
      </c>
      <c r="C332">
        <v>6</v>
      </c>
      <c r="D332">
        <v>4</v>
      </c>
      <c r="E332">
        <v>23</v>
      </c>
      <c r="I332" s="7">
        <f t="shared" si="5"/>
        <v>9</v>
      </c>
      <c r="J332" s="7">
        <f t="shared" si="5"/>
        <v>1</v>
      </c>
      <c r="K332" s="7">
        <f t="shared" si="5"/>
        <v>0</v>
      </c>
      <c r="L332" s="7">
        <f t="shared" si="5"/>
        <v>1</v>
      </c>
    </row>
    <row r="333" spans="1:12">
      <c r="A333" s="1" t="s">
        <v>5</v>
      </c>
      <c r="B333">
        <v>158</v>
      </c>
      <c r="C333">
        <v>5</v>
      </c>
      <c r="D333">
        <v>4</v>
      </c>
      <c r="E333">
        <v>22</v>
      </c>
      <c r="H333" s="1" t="s">
        <v>5</v>
      </c>
      <c r="I333" s="7">
        <f t="shared" si="5"/>
        <v>9</v>
      </c>
      <c r="J333" s="7">
        <f t="shared" si="5"/>
        <v>0</v>
      </c>
      <c r="K333" s="7">
        <f t="shared" si="5"/>
        <v>0</v>
      </c>
      <c r="L333" s="7">
        <f t="shared" si="5"/>
        <v>0</v>
      </c>
    </row>
    <row r="334" spans="1:12">
      <c r="B334">
        <v>149</v>
      </c>
      <c r="C334">
        <v>5</v>
      </c>
      <c r="D334">
        <v>4</v>
      </c>
      <c r="E334">
        <v>22</v>
      </c>
      <c r="I334" s="7">
        <f t="shared" si="5"/>
        <v>9</v>
      </c>
      <c r="J334" s="7">
        <f t="shared" si="5"/>
        <v>0</v>
      </c>
      <c r="K334" s="7">
        <f t="shared" si="5"/>
        <v>0</v>
      </c>
      <c r="L334" s="7">
        <f t="shared" si="5"/>
        <v>2</v>
      </c>
    </row>
    <row r="335" spans="1:12">
      <c r="B335">
        <v>140</v>
      </c>
      <c r="C335">
        <v>5</v>
      </c>
      <c r="D335">
        <v>4</v>
      </c>
      <c r="E335">
        <v>20</v>
      </c>
      <c r="I335" s="7">
        <f t="shared" si="5"/>
        <v>12</v>
      </c>
      <c r="J335" s="7">
        <f t="shared" si="5"/>
        <v>0</v>
      </c>
      <c r="K335" s="7">
        <f t="shared" si="5"/>
        <v>0</v>
      </c>
      <c r="L335" s="7">
        <f t="shared" si="5"/>
        <v>0</v>
      </c>
    </row>
    <row r="336" spans="1:12">
      <c r="A336" s="1" t="s">
        <v>6</v>
      </c>
      <c r="B336">
        <v>128</v>
      </c>
      <c r="C336">
        <v>5</v>
      </c>
      <c r="D336">
        <v>4</v>
      </c>
      <c r="E336">
        <v>20</v>
      </c>
      <c r="H336" s="1" t="s">
        <v>6</v>
      </c>
      <c r="I336" s="7">
        <f t="shared" si="5"/>
        <v>13</v>
      </c>
      <c r="J336" s="7">
        <f t="shared" si="5"/>
        <v>2</v>
      </c>
      <c r="K336" s="7">
        <f t="shared" si="5"/>
        <v>0</v>
      </c>
      <c r="L336" s="7">
        <f t="shared" si="5"/>
        <v>0</v>
      </c>
    </row>
    <row r="337" spans="1:12">
      <c r="B337">
        <v>115</v>
      </c>
      <c r="C337">
        <v>3</v>
      </c>
      <c r="D337">
        <v>4</v>
      </c>
      <c r="E337">
        <v>20</v>
      </c>
      <c r="I337" s="7">
        <f t="shared" si="5"/>
        <v>6</v>
      </c>
      <c r="J337" s="7">
        <f t="shared" si="5"/>
        <v>1</v>
      </c>
      <c r="K337" s="7">
        <f t="shared" si="5"/>
        <v>0</v>
      </c>
      <c r="L337" s="7">
        <f t="shared" si="5"/>
        <v>1</v>
      </c>
    </row>
    <row r="338" spans="1:12">
      <c r="B338">
        <v>109</v>
      </c>
      <c r="C338">
        <v>2</v>
      </c>
      <c r="D338">
        <v>4</v>
      </c>
      <c r="E338">
        <v>19</v>
      </c>
      <c r="I338" s="7">
        <f t="shared" si="5"/>
        <v>7</v>
      </c>
      <c r="J338" s="7">
        <f t="shared" si="5"/>
        <v>0</v>
      </c>
      <c r="K338" s="7">
        <f t="shared" si="5"/>
        <v>1</v>
      </c>
      <c r="L338" s="7">
        <f t="shared" si="5"/>
        <v>0</v>
      </c>
    </row>
    <row r="339" spans="1:12">
      <c r="A339" s="1" t="s">
        <v>7</v>
      </c>
      <c r="B339">
        <v>102</v>
      </c>
      <c r="C339">
        <v>2</v>
      </c>
      <c r="D339">
        <v>3</v>
      </c>
      <c r="E339">
        <v>19</v>
      </c>
      <c r="H339" s="1" t="s">
        <v>7</v>
      </c>
      <c r="I339" s="7">
        <f t="shared" si="5"/>
        <v>10</v>
      </c>
      <c r="J339" s="7">
        <f t="shared" si="5"/>
        <v>0</v>
      </c>
      <c r="K339" s="7">
        <f t="shared" si="5"/>
        <v>0</v>
      </c>
      <c r="L339" s="7">
        <f t="shared" si="5"/>
        <v>2</v>
      </c>
    </row>
    <row r="340" spans="1:12">
      <c r="B340">
        <v>92</v>
      </c>
      <c r="C340">
        <v>2</v>
      </c>
      <c r="D340">
        <v>3</v>
      </c>
      <c r="E340">
        <v>17</v>
      </c>
      <c r="I340" s="7">
        <f t="shared" si="5"/>
        <v>14</v>
      </c>
      <c r="J340" s="7">
        <f t="shared" si="5"/>
        <v>0</v>
      </c>
      <c r="K340" s="7">
        <f t="shared" si="5"/>
        <v>0</v>
      </c>
      <c r="L340" s="7">
        <f t="shared" si="5"/>
        <v>2</v>
      </c>
    </row>
    <row r="341" spans="1:12">
      <c r="B341">
        <v>78</v>
      </c>
      <c r="C341">
        <v>2</v>
      </c>
      <c r="D341">
        <v>3</v>
      </c>
      <c r="E341">
        <v>15</v>
      </c>
      <c r="I341" s="7">
        <f t="shared" si="5"/>
        <v>1</v>
      </c>
      <c r="J341" s="7">
        <f t="shared" si="5"/>
        <v>0</v>
      </c>
      <c r="K341" s="7">
        <f t="shared" si="5"/>
        <v>0</v>
      </c>
      <c r="L341" s="7">
        <f t="shared" si="5"/>
        <v>2</v>
      </c>
    </row>
    <row r="342" spans="1:12">
      <c r="A342" s="1" t="s">
        <v>8</v>
      </c>
      <c r="B342">
        <v>77</v>
      </c>
      <c r="C342">
        <v>2</v>
      </c>
      <c r="D342">
        <v>3</v>
      </c>
      <c r="E342">
        <v>13</v>
      </c>
      <c r="H342" s="1" t="s">
        <v>8</v>
      </c>
      <c r="I342" s="7">
        <f t="shared" si="5"/>
        <v>6</v>
      </c>
      <c r="J342" s="7">
        <f t="shared" si="5"/>
        <v>0</v>
      </c>
      <c r="K342" s="7">
        <f t="shared" si="5"/>
        <v>0</v>
      </c>
      <c r="L342" s="7">
        <f t="shared" si="5"/>
        <v>2</v>
      </c>
    </row>
    <row r="343" spans="1:12">
      <c r="B343">
        <v>71</v>
      </c>
      <c r="C343">
        <v>2</v>
      </c>
      <c r="D343">
        <v>3</v>
      </c>
      <c r="E343">
        <v>11</v>
      </c>
      <c r="I343" s="7">
        <f t="shared" si="5"/>
        <v>8</v>
      </c>
      <c r="J343" s="7">
        <f t="shared" si="5"/>
        <v>0</v>
      </c>
      <c r="K343" s="7">
        <f t="shared" si="5"/>
        <v>0</v>
      </c>
      <c r="L343" s="7">
        <f t="shared" si="5"/>
        <v>0</v>
      </c>
    </row>
    <row r="344" spans="1:12">
      <c r="B344">
        <v>63</v>
      </c>
      <c r="C344">
        <v>2</v>
      </c>
      <c r="D344">
        <v>3</v>
      </c>
      <c r="E344">
        <v>11</v>
      </c>
      <c r="I344" s="7">
        <f t="shared" si="5"/>
        <v>9</v>
      </c>
      <c r="J344" s="7">
        <f t="shared" si="5"/>
        <v>0</v>
      </c>
      <c r="K344" s="7">
        <f t="shared" si="5"/>
        <v>0</v>
      </c>
      <c r="L344" s="7">
        <f t="shared" si="5"/>
        <v>11</v>
      </c>
    </row>
    <row r="345" spans="1:12">
      <c r="A345" s="1" t="s">
        <v>9</v>
      </c>
      <c r="B345">
        <v>54</v>
      </c>
      <c r="C345">
        <v>2</v>
      </c>
      <c r="D345">
        <v>3</v>
      </c>
      <c r="H345" s="1" t="s">
        <v>9</v>
      </c>
      <c r="I345" s="7">
        <f t="shared" si="5"/>
        <v>19</v>
      </c>
      <c r="J345" s="7">
        <f t="shared" si="5"/>
        <v>0</v>
      </c>
      <c r="K345" s="7">
        <f t="shared" si="5"/>
        <v>0</v>
      </c>
    </row>
    <row r="346" spans="1:12">
      <c r="B346">
        <v>35</v>
      </c>
      <c r="C346">
        <v>2</v>
      </c>
      <c r="D346">
        <v>3</v>
      </c>
      <c r="I346" s="7">
        <f t="shared" si="5"/>
        <v>10</v>
      </c>
      <c r="J346" s="7">
        <f t="shared" si="5"/>
        <v>0</v>
      </c>
      <c r="K346" s="7">
        <f t="shared" si="5"/>
        <v>0</v>
      </c>
    </row>
    <row r="347" spans="1:12">
      <c r="B347">
        <v>25</v>
      </c>
      <c r="C347">
        <v>2</v>
      </c>
      <c r="D347">
        <v>3</v>
      </c>
      <c r="I347" s="7">
        <f t="shared" si="5"/>
        <v>3</v>
      </c>
      <c r="J347" s="7">
        <f t="shared" si="5"/>
        <v>0</v>
      </c>
      <c r="K347" s="7">
        <f t="shared" si="5"/>
        <v>0</v>
      </c>
    </row>
    <row r="348" spans="1:12">
      <c r="A348" s="1" t="s">
        <v>10</v>
      </c>
      <c r="B348">
        <v>22</v>
      </c>
      <c r="C348">
        <v>2</v>
      </c>
      <c r="D348">
        <v>3</v>
      </c>
      <c r="H348" s="1" t="s">
        <v>10</v>
      </c>
      <c r="I348" s="7">
        <f t="shared" si="5"/>
        <v>1</v>
      </c>
      <c r="J348" s="7">
        <f t="shared" si="5"/>
        <v>-2</v>
      </c>
      <c r="K348" s="7">
        <f t="shared" si="5"/>
        <v>0</v>
      </c>
    </row>
    <row r="349" spans="1:12">
      <c r="B349">
        <v>21</v>
      </c>
      <c r="C349">
        <v>4</v>
      </c>
      <c r="D349">
        <v>3</v>
      </c>
      <c r="I349" s="7">
        <f t="shared" si="5"/>
        <v>3</v>
      </c>
      <c r="J349" s="7">
        <f t="shared" si="5"/>
        <v>3</v>
      </c>
      <c r="K349" s="7">
        <f t="shared" si="5"/>
        <v>0</v>
      </c>
    </row>
    <row r="350" spans="1:12">
      <c r="B350">
        <v>18</v>
      </c>
      <c r="C350">
        <v>1</v>
      </c>
      <c r="D350">
        <v>3</v>
      </c>
      <c r="I350" s="7">
        <f t="shared" si="5"/>
        <v>1</v>
      </c>
      <c r="J350" s="7">
        <f t="shared" si="5"/>
        <v>0</v>
      </c>
      <c r="K350" s="7">
        <f t="shared" si="5"/>
        <v>0</v>
      </c>
    </row>
    <row r="351" spans="1:12">
      <c r="A351" s="1" t="s">
        <v>11</v>
      </c>
      <c r="B351">
        <v>17</v>
      </c>
      <c r="C351">
        <v>1</v>
      </c>
      <c r="D351">
        <v>3</v>
      </c>
      <c r="H351" s="1" t="s">
        <v>11</v>
      </c>
      <c r="I351" s="7">
        <f t="shared" si="5"/>
        <v>1</v>
      </c>
      <c r="J351" s="7">
        <f t="shared" si="5"/>
        <v>0</v>
      </c>
      <c r="K351" s="7">
        <f t="shared" si="5"/>
        <v>0</v>
      </c>
    </row>
    <row r="352" spans="1:12">
      <c r="B352">
        <v>16</v>
      </c>
      <c r="C352">
        <v>1</v>
      </c>
      <c r="D352">
        <v>3</v>
      </c>
      <c r="I352" s="7">
        <f t="shared" si="5"/>
        <v>3</v>
      </c>
      <c r="J352" s="7">
        <f t="shared" si="5"/>
        <v>0</v>
      </c>
      <c r="K352" s="7">
        <f t="shared" si="5"/>
        <v>0</v>
      </c>
    </row>
    <row r="353" spans="1:11">
      <c r="B353">
        <v>13</v>
      </c>
      <c r="C353">
        <v>1</v>
      </c>
      <c r="D353">
        <v>3</v>
      </c>
      <c r="I353" s="7">
        <f t="shared" si="5"/>
        <v>0</v>
      </c>
      <c r="J353" s="7">
        <f t="shared" si="5"/>
        <v>0</v>
      </c>
      <c r="K353" s="7">
        <f t="shared" si="5"/>
        <v>0</v>
      </c>
    </row>
    <row r="354" spans="1:11">
      <c r="A354" s="1" t="s">
        <v>12</v>
      </c>
      <c r="B354">
        <v>13</v>
      </c>
      <c r="C354">
        <v>1</v>
      </c>
      <c r="D354">
        <v>3</v>
      </c>
      <c r="H354" s="1" t="s">
        <v>12</v>
      </c>
      <c r="I354" s="7">
        <f t="shared" si="5"/>
        <v>1</v>
      </c>
      <c r="J354" s="7">
        <f t="shared" si="5"/>
        <v>0</v>
      </c>
      <c r="K354" s="7">
        <f t="shared" si="5"/>
        <v>0</v>
      </c>
    </row>
    <row r="355" spans="1:11">
      <c r="B355">
        <v>12</v>
      </c>
      <c r="C355">
        <v>1</v>
      </c>
      <c r="D355">
        <v>3</v>
      </c>
      <c r="I355" s="7">
        <f t="shared" si="5"/>
        <v>4</v>
      </c>
      <c r="J355" s="7">
        <f t="shared" si="5"/>
        <v>0</v>
      </c>
      <c r="K355" s="7">
        <f t="shared" si="5"/>
        <v>0</v>
      </c>
    </row>
    <row r="356" spans="1:11">
      <c r="B356">
        <v>8</v>
      </c>
      <c r="C356">
        <v>1</v>
      </c>
      <c r="D356">
        <v>3</v>
      </c>
      <c r="I356" s="7">
        <f t="shared" si="5"/>
        <v>0</v>
      </c>
      <c r="J356" s="7">
        <f t="shared" si="5"/>
        <v>0</v>
      </c>
      <c r="K356" s="7">
        <f t="shared" si="5"/>
        <v>0</v>
      </c>
    </row>
    <row r="357" spans="1:11">
      <c r="A357" s="1" t="s">
        <v>13</v>
      </c>
      <c r="B357">
        <v>8</v>
      </c>
      <c r="C357">
        <v>1</v>
      </c>
      <c r="D357">
        <v>3</v>
      </c>
      <c r="H357" s="1" t="s">
        <v>13</v>
      </c>
      <c r="I357" s="7">
        <f t="shared" si="5"/>
        <v>2</v>
      </c>
      <c r="J357" s="7">
        <f t="shared" si="5"/>
        <v>0</v>
      </c>
      <c r="K357" s="7">
        <f t="shared" si="5"/>
        <v>1</v>
      </c>
    </row>
    <row r="358" spans="1:11">
      <c r="B358">
        <v>6</v>
      </c>
      <c r="C358">
        <v>1</v>
      </c>
      <c r="D358">
        <v>2</v>
      </c>
      <c r="I358" s="7">
        <f t="shared" si="5"/>
        <v>0</v>
      </c>
      <c r="J358" s="7">
        <f t="shared" si="5"/>
        <v>0</v>
      </c>
      <c r="K358" s="7">
        <f t="shared" si="5"/>
        <v>0</v>
      </c>
    </row>
    <row r="359" spans="1:11">
      <c r="B359">
        <v>6</v>
      </c>
      <c r="C359">
        <v>1</v>
      </c>
      <c r="D359">
        <v>2</v>
      </c>
      <c r="I359" s="7">
        <f t="shared" si="5"/>
        <v>1</v>
      </c>
      <c r="J359" s="7">
        <f t="shared" si="5"/>
        <v>0</v>
      </c>
      <c r="K359" s="7">
        <f t="shared" si="5"/>
        <v>0</v>
      </c>
    </row>
    <row r="360" spans="1:11">
      <c r="A360" s="1" t="s">
        <v>14</v>
      </c>
      <c r="B360">
        <v>5</v>
      </c>
      <c r="C360">
        <v>1</v>
      </c>
      <c r="D360">
        <v>2</v>
      </c>
      <c r="H360" s="1" t="s">
        <v>14</v>
      </c>
      <c r="I360" s="7">
        <f t="shared" si="5"/>
        <v>1</v>
      </c>
      <c r="J360" s="7">
        <f t="shared" si="5"/>
        <v>0</v>
      </c>
      <c r="K360" s="7">
        <f t="shared" si="5"/>
        <v>0</v>
      </c>
    </row>
    <row r="361" spans="1:11">
      <c r="B361">
        <v>4</v>
      </c>
      <c r="C361">
        <v>1</v>
      </c>
      <c r="D361">
        <v>2</v>
      </c>
      <c r="I361" s="7">
        <f t="shared" si="5"/>
        <v>0</v>
      </c>
      <c r="J361" s="7">
        <f t="shared" si="5"/>
        <v>0</v>
      </c>
      <c r="K361" s="7">
        <f t="shared" si="5"/>
        <v>0</v>
      </c>
    </row>
    <row r="362" spans="1:11">
      <c r="B362">
        <v>4</v>
      </c>
      <c r="C362">
        <v>1</v>
      </c>
      <c r="D362">
        <v>2</v>
      </c>
      <c r="I362" s="7">
        <f t="shared" si="5"/>
        <v>1</v>
      </c>
      <c r="J362" s="7">
        <f t="shared" si="5"/>
        <v>0</v>
      </c>
      <c r="K362" s="7">
        <f t="shared" si="5"/>
        <v>0</v>
      </c>
    </row>
    <row r="363" spans="1:11">
      <c r="A363" s="1" t="s">
        <v>15</v>
      </c>
      <c r="B363">
        <v>3</v>
      </c>
      <c r="C363">
        <v>1</v>
      </c>
      <c r="D363">
        <v>2</v>
      </c>
      <c r="H363" s="1" t="s">
        <v>15</v>
      </c>
      <c r="I363" s="7">
        <f t="shared" si="5"/>
        <v>3</v>
      </c>
      <c r="J363" s="7">
        <f t="shared" si="5"/>
        <v>1</v>
      </c>
      <c r="K363" s="7">
        <f t="shared" si="5"/>
        <v>2</v>
      </c>
    </row>
    <row r="377" spans="2:18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6"/>
      <c r="O377" s="1"/>
      <c r="R377" s="5"/>
    </row>
    <row r="418" spans="1:20">
      <c r="A418" s="1" t="s">
        <v>15</v>
      </c>
      <c r="B418">
        <v>3</v>
      </c>
      <c r="C418">
        <v>0</v>
      </c>
      <c r="D418">
        <v>2</v>
      </c>
      <c r="H418" s="1" t="s">
        <v>15</v>
      </c>
      <c r="R418" s="1" t="s">
        <v>15</v>
      </c>
      <c r="T418">
        <v>3</v>
      </c>
    </row>
    <row r="419" spans="1:20">
      <c r="B419">
        <v>4</v>
      </c>
      <c r="C419">
        <v>2</v>
      </c>
      <c r="D419">
        <v>6</v>
      </c>
      <c r="T419">
        <v>7</v>
      </c>
    </row>
    <row r="420" spans="1:20">
      <c r="B420">
        <v>3</v>
      </c>
      <c r="C420">
        <v>2</v>
      </c>
      <c r="D420">
        <v>2</v>
      </c>
      <c r="T420">
        <v>12</v>
      </c>
    </row>
    <row r="421" spans="1:20">
      <c r="A421" s="1" t="s">
        <v>14</v>
      </c>
      <c r="B421">
        <v>3</v>
      </c>
      <c r="C421">
        <v>2</v>
      </c>
      <c r="D421">
        <v>2</v>
      </c>
      <c r="H421" s="1" t="s">
        <v>14</v>
      </c>
      <c r="R421" s="1" t="s">
        <v>14</v>
      </c>
      <c r="T421">
        <v>10</v>
      </c>
    </row>
    <row r="422" spans="1:20">
      <c r="B422">
        <v>3</v>
      </c>
      <c r="C422">
        <v>2</v>
      </c>
      <c r="D422">
        <v>2</v>
      </c>
      <c r="T422">
        <v>10</v>
      </c>
    </row>
    <row r="423" spans="1:20">
      <c r="B423">
        <v>2</v>
      </c>
      <c r="C423">
        <v>2</v>
      </c>
      <c r="D423">
        <v>2</v>
      </c>
      <c r="T423">
        <v>12</v>
      </c>
    </row>
    <row r="424" spans="1:20">
      <c r="A424" s="1" t="s">
        <v>13</v>
      </c>
      <c r="B424">
        <v>5</v>
      </c>
      <c r="C424">
        <v>2</v>
      </c>
      <c r="D424">
        <v>0</v>
      </c>
      <c r="H424" s="1" t="s">
        <v>13</v>
      </c>
      <c r="R424" s="1" t="s">
        <v>13</v>
      </c>
      <c r="T424">
        <v>14</v>
      </c>
    </row>
    <row r="425" spans="1:20">
      <c r="B425">
        <v>4</v>
      </c>
      <c r="C425">
        <v>1</v>
      </c>
      <c r="D425">
        <v>2</v>
      </c>
      <c r="T425">
        <v>16</v>
      </c>
    </row>
    <row r="426" spans="1:20">
      <c r="B426">
        <v>7</v>
      </c>
      <c r="C426">
        <v>2</v>
      </c>
      <c r="D426">
        <v>2</v>
      </c>
      <c r="T426">
        <v>18</v>
      </c>
    </row>
    <row r="427" spans="1:20">
      <c r="A427" s="1" t="s">
        <v>12</v>
      </c>
      <c r="B427">
        <v>5</v>
      </c>
      <c r="C427">
        <v>2</v>
      </c>
      <c r="D427">
        <v>2</v>
      </c>
      <c r="H427" s="1" t="s">
        <v>12</v>
      </c>
      <c r="R427" s="1" t="s">
        <v>12</v>
      </c>
      <c r="T427">
        <v>19</v>
      </c>
    </row>
    <row r="428" spans="1:20">
      <c r="B428">
        <v>6</v>
      </c>
      <c r="C428">
        <v>1</v>
      </c>
      <c r="D428">
        <v>2</v>
      </c>
      <c r="T428">
        <v>22</v>
      </c>
    </row>
    <row r="429" spans="1:20">
      <c r="B429">
        <v>4</v>
      </c>
      <c r="C429">
        <v>1</v>
      </c>
      <c r="D429">
        <v>2</v>
      </c>
      <c r="T429">
        <v>16</v>
      </c>
    </row>
    <row r="430" spans="1:20">
      <c r="A430" s="1" t="s">
        <v>11</v>
      </c>
      <c r="B430">
        <v>3</v>
      </c>
      <c r="C430">
        <v>1</v>
      </c>
      <c r="D430">
        <v>2</v>
      </c>
      <c r="H430" s="1" t="s">
        <v>11</v>
      </c>
      <c r="R430" s="1" t="s">
        <v>11</v>
      </c>
      <c r="T430">
        <v>17</v>
      </c>
    </row>
    <row r="431" spans="1:20">
      <c r="B431">
        <v>4</v>
      </c>
      <c r="C431">
        <v>1</v>
      </c>
      <c r="D431">
        <v>1</v>
      </c>
      <c r="T431">
        <v>25</v>
      </c>
    </row>
    <row r="432" spans="1:20">
      <c r="B432">
        <v>5</v>
      </c>
      <c r="C432">
        <v>1</v>
      </c>
      <c r="D432">
        <v>3</v>
      </c>
      <c r="T432">
        <v>29</v>
      </c>
    </row>
    <row r="433" spans="1:20">
      <c r="A433" s="1" t="s">
        <v>10</v>
      </c>
      <c r="B433">
        <v>5</v>
      </c>
      <c r="C433">
        <v>1</v>
      </c>
      <c r="D433">
        <v>3</v>
      </c>
      <c r="H433" s="1" t="s">
        <v>10</v>
      </c>
      <c r="R433" s="1" t="s">
        <v>10</v>
      </c>
      <c r="T433">
        <v>31</v>
      </c>
    </row>
    <row r="434" spans="1:20">
      <c r="B434">
        <v>9</v>
      </c>
      <c r="C434">
        <v>1</v>
      </c>
      <c r="D434">
        <v>4</v>
      </c>
      <c r="M434">
        <v>2</v>
      </c>
      <c r="T434">
        <v>24</v>
      </c>
    </row>
    <row r="435" spans="1:20">
      <c r="B435">
        <v>16</v>
      </c>
      <c r="C435">
        <v>1</v>
      </c>
      <c r="D435">
        <v>5</v>
      </c>
      <c r="M435">
        <v>8</v>
      </c>
      <c r="T435">
        <v>22</v>
      </c>
    </row>
    <row r="436" spans="1:20">
      <c r="A436" s="1" t="s">
        <v>9</v>
      </c>
      <c r="B436">
        <v>31</v>
      </c>
      <c r="C436">
        <v>1</v>
      </c>
      <c r="D436">
        <v>9</v>
      </c>
      <c r="H436" s="1" t="s">
        <v>9</v>
      </c>
      <c r="M436">
        <v>19</v>
      </c>
      <c r="O436">
        <v>5</v>
      </c>
      <c r="R436" s="1" t="s">
        <v>9</v>
      </c>
      <c r="S436">
        <v>4</v>
      </c>
      <c r="T436">
        <v>34</v>
      </c>
    </row>
    <row r="437" spans="1:20">
      <c r="B437">
        <v>25</v>
      </c>
      <c r="C437">
        <v>1</v>
      </c>
      <c r="D437">
        <v>5</v>
      </c>
      <c r="E437">
        <v>9</v>
      </c>
      <c r="J437">
        <v>2</v>
      </c>
      <c r="M437">
        <v>16</v>
      </c>
      <c r="O437">
        <v>5</v>
      </c>
      <c r="S437">
        <v>8</v>
      </c>
      <c r="T437">
        <v>38</v>
      </c>
    </row>
    <row r="438" spans="1:20">
      <c r="B438">
        <v>24</v>
      </c>
      <c r="C438">
        <v>1</v>
      </c>
      <c r="D438">
        <v>3</v>
      </c>
      <c r="E438">
        <v>4</v>
      </c>
      <c r="J438">
        <v>5</v>
      </c>
      <c r="M438">
        <v>13</v>
      </c>
      <c r="O438">
        <v>4</v>
      </c>
      <c r="S438">
        <v>5</v>
      </c>
      <c r="T438">
        <v>39</v>
      </c>
    </row>
    <row r="439" spans="1:20">
      <c r="A439" s="1" t="s">
        <v>8</v>
      </c>
      <c r="B439">
        <v>24</v>
      </c>
      <c r="C439">
        <v>1</v>
      </c>
      <c r="D439">
        <v>3</v>
      </c>
      <c r="E439">
        <v>3</v>
      </c>
      <c r="H439" s="1" t="s">
        <v>8</v>
      </c>
      <c r="J439">
        <v>3</v>
      </c>
      <c r="M439">
        <v>15</v>
      </c>
      <c r="O439">
        <v>4</v>
      </c>
      <c r="R439" s="1" t="s">
        <v>8</v>
      </c>
      <c r="S439">
        <v>2</v>
      </c>
      <c r="T439">
        <v>26</v>
      </c>
    </row>
    <row r="440" spans="1:20">
      <c r="B440">
        <v>17</v>
      </c>
      <c r="C440">
        <v>1</v>
      </c>
      <c r="D440">
        <v>2</v>
      </c>
      <c r="E440">
        <v>6</v>
      </c>
      <c r="J440">
        <v>1</v>
      </c>
      <c r="M440">
        <v>12</v>
      </c>
      <c r="O440">
        <v>4</v>
      </c>
      <c r="S440">
        <v>9</v>
      </c>
      <c r="T440">
        <v>38</v>
      </c>
    </row>
    <row r="441" spans="1:20">
      <c r="B441">
        <v>30</v>
      </c>
      <c r="C441">
        <v>1</v>
      </c>
      <c r="D441">
        <v>2</v>
      </c>
      <c r="E441">
        <v>5</v>
      </c>
      <c r="J441">
        <v>3</v>
      </c>
      <c r="M441">
        <v>25</v>
      </c>
      <c r="N441">
        <v>1</v>
      </c>
      <c r="O441">
        <v>3</v>
      </c>
      <c r="S441">
        <v>16</v>
      </c>
      <c r="T441">
        <v>40</v>
      </c>
    </row>
    <row r="442" spans="1:20">
      <c r="A442" s="1" t="s">
        <v>7</v>
      </c>
      <c r="B442">
        <v>37</v>
      </c>
      <c r="C442">
        <v>1</v>
      </c>
      <c r="D442">
        <v>2</v>
      </c>
      <c r="E442">
        <v>5</v>
      </c>
      <c r="H442" s="1" t="s">
        <v>7</v>
      </c>
      <c r="J442">
        <v>7</v>
      </c>
      <c r="K442">
        <v>3</v>
      </c>
      <c r="M442">
        <v>26</v>
      </c>
      <c r="N442">
        <v>1</v>
      </c>
      <c r="O442">
        <v>9</v>
      </c>
      <c r="R442" s="1" t="s">
        <v>7</v>
      </c>
      <c r="S442">
        <v>23</v>
      </c>
      <c r="T442">
        <v>25</v>
      </c>
    </row>
    <row r="443" spans="1:20">
      <c r="B443">
        <v>27</v>
      </c>
      <c r="C443">
        <v>1</v>
      </c>
      <c r="D443">
        <v>2</v>
      </c>
      <c r="E443">
        <v>1</v>
      </c>
      <c r="J443">
        <v>4</v>
      </c>
      <c r="K443">
        <v>2</v>
      </c>
      <c r="M443">
        <v>22</v>
      </c>
      <c r="N443">
        <v>1</v>
      </c>
      <c r="O443">
        <v>4</v>
      </c>
      <c r="S443">
        <v>40</v>
      </c>
      <c r="T443">
        <v>38</v>
      </c>
    </row>
    <row r="444" spans="1:20">
      <c r="B444">
        <v>32</v>
      </c>
      <c r="C444">
        <v>1</v>
      </c>
      <c r="D444">
        <v>4</v>
      </c>
      <c r="E444">
        <v>2</v>
      </c>
      <c r="J444">
        <v>7</v>
      </c>
      <c r="K444">
        <v>2</v>
      </c>
      <c r="M444">
        <v>21</v>
      </c>
      <c r="N444">
        <v>1</v>
      </c>
      <c r="O444">
        <v>4</v>
      </c>
      <c r="S444">
        <v>35</v>
      </c>
      <c r="T444">
        <v>43</v>
      </c>
    </row>
    <row r="445" spans="1:20">
      <c r="A445" s="1" t="s">
        <v>6</v>
      </c>
      <c r="B445">
        <v>33</v>
      </c>
      <c r="C445">
        <v>1</v>
      </c>
      <c r="D445">
        <v>5</v>
      </c>
      <c r="E445">
        <v>2</v>
      </c>
      <c r="H445" s="1" t="s">
        <v>6</v>
      </c>
      <c r="J445">
        <v>7</v>
      </c>
      <c r="K445">
        <v>3</v>
      </c>
      <c r="L445">
        <v>8</v>
      </c>
      <c r="M445">
        <v>20</v>
      </c>
      <c r="N445">
        <v>0</v>
      </c>
      <c r="O445">
        <v>3</v>
      </c>
      <c r="R445" s="1" t="s">
        <v>6</v>
      </c>
      <c r="S445">
        <v>44</v>
      </c>
      <c r="T445">
        <v>63</v>
      </c>
    </row>
    <row r="446" spans="1:20">
      <c r="B446">
        <v>42</v>
      </c>
      <c r="C446">
        <v>1</v>
      </c>
      <c r="D446">
        <v>3</v>
      </c>
      <c r="E446">
        <v>3</v>
      </c>
      <c r="J446">
        <v>3</v>
      </c>
      <c r="K446">
        <v>3</v>
      </c>
      <c r="L446">
        <v>10</v>
      </c>
      <c r="M446">
        <v>20</v>
      </c>
      <c r="N446">
        <v>3</v>
      </c>
      <c r="O446">
        <v>6</v>
      </c>
      <c r="S446">
        <v>68</v>
      </c>
      <c r="T446">
        <v>53</v>
      </c>
    </row>
    <row r="447" spans="1:20">
      <c r="B447">
        <v>41</v>
      </c>
      <c r="C447">
        <v>1</v>
      </c>
      <c r="D447">
        <v>3</v>
      </c>
      <c r="E447">
        <v>5</v>
      </c>
      <c r="J447">
        <v>7</v>
      </c>
      <c r="K447">
        <v>6</v>
      </c>
      <c r="L447">
        <v>7</v>
      </c>
      <c r="M447">
        <v>22</v>
      </c>
      <c r="N447">
        <v>3</v>
      </c>
      <c r="O447">
        <v>4</v>
      </c>
      <c r="S447">
        <v>34</v>
      </c>
      <c r="T447">
        <v>47</v>
      </c>
    </row>
    <row r="448" spans="1:20">
      <c r="A448" s="1" t="s">
        <v>5</v>
      </c>
      <c r="B448">
        <v>46</v>
      </c>
      <c r="C448">
        <v>1</v>
      </c>
      <c r="D448">
        <v>5</v>
      </c>
      <c r="E448">
        <v>1</v>
      </c>
      <c r="H448" s="1" t="s">
        <v>5</v>
      </c>
      <c r="J448">
        <v>6</v>
      </c>
      <c r="K448">
        <v>7</v>
      </c>
      <c r="L448">
        <v>4</v>
      </c>
      <c r="M448">
        <v>31</v>
      </c>
      <c r="N448">
        <v>7</v>
      </c>
      <c r="O448">
        <v>5</v>
      </c>
      <c r="R448" s="1" t="s">
        <v>5</v>
      </c>
      <c r="S448">
        <v>45</v>
      </c>
      <c r="T448">
        <v>40</v>
      </c>
    </row>
    <row r="449" spans="1:22">
      <c r="B449">
        <v>45</v>
      </c>
      <c r="C449">
        <v>1</v>
      </c>
      <c r="D449">
        <v>4</v>
      </c>
      <c r="E449">
        <v>3</v>
      </c>
      <c r="J449">
        <v>10</v>
      </c>
      <c r="K449">
        <v>7</v>
      </c>
      <c r="L449">
        <v>9</v>
      </c>
      <c r="M449">
        <v>29</v>
      </c>
      <c r="N449">
        <v>7</v>
      </c>
      <c r="O449">
        <v>3</v>
      </c>
      <c r="S449">
        <v>64</v>
      </c>
      <c r="T449">
        <v>35</v>
      </c>
    </row>
    <row r="450" spans="1:22">
      <c r="B450">
        <v>42</v>
      </c>
      <c r="C450">
        <v>1</v>
      </c>
      <c r="D450">
        <v>4</v>
      </c>
      <c r="E450">
        <v>3</v>
      </c>
      <c r="J450">
        <v>6</v>
      </c>
      <c r="K450">
        <v>6</v>
      </c>
      <c r="L450">
        <v>11</v>
      </c>
      <c r="M450">
        <v>25</v>
      </c>
      <c r="N450">
        <v>6</v>
      </c>
      <c r="O450">
        <v>8</v>
      </c>
      <c r="S450">
        <v>57</v>
      </c>
      <c r="T450">
        <v>27</v>
      </c>
    </row>
    <row r="451" spans="1:22">
      <c r="A451" s="3" t="s">
        <v>32</v>
      </c>
      <c r="B451">
        <v>38</v>
      </c>
      <c r="C451">
        <v>1</v>
      </c>
      <c r="D451">
        <v>4</v>
      </c>
      <c r="E451">
        <v>5</v>
      </c>
      <c r="H451" s="3" t="s">
        <v>32</v>
      </c>
      <c r="J451">
        <v>4</v>
      </c>
      <c r="K451">
        <v>9</v>
      </c>
      <c r="L451">
        <v>11</v>
      </c>
      <c r="M451">
        <v>21</v>
      </c>
      <c r="N451">
        <v>5</v>
      </c>
      <c r="O451">
        <v>8</v>
      </c>
      <c r="R451" s="3" t="s">
        <v>32</v>
      </c>
      <c r="S451">
        <v>81</v>
      </c>
      <c r="T451">
        <v>26</v>
      </c>
    </row>
    <row r="452" spans="1:22">
      <c r="A452" s="3"/>
      <c r="B452">
        <v>49</v>
      </c>
      <c r="C452">
        <v>1</v>
      </c>
      <c r="D452">
        <v>4</v>
      </c>
      <c r="E452">
        <v>3</v>
      </c>
      <c r="H452" s="3"/>
      <c r="J452">
        <v>9</v>
      </c>
      <c r="K452">
        <v>10</v>
      </c>
      <c r="L452">
        <v>15</v>
      </c>
      <c r="M452">
        <v>28</v>
      </c>
      <c r="N452">
        <v>7</v>
      </c>
      <c r="O452">
        <v>7</v>
      </c>
      <c r="R452" s="3"/>
      <c r="S452">
        <v>75</v>
      </c>
      <c r="T452">
        <v>42</v>
      </c>
    </row>
    <row r="453" spans="1:22">
      <c r="A453" s="3"/>
      <c r="B453">
        <v>51</v>
      </c>
      <c r="C453">
        <v>1</v>
      </c>
      <c r="D453">
        <v>4</v>
      </c>
      <c r="E453">
        <v>6</v>
      </c>
      <c r="H453" s="3"/>
      <c r="J453">
        <v>8</v>
      </c>
      <c r="K453">
        <v>10</v>
      </c>
      <c r="L453">
        <v>14</v>
      </c>
      <c r="M453">
        <v>29</v>
      </c>
      <c r="N453">
        <v>8</v>
      </c>
      <c r="O453">
        <v>6</v>
      </c>
      <c r="R453" s="3"/>
      <c r="S453">
        <v>70</v>
      </c>
      <c r="T453">
        <v>40</v>
      </c>
    </row>
    <row r="454" spans="1:22">
      <c r="A454" s="3" t="s">
        <v>31</v>
      </c>
      <c r="B454">
        <v>60</v>
      </c>
      <c r="C454">
        <v>1</v>
      </c>
      <c r="D454">
        <v>5</v>
      </c>
      <c r="E454">
        <v>4</v>
      </c>
      <c r="H454" s="3" t="s">
        <v>31</v>
      </c>
      <c r="J454">
        <v>10</v>
      </c>
      <c r="K454">
        <v>9</v>
      </c>
      <c r="L454">
        <v>17</v>
      </c>
      <c r="M454">
        <v>32</v>
      </c>
      <c r="N454">
        <v>8</v>
      </c>
      <c r="O454">
        <v>10</v>
      </c>
      <c r="R454" s="3" t="s">
        <v>31</v>
      </c>
      <c r="S454">
        <v>86</v>
      </c>
      <c r="T454">
        <v>43</v>
      </c>
    </row>
    <row r="455" spans="1:22">
      <c r="A455" s="3"/>
      <c r="B455">
        <v>69</v>
      </c>
      <c r="C455">
        <v>1</v>
      </c>
      <c r="D455">
        <v>5</v>
      </c>
      <c r="E455">
        <v>7</v>
      </c>
      <c r="H455" s="3"/>
      <c r="J455">
        <v>13</v>
      </c>
      <c r="K455">
        <v>8</v>
      </c>
      <c r="L455">
        <v>17</v>
      </c>
      <c r="M455">
        <v>37</v>
      </c>
      <c r="N455">
        <v>10</v>
      </c>
      <c r="O455">
        <v>11</v>
      </c>
      <c r="R455" s="3"/>
      <c r="S455">
        <v>100</v>
      </c>
      <c r="T455">
        <v>47</v>
      </c>
    </row>
    <row r="456" spans="1:22">
      <c r="A456" s="3"/>
      <c r="B456">
        <v>67</v>
      </c>
      <c r="C456">
        <v>1</v>
      </c>
      <c r="D456">
        <v>3</v>
      </c>
      <c r="E456">
        <v>10</v>
      </c>
      <c r="H456" s="3"/>
      <c r="J456">
        <v>16</v>
      </c>
      <c r="K456">
        <v>14</v>
      </c>
      <c r="L456">
        <v>15</v>
      </c>
      <c r="M456">
        <v>38</v>
      </c>
      <c r="N456">
        <v>11</v>
      </c>
      <c r="O456">
        <v>12</v>
      </c>
      <c r="R456" s="3"/>
      <c r="S456">
        <v>97</v>
      </c>
      <c r="T456">
        <v>46</v>
      </c>
    </row>
    <row r="457" spans="1:22">
      <c r="A457" s="3" t="s">
        <v>30</v>
      </c>
      <c r="B457">
        <v>71</v>
      </c>
      <c r="C457">
        <v>1</v>
      </c>
      <c r="D457">
        <v>3</v>
      </c>
      <c r="E457">
        <v>7</v>
      </c>
      <c r="H457" s="3" t="s">
        <v>30</v>
      </c>
      <c r="J457">
        <v>14</v>
      </c>
      <c r="K457">
        <v>8</v>
      </c>
      <c r="L457">
        <v>14</v>
      </c>
      <c r="M457">
        <v>30</v>
      </c>
      <c r="N457">
        <v>8</v>
      </c>
      <c r="O457">
        <v>15</v>
      </c>
      <c r="R457" s="3" t="s">
        <v>30</v>
      </c>
      <c r="S457">
        <v>115</v>
      </c>
      <c r="T457">
        <v>45</v>
      </c>
      <c r="V457">
        <v>17</v>
      </c>
    </row>
    <row r="458" spans="1:22">
      <c r="A458" s="3"/>
      <c r="B458">
        <v>69</v>
      </c>
      <c r="C458">
        <v>2</v>
      </c>
      <c r="D458">
        <v>4</v>
      </c>
      <c r="E458">
        <v>8</v>
      </c>
      <c r="H458" s="3"/>
      <c r="I458">
        <v>5</v>
      </c>
      <c r="J458">
        <v>12</v>
      </c>
      <c r="K458">
        <v>10</v>
      </c>
      <c r="L458">
        <v>11</v>
      </c>
      <c r="M458">
        <v>34</v>
      </c>
      <c r="N458">
        <v>10</v>
      </c>
      <c r="O458">
        <v>11</v>
      </c>
      <c r="R458" s="3"/>
      <c r="S458">
        <v>134</v>
      </c>
      <c r="T458">
        <v>47</v>
      </c>
      <c r="V458">
        <v>42</v>
      </c>
    </row>
    <row r="459" spans="1:22">
      <c r="A459" s="3"/>
      <c r="B459">
        <v>65</v>
      </c>
      <c r="C459">
        <v>3</v>
      </c>
      <c r="D459">
        <v>2</v>
      </c>
      <c r="E459">
        <v>11</v>
      </c>
      <c r="H459" s="3"/>
      <c r="I459">
        <v>2</v>
      </c>
      <c r="J459">
        <v>10</v>
      </c>
      <c r="K459">
        <v>10</v>
      </c>
      <c r="L459">
        <v>8</v>
      </c>
      <c r="M459">
        <v>31</v>
      </c>
      <c r="N459">
        <v>12</v>
      </c>
      <c r="O459">
        <v>11</v>
      </c>
      <c r="R459" s="3"/>
      <c r="S459">
        <v>105</v>
      </c>
      <c r="T459">
        <v>38</v>
      </c>
      <c r="V459">
        <v>61</v>
      </c>
    </row>
    <row r="460" spans="1:22">
      <c r="A460" s="3" t="s">
        <v>28</v>
      </c>
      <c r="B460">
        <v>71</v>
      </c>
      <c r="C460">
        <v>3</v>
      </c>
      <c r="D460">
        <v>3</v>
      </c>
      <c r="E460">
        <v>11</v>
      </c>
      <c r="H460" s="3" t="s">
        <v>28</v>
      </c>
      <c r="I460">
        <v>11</v>
      </c>
      <c r="J460">
        <v>10</v>
      </c>
      <c r="K460">
        <v>12</v>
      </c>
      <c r="L460">
        <v>10</v>
      </c>
      <c r="M460">
        <v>34</v>
      </c>
      <c r="N460">
        <v>12</v>
      </c>
      <c r="O460">
        <v>5</v>
      </c>
      <c r="R460" s="3" t="s">
        <v>28</v>
      </c>
      <c r="S460">
        <v>119</v>
      </c>
      <c r="T460">
        <v>43</v>
      </c>
      <c r="V460">
        <v>56</v>
      </c>
    </row>
    <row r="461" spans="1:22">
      <c r="A461" s="3"/>
      <c r="B461">
        <v>79</v>
      </c>
      <c r="C461">
        <v>5</v>
      </c>
      <c r="D461">
        <v>3</v>
      </c>
      <c r="E461">
        <v>12</v>
      </c>
      <c r="H461" s="3"/>
      <c r="I461">
        <v>17</v>
      </c>
      <c r="J461">
        <v>12</v>
      </c>
      <c r="K461">
        <v>12</v>
      </c>
      <c r="L461">
        <v>10</v>
      </c>
      <c r="M461">
        <v>37</v>
      </c>
      <c r="N461">
        <v>16</v>
      </c>
      <c r="O461">
        <v>10</v>
      </c>
      <c r="R461" s="3"/>
      <c r="S461">
        <v>163</v>
      </c>
      <c r="T461">
        <v>44</v>
      </c>
      <c r="V461">
        <v>63</v>
      </c>
    </row>
    <row r="462" spans="1:22">
      <c r="A462" s="3"/>
      <c r="B462">
        <v>70</v>
      </c>
      <c r="C462">
        <v>5</v>
      </c>
      <c r="D462">
        <v>3</v>
      </c>
      <c r="E462">
        <v>11</v>
      </c>
      <c r="H462" s="3"/>
      <c r="I462">
        <v>12</v>
      </c>
      <c r="J462">
        <v>9</v>
      </c>
      <c r="K462">
        <v>7</v>
      </c>
      <c r="L462">
        <v>12</v>
      </c>
      <c r="M462">
        <v>31</v>
      </c>
      <c r="N462">
        <v>17</v>
      </c>
      <c r="O462">
        <v>9</v>
      </c>
      <c r="R462" s="3"/>
      <c r="S462">
        <v>132</v>
      </c>
      <c r="T462">
        <v>38</v>
      </c>
      <c r="V462">
        <v>50</v>
      </c>
    </row>
    <row r="463" spans="1:22">
      <c r="A463" s="3" t="s">
        <v>25</v>
      </c>
      <c r="B463">
        <v>81</v>
      </c>
      <c r="C463">
        <v>4</v>
      </c>
      <c r="D463">
        <v>2</v>
      </c>
      <c r="E463">
        <v>15</v>
      </c>
      <c r="H463" s="3" t="s">
        <v>25</v>
      </c>
      <c r="I463">
        <v>12</v>
      </c>
      <c r="J463">
        <v>11</v>
      </c>
      <c r="K463">
        <v>7</v>
      </c>
      <c r="L463">
        <v>20</v>
      </c>
      <c r="M463">
        <v>37</v>
      </c>
      <c r="N463">
        <v>14</v>
      </c>
      <c r="O463">
        <v>10</v>
      </c>
      <c r="R463" s="3" t="s">
        <v>25</v>
      </c>
      <c r="S463">
        <v>132</v>
      </c>
      <c r="T463">
        <v>42</v>
      </c>
      <c r="V463">
        <v>55</v>
      </c>
    </row>
    <row r="464" spans="1:22">
      <c r="B464">
        <v>85</v>
      </c>
      <c r="C464">
        <v>4</v>
      </c>
      <c r="D464">
        <v>2</v>
      </c>
      <c r="E464">
        <v>13</v>
      </c>
      <c r="I464">
        <v>13</v>
      </c>
      <c r="J464">
        <v>10</v>
      </c>
      <c r="K464">
        <v>9</v>
      </c>
      <c r="L464">
        <v>11</v>
      </c>
      <c r="M464">
        <v>37</v>
      </c>
      <c r="N464">
        <v>13</v>
      </c>
      <c r="O464">
        <v>11</v>
      </c>
      <c r="S464">
        <v>150</v>
      </c>
      <c r="T464">
        <v>38</v>
      </c>
      <c r="V464">
        <v>70</v>
      </c>
    </row>
    <row r="465" spans="1:22">
      <c r="B465">
        <v>90</v>
      </c>
      <c r="C465">
        <v>7</v>
      </c>
      <c r="D465">
        <v>3</v>
      </c>
      <c r="E465">
        <v>10</v>
      </c>
      <c r="I465">
        <v>11</v>
      </c>
      <c r="J465">
        <v>7</v>
      </c>
      <c r="K465">
        <v>7</v>
      </c>
      <c r="L465">
        <v>10</v>
      </c>
      <c r="M465">
        <v>28</v>
      </c>
      <c r="N465">
        <v>17</v>
      </c>
      <c r="O465">
        <v>11</v>
      </c>
      <c r="S465">
        <v>120</v>
      </c>
      <c r="T465">
        <v>37</v>
      </c>
      <c r="V465">
        <v>59</v>
      </c>
    </row>
    <row r="466" spans="1:22">
      <c r="A466" s="1" t="s">
        <v>24</v>
      </c>
      <c r="B466">
        <v>110</v>
      </c>
      <c r="C466">
        <v>3</v>
      </c>
      <c r="D466">
        <v>3</v>
      </c>
      <c r="E466">
        <v>14</v>
      </c>
      <c r="H466" s="1" t="s">
        <v>24</v>
      </c>
      <c r="I466">
        <v>16</v>
      </c>
      <c r="J466">
        <v>12</v>
      </c>
      <c r="K466">
        <v>10</v>
      </c>
      <c r="L466">
        <v>17</v>
      </c>
      <c r="M466">
        <v>40</v>
      </c>
      <c r="N466">
        <v>23</v>
      </c>
      <c r="O466">
        <v>15</v>
      </c>
      <c r="R466" s="1" t="s">
        <v>24</v>
      </c>
      <c r="S466">
        <v>154</v>
      </c>
      <c r="T466">
        <v>50</v>
      </c>
      <c r="V466">
        <v>94</v>
      </c>
    </row>
    <row r="467" spans="1:22">
      <c r="B467">
        <v>100</v>
      </c>
      <c r="C467">
        <v>3</v>
      </c>
      <c r="D467">
        <v>3</v>
      </c>
      <c r="E467">
        <v>20</v>
      </c>
      <c r="I467">
        <v>18</v>
      </c>
      <c r="J467">
        <v>12</v>
      </c>
      <c r="K467">
        <v>17</v>
      </c>
      <c r="L467">
        <v>17</v>
      </c>
      <c r="M467">
        <v>36</v>
      </c>
      <c r="N467">
        <v>22</v>
      </c>
      <c r="O467">
        <v>12</v>
      </c>
      <c r="S467">
        <v>161</v>
      </c>
      <c r="T467">
        <v>53</v>
      </c>
      <c r="U467">
        <v>4</v>
      </c>
      <c r="V467">
        <v>87</v>
      </c>
    </row>
    <row r="468" spans="1:22">
      <c r="B468">
        <v>99</v>
      </c>
      <c r="C468">
        <v>7</v>
      </c>
      <c r="D468">
        <v>3</v>
      </c>
      <c r="E468">
        <v>19</v>
      </c>
      <c r="I468">
        <v>20</v>
      </c>
      <c r="J468">
        <v>11</v>
      </c>
      <c r="K468">
        <v>13</v>
      </c>
      <c r="L468">
        <v>14</v>
      </c>
      <c r="M468">
        <v>35</v>
      </c>
      <c r="N468">
        <v>25</v>
      </c>
      <c r="O468">
        <v>16</v>
      </c>
      <c r="S468">
        <v>186</v>
      </c>
      <c r="T468">
        <v>40</v>
      </c>
      <c r="U468">
        <v>7</v>
      </c>
      <c r="V468">
        <v>85</v>
      </c>
    </row>
    <row r="469" spans="1:22">
      <c r="A469" s="1" t="s">
        <v>23</v>
      </c>
      <c r="B469">
        <v>90</v>
      </c>
      <c r="C469">
        <v>5</v>
      </c>
      <c r="D469">
        <v>1</v>
      </c>
      <c r="E469">
        <v>18</v>
      </c>
      <c r="H469" s="1" t="s">
        <v>23</v>
      </c>
      <c r="I469">
        <v>15</v>
      </c>
      <c r="J469">
        <v>10</v>
      </c>
      <c r="K469">
        <v>8</v>
      </c>
      <c r="L469">
        <v>9</v>
      </c>
      <c r="M469">
        <v>35</v>
      </c>
      <c r="N469">
        <v>15</v>
      </c>
      <c r="O469">
        <v>14</v>
      </c>
      <c r="R469" s="1" t="s">
        <v>23</v>
      </c>
      <c r="S469">
        <v>177</v>
      </c>
      <c r="T469">
        <v>47</v>
      </c>
      <c r="U469">
        <v>5</v>
      </c>
      <c r="V469">
        <v>107</v>
      </c>
    </row>
    <row r="470" spans="1:22">
      <c r="A470" s="4"/>
      <c r="B470">
        <v>109</v>
      </c>
      <c r="C470">
        <v>5</v>
      </c>
      <c r="D470">
        <v>2</v>
      </c>
      <c r="E470">
        <v>16</v>
      </c>
      <c r="H470" s="4"/>
      <c r="I470">
        <v>23</v>
      </c>
      <c r="J470">
        <v>9</v>
      </c>
      <c r="K470">
        <v>14</v>
      </c>
      <c r="L470">
        <v>13</v>
      </c>
      <c r="M470">
        <v>39</v>
      </c>
      <c r="N470">
        <v>25</v>
      </c>
      <c r="O470">
        <v>11</v>
      </c>
      <c r="R470" s="4"/>
      <c r="S470">
        <v>174</v>
      </c>
      <c r="T470">
        <v>36</v>
      </c>
      <c r="U470">
        <v>5</v>
      </c>
      <c r="V470">
        <v>105</v>
      </c>
    </row>
    <row r="471" spans="1:22">
      <c r="A471" s="5"/>
      <c r="B471">
        <v>114</v>
      </c>
      <c r="C471">
        <v>6</v>
      </c>
      <c r="D471">
        <v>1</v>
      </c>
      <c r="E471">
        <v>22</v>
      </c>
      <c r="H471" s="5"/>
      <c r="I471">
        <v>27</v>
      </c>
      <c r="J471">
        <v>13</v>
      </c>
      <c r="K471">
        <v>15</v>
      </c>
      <c r="L471">
        <v>19</v>
      </c>
      <c r="M471">
        <v>41</v>
      </c>
      <c r="N471">
        <v>25</v>
      </c>
      <c r="O471">
        <v>17</v>
      </c>
      <c r="R471" s="5"/>
      <c r="S471">
        <v>163</v>
      </c>
      <c r="T471">
        <v>41</v>
      </c>
      <c r="U471">
        <v>5</v>
      </c>
      <c r="V471">
        <v>101</v>
      </c>
    </row>
    <row r="472" spans="1:22">
      <c r="A472" s="5" t="s">
        <v>22</v>
      </c>
      <c r="B472">
        <v>127</v>
      </c>
      <c r="C472">
        <v>6</v>
      </c>
      <c r="D472">
        <v>1</v>
      </c>
      <c r="E472">
        <v>24</v>
      </c>
      <c r="H472" s="5" t="s">
        <v>22</v>
      </c>
      <c r="I472">
        <v>26</v>
      </c>
      <c r="J472">
        <v>14</v>
      </c>
      <c r="K472">
        <v>15</v>
      </c>
      <c r="L472">
        <v>18</v>
      </c>
      <c r="M472">
        <v>42</v>
      </c>
      <c r="N472">
        <v>30</v>
      </c>
      <c r="O472">
        <v>14</v>
      </c>
      <c r="R472" s="5" t="s">
        <v>22</v>
      </c>
      <c r="S472">
        <v>187</v>
      </c>
      <c r="T472">
        <v>34</v>
      </c>
      <c r="U472">
        <v>5</v>
      </c>
      <c r="V472">
        <v>107</v>
      </c>
    </row>
    <row r="473" spans="1:22">
      <c r="A473" s="4"/>
      <c r="B473">
        <v>126</v>
      </c>
      <c r="C473">
        <v>4</v>
      </c>
      <c r="D473">
        <v>3</v>
      </c>
      <c r="E473">
        <v>19</v>
      </c>
      <c r="H473" s="4"/>
      <c r="I473">
        <v>29</v>
      </c>
      <c r="J473">
        <v>11</v>
      </c>
      <c r="K473">
        <v>19</v>
      </c>
      <c r="L473">
        <v>18</v>
      </c>
      <c r="M473">
        <v>39</v>
      </c>
      <c r="N473">
        <v>30</v>
      </c>
      <c r="O473">
        <v>17</v>
      </c>
      <c r="R473" s="4"/>
      <c r="S473">
        <v>141</v>
      </c>
      <c r="T473">
        <v>44</v>
      </c>
      <c r="U473">
        <v>3</v>
      </c>
      <c r="V473">
        <v>88</v>
      </c>
    </row>
    <row r="474" spans="1:22">
      <c r="A474" s="5"/>
      <c r="B474">
        <v>114</v>
      </c>
      <c r="C474">
        <v>3</v>
      </c>
      <c r="D474">
        <v>2</v>
      </c>
      <c r="E474">
        <v>17</v>
      </c>
      <c r="H474" s="5"/>
      <c r="I474">
        <v>27</v>
      </c>
      <c r="J474">
        <v>12</v>
      </c>
      <c r="K474">
        <v>26</v>
      </c>
      <c r="L474">
        <v>17</v>
      </c>
      <c r="M474">
        <v>34</v>
      </c>
      <c r="N474">
        <v>31</v>
      </c>
      <c r="O474">
        <v>11</v>
      </c>
      <c r="R474" s="5"/>
      <c r="S474">
        <v>130</v>
      </c>
      <c r="T474">
        <v>45</v>
      </c>
      <c r="U474">
        <v>7</v>
      </c>
      <c r="V474">
        <v>82</v>
      </c>
    </row>
    <row r="475" spans="1:22">
      <c r="A475" s="5" t="s">
        <v>44</v>
      </c>
      <c r="B475">
        <v>124</v>
      </c>
      <c r="C475">
        <v>3</v>
      </c>
      <c r="D475">
        <v>3</v>
      </c>
      <c r="E475">
        <v>20</v>
      </c>
      <c r="H475" s="5" t="s">
        <v>44</v>
      </c>
      <c r="I475">
        <v>26</v>
      </c>
      <c r="J475">
        <v>12</v>
      </c>
      <c r="K475">
        <v>19</v>
      </c>
      <c r="L475">
        <v>14</v>
      </c>
      <c r="M475">
        <v>41</v>
      </c>
      <c r="N475">
        <v>31</v>
      </c>
      <c r="O475">
        <v>12</v>
      </c>
      <c r="R475" s="5" t="s">
        <v>44</v>
      </c>
      <c r="S475">
        <v>149</v>
      </c>
      <c r="T475">
        <v>50</v>
      </c>
      <c r="U475">
        <v>4</v>
      </c>
      <c r="V475">
        <v>89</v>
      </c>
    </row>
    <row r="476" spans="1:22">
      <c r="B476">
        <v>112</v>
      </c>
      <c r="C476">
        <v>2</v>
      </c>
      <c r="D476">
        <v>2</v>
      </c>
      <c r="E476">
        <v>22</v>
      </c>
      <c r="I476">
        <v>21</v>
      </c>
      <c r="J476">
        <v>15</v>
      </c>
      <c r="K476">
        <v>17</v>
      </c>
      <c r="L476">
        <v>18</v>
      </c>
      <c r="M476">
        <v>31</v>
      </c>
      <c r="N476">
        <v>28</v>
      </c>
      <c r="O476">
        <v>14</v>
      </c>
      <c r="S476">
        <v>165</v>
      </c>
      <c r="T476">
        <v>35</v>
      </c>
      <c r="U476">
        <v>5</v>
      </c>
      <c r="V476">
        <v>96</v>
      </c>
    </row>
    <row r="477" spans="1:22">
      <c r="A477" s="5"/>
      <c r="B477">
        <v>108</v>
      </c>
      <c r="C477">
        <v>2</v>
      </c>
      <c r="D477">
        <v>3</v>
      </c>
      <c r="E477">
        <v>15</v>
      </c>
      <c r="H477" s="5"/>
      <c r="I477">
        <v>17</v>
      </c>
      <c r="J477">
        <v>15</v>
      </c>
      <c r="K477">
        <v>17</v>
      </c>
      <c r="L477">
        <v>16</v>
      </c>
      <c r="M477">
        <v>35</v>
      </c>
      <c r="N477">
        <v>24</v>
      </c>
      <c r="O477">
        <v>13</v>
      </c>
      <c r="R477" s="5"/>
      <c r="S477">
        <v>175</v>
      </c>
      <c r="T477">
        <v>33</v>
      </c>
      <c r="U477">
        <v>4</v>
      </c>
      <c r="V477">
        <v>70</v>
      </c>
    </row>
    <row r="478" spans="1:22">
      <c r="A478" s="5" t="s">
        <v>53</v>
      </c>
      <c r="B478">
        <v>125</v>
      </c>
      <c r="C478">
        <v>2</v>
      </c>
      <c r="D478">
        <v>2</v>
      </c>
      <c r="E478">
        <v>19</v>
      </c>
      <c r="H478" s="5" t="s">
        <v>53</v>
      </c>
      <c r="I478">
        <v>23</v>
      </c>
      <c r="J478">
        <v>17</v>
      </c>
      <c r="K478">
        <v>20</v>
      </c>
      <c r="L478">
        <v>17</v>
      </c>
      <c r="M478">
        <v>32</v>
      </c>
      <c r="N478">
        <v>26</v>
      </c>
      <c r="O478">
        <v>13</v>
      </c>
      <c r="R478" s="5" t="s">
        <v>53</v>
      </c>
      <c r="S478">
        <v>176</v>
      </c>
      <c r="T478">
        <v>39</v>
      </c>
      <c r="U478">
        <v>5</v>
      </c>
      <c r="V478">
        <v>77</v>
      </c>
    </row>
    <row r="479" spans="1:22">
      <c r="B479" s="1">
        <v>140</v>
      </c>
      <c r="C479" s="1">
        <v>4</v>
      </c>
      <c r="D479" s="1">
        <v>5</v>
      </c>
      <c r="E479" s="1">
        <v>19</v>
      </c>
      <c r="F479" s="1"/>
      <c r="G479" s="1"/>
      <c r="I479" s="1">
        <v>28</v>
      </c>
      <c r="J479" s="1">
        <v>16</v>
      </c>
      <c r="K479" s="1">
        <v>14</v>
      </c>
      <c r="L479" s="1">
        <v>23</v>
      </c>
      <c r="M479" s="1">
        <v>33</v>
      </c>
      <c r="N479" s="6">
        <v>27</v>
      </c>
      <c r="O479" s="1">
        <v>12</v>
      </c>
      <c r="S479">
        <v>188</v>
      </c>
      <c r="T479">
        <v>29</v>
      </c>
      <c r="U479">
        <v>8</v>
      </c>
      <c r="V479">
        <v>77</v>
      </c>
    </row>
    <row r="480" spans="1:22">
      <c r="A480" s="5" t="s">
        <v>52</v>
      </c>
      <c r="B480" s="1">
        <v>131</v>
      </c>
      <c r="C480" s="1">
        <v>3</v>
      </c>
      <c r="D480" s="1">
        <v>3</v>
      </c>
      <c r="E480" s="1">
        <v>18</v>
      </c>
      <c r="F480" s="1"/>
      <c r="G480" s="1"/>
      <c r="H480" s="5" t="s">
        <v>52</v>
      </c>
      <c r="I480" s="1">
        <v>20</v>
      </c>
      <c r="J480" s="1">
        <v>7</v>
      </c>
      <c r="K480" s="1">
        <v>17</v>
      </c>
      <c r="L480" s="1">
        <v>16</v>
      </c>
      <c r="M480" s="1">
        <v>28</v>
      </c>
      <c r="N480" s="6">
        <v>25</v>
      </c>
      <c r="O480" s="1">
        <v>10</v>
      </c>
      <c r="R480" s="5" t="s">
        <v>52</v>
      </c>
      <c r="S480">
        <v>218</v>
      </c>
      <c r="T480">
        <v>28</v>
      </c>
      <c r="U480">
        <v>6</v>
      </c>
      <c r="V480">
        <v>92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&amp;C&amp;"Arial,Regular"&amp;A</oddHeader>
    <oddFooter>&amp;C&amp;"Arial,Regular"页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2"/>
  <sheetViews>
    <sheetView workbookViewId="0">
      <selection activeCell="F19" sqref="F19"/>
    </sheetView>
  </sheetViews>
  <sheetFormatPr baseColWidth="10" defaultRowHeight="13" x14ac:dyDescent="0"/>
  <sheetData>
    <row r="1" spans="1:32">
      <c r="B1" s="1" t="s">
        <v>4</v>
      </c>
      <c r="G1" t="s">
        <v>59</v>
      </c>
      <c r="Q1" t="s">
        <v>81</v>
      </c>
    </row>
    <row r="3" spans="1:32">
      <c r="B3" s="1" t="s">
        <v>0</v>
      </c>
      <c r="C3" s="1" t="s">
        <v>1</v>
      </c>
      <c r="D3" s="1" t="s">
        <v>2</v>
      </c>
      <c r="E3" s="1" t="s">
        <v>21</v>
      </c>
      <c r="H3" s="6" t="s">
        <v>58</v>
      </c>
      <c r="I3" s="6" t="s">
        <v>62</v>
      </c>
      <c r="J3" s="6" t="s">
        <v>63</v>
      </c>
      <c r="K3" s="6" t="s">
        <v>69</v>
      </c>
      <c r="R3" s="6" t="s">
        <v>58</v>
      </c>
      <c r="S3" s="6" t="s">
        <v>62</v>
      </c>
      <c r="T3" s="6" t="s">
        <v>63</v>
      </c>
      <c r="U3" s="6" t="s">
        <v>69</v>
      </c>
      <c r="AB3" s="6" t="s">
        <v>58</v>
      </c>
      <c r="AC3" s="6" t="s">
        <v>58</v>
      </c>
      <c r="AF3" t="s">
        <v>83</v>
      </c>
    </row>
    <row r="4" spans="1:32">
      <c r="B4" s="1"/>
      <c r="C4" s="1"/>
      <c r="D4" s="1"/>
      <c r="E4" s="1"/>
      <c r="G4" s="6">
        <v>0</v>
      </c>
      <c r="H4">
        <v>18</v>
      </c>
      <c r="I4">
        <f>INT(1500*EXP(-4*EXP(-0.053*G4)))</f>
        <v>27</v>
      </c>
      <c r="J4">
        <f>INT(1500/(1+20*EXP(-0.09*G4)))</f>
        <v>71</v>
      </c>
      <c r="K4">
        <f>INT((H4+H5)/2)</f>
        <v>24</v>
      </c>
      <c r="M4">
        <v>15</v>
      </c>
      <c r="N4">
        <v>0</v>
      </c>
      <c r="O4" t="s">
        <v>103</v>
      </c>
      <c r="Q4" s="6">
        <v>0</v>
      </c>
      <c r="R4">
        <v>7</v>
      </c>
      <c r="T4">
        <f>100/(1+8*EXP(-0.3*Q4))</f>
        <v>11.111111111111111</v>
      </c>
      <c r="U4">
        <f>(R4+R5)/2</f>
        <v>8</v>
      </c>
      <c r="AB4">
        <v>7</v>
      </c>
      <c r="AC4">
        <v>7</v>
      </c>
      <c r="AF4">
        <f>AB4+AC4</f>
        <v>14</v>
      </c>
    </row>
    <row r="5" spans="1:32">
      <c r="A5" s="5" t="s">
        <v>51</v>
      </c>
      <c r="B5" s="1">
        <v>823</v>
      </c>
      <c r="C5" s="1">
        <v>50</v>
      </c>
      <c r="D5" s="1">
        <v>35</v>
      </c>
      <c r="E5" s="1">
        <v>315</v>
      </c>
      <c r="G5" s="6">
        <v>1</v>
      </c>
      <c r="H5">
        <v>30</v>
      </c>
      <c r="I5">
        <f t="shared" ref="I5:I68" si="0">INT(1500*EXP(-4*EXP(-0.053*G5)))</f>
        <v>33</v>
      </c>
      <c r="J5">
        <f t="shared" ref="J5:J68" si="1">INT(1500/(1+20*EXP(-0.09*G5)))</f>
        <v>77</v>
      </c>
      <c r="K5">
        <f>INT((H4+H5+H6)/3)</f>
        <v>22</v>
      </c>
      <c r="M5">
        <v>15</v>
      </c>
      <c r="N5">
        <v>1200</v>
      </c>
      <c r="Q5" s="6">
        <v>1</v>
      </c>
      <c r="R5">
        <v>9</v>
      </c>
      <c r="T5">
        <f t="shared" ref="T5:T68" si="2">100/(1+8*EXP(-0.3*Q5))</f>
        <v>14.437210607739226</v>
      </c>
      <c r="U5">
        <f>(R4+R5+R6)/3</f>
        <v>7</v>
      </c>
      <c r="AB5">
        <v>9</v>
      </c>
      <c r="AC5">
        <v>9</v>
      </c>
      <c r="AF5">
        <f t="shared" ref="AF5:AF46" si="3">AB5+AC5</f>
        <v>18</v>
      </c>
    </row>
    <row r="6" spans="1:32">
      <c r="B6" s="1">
        <v>692</v>
      </c>
      <c r="C6" s="1">
        <v>52</v>
      </c>
      <c r="D6" s="1">
        <v>45</v>
      </c>
      <c r="E6" s="1">
        <v>241</v>
      </c>
      <c r="G6" s="6">
        <v>2</v>
      </c>
      <c r="H6">
        <v>19</v>
      </c>
      <c r="I6">
        <f t="shared" si="0"/>
        <v>41</v>
      </c>
      <c r="J6">
        <f t="shared" si="1"/>
        <v>84</v>
      </c>
      <c r="K6">
        <f t="shared" ref="K6:K42" si="4">INT((H5+H6+H7)/3)</f>
        <v>31</v>
      </c>
      <c r="Q6" s="6">
        <v>2</v>
      </c>
      <c r="R6">
        <v>5</v>
      </c>
      <c r="T6">
        <f t="shared" si="2"/>
        <v>18.551178594154909</v>
      </c>
      <c r="U6">
        <f t="shared" ref="U6:U45" si="5">(R5+R6+R7)/3</f>
        <v>12</v>
      </c>
      <c r="AB6">
        <v>5</v>
      </c>
      <c r="AC6">
        <v>5</v>
      </c>
      <c r="AF6">
        <f t="shared" si="3"/>
        <v>10</v>
      </c>
    </row>
    <row r="7" spans="1:32">
      <c r="A7" s="5" t="s">
        <v>50</v>
      </c>
      <c r="B7" s="1">
        <v>548</v>
      </c>
      <c r="C7" s="1">
        <v>63</v>
      </c>
      <c r="D7" s="1">
        <v>30</v>
      </c>
      <c r="E7" s="1">
        <v>236</v>
      </c>
      <c r="G7" s="6">
        <v>3</v>
      </c>
      <c r="H7">
        <v>46</v>
      </c>
      <c r="I7">
        <f t="shared" si="0"/>
        <v>49</v>
      </c>
      <c r="J7">
        <f t="shared" si="1"/>
        <v>92</v>
      </c>
      <c r="K7">
        <f t="shared" si="4"/>
        <v>46</v>
      </c>
      <c r="M7">
        <v>22</v>
      </c>
      <c r="N7">
        <v>0</v>
      </c>
      <c r="O7" t="s">
        <v>104</v>
      </c>
      <c r="Q7" s="6">
        <v>3</v>
      </c>
      <c r="R7">
        <v>22</v>
      </c>
      <c r="T7">
        <f t="shared" si="2"/>
        <v>23.515262338523755</v>
      </c>
      <c r="U7">
        <f t="shared" si="5"/>
        <v>19.666666666666668</v>
      </c>
      <c r="AB7">
        <v>22</v>
      </c>
      <c r="AC7">
        <v>20</v>
      </c>
      <c r="AF7">
        <f t="shared" si="3"/>
        <v>42</v>
      </c>
    </row>
    <row r="8" spans="1:32">
      <c r="A8" s="5"/>
      <c r="B8" s="1">
        <v>1014</v>
      </c>
      <c r="C8" s="1">
        <v>69</v>
      </c>
      <c r="D8" s="1">
        <v>59</v>
      </c>
      <c r="E8" s="1">
        <v>241</v>
      </c>
      <c r="G8" s="6">
        <v>4</v>
      </c>
      <c r="H8">
        <v>75</v>
      </c>
      <c r="I8">
        <f t="shared" si="0"/>
        <v>58</v>
      </c>
      <c r="J8">
        <f t="shared" si="1"/>
        <v>100</v>
      </c>
      <c r="K8">
        <f t="shared" si="4"/>
        <v>66</v>
      </c>
      <c r="M8">
        <v>22</v>
      </c>
      <c r="N8">
        <v>1200</v>
      </c>
      <c r="Q8" s="6">
        <v>4</v>
      </c>
      <c r="R8">
        <v>32</v>
      </c>
      <c r="T8">
        <f t="shared" si="2"/>
        <v>29.329351855616132</v>
      </c>
      <c r="U8">
        <f t="shared" si="5"/>
        <v>25.333333333333332</v>
      </c>
      <c r="AB8">
        <v>32</v>
      </c>
      <c r="AC8">
        <v>32</v>
      </c>
      <c r="AF8">
        <f t="shared" si="3"/>
        <v>64</v>
      </c>
    </row>
    <row r="9" spans="1:32">
      <c r="B9" s="1">
        <v>949</v>
      </c>
      <c r="C9" s="1">
        <v>71</v>
      </c>
      <c r="D9" s="1">
        <v>70</v>
      </c>
      <c r="E9" s="1">
        <v>293</v>
      </c>
      <c r="G9" s="6">
        <v>5</v>
      </c>
      <c r="H9">
        <v>78</v>
      </c>
      <c r="I9">
        <f t="shared" si="0"/>
        <v>69</v>
      </c>
      <c r="J9">
        <f t="shared" si="1"/>
        <v>109</v>
      </c>
      <c r="K9">
        <f t="shared" si="4"/>
        <v>83</v>
      </c>
      <c r="Q9" s="6">
        <v>5</v>
      </c>
      <c r="R9">
        <v>22</v>
      </c>
      <c r="T9">
        <f t="shared" si="2"/>
        <v>35.906110503814041</v>
      </c>
      <c r="U9">
        <f t="shared" si="5"/>
        <v>28.333333333333332</v>
      </c>
      <c r="AB9">
        <v>22</v>
      </c>
      <c r="AC9">
        <v>23</v>
      </c>
      <c r="AF9">
        <f t="shared" si="3"/>
        <v>45</v>
      </c>
    </row>
    <row r="10" spans="1:32">
      <c r="A10" s="5" t="s">
        <v>44</v>
      </c>
      <c r="B10">
        <v>897</v>
      </c>
      <c r="C10">
        <v>78</v>
      </c>
      <c r="D10">
        <v>41</v>
      </c>
      <c r="E10">
        <v>272</v>
      </c>
      <c r="G10" s="6">
        <v>6</v>
      </c>
      <c r="H10">
        <v>98</v>
      </c>
      <c r="I10">
        <f t="shared" si="0"/>
        <v>81</v>
      </c>
      <c r="J10">
        <f t="shared" si="1"/>
        <v>118</v>
      </c>
      <c r="K10">
        <f t="shared" si="4"/>
        <v>117</v>
      </c>
      <c r="M10">
        <v>27</v>
      </c>
      <c r="N10">
        <v>0</v>
      </c>
      <c r="O10" t="s">
        <v>108</v>
      </c>
      <c r="Q10" s="6">
        <v>6</v>
      </c>
      <c r="R10">
        <v>31</v>
      </c>
      <c r="T10">
        <f t="shared" si="2"/>
        <v>43.059069487233756</v>
      </c>
      <c r="U10">
        <f t="shared" si="5"/>
        <v>34.333333333333336</v>
      </c>
      <c r="AB10">
        <v>31</v>
      </c>
      <c r="AC10">
        <v>31</v>
      </c>
      <c r="AF10">
        <f t="shared" si="3"/>
        <v>62</v>
      </c>
    </row>
    <row r="11" spans="1:32">
      <c r="A11" s="5"/>
      <c r="B11">
        <v>800</v>
      </c>
      <c r="C11">
        <v>82</v>
      </c>
      <c r="D11">
        <v>62</v>
      </c>
      <c r="E11">
        <v>253</v>
      </c>
      <c r="G11" s="6">
        <v>7</v>
      </c>
      <c r="H11">
        <v>176</v>
      </c>
      <c r="I11">
        <f t="shared" si="0"/>
        <v>94</v>
      </c>
      <c r="J11">
        <f t="shared" si="1"/>
        <v>128</v>
      </c>
      <c r="K11">
        <f t="shared" si="4"/>
        <v>160</v>
      </c>
      <c r="M11">
        <v>27</v>
      </c>
      <c r="N11">
        <v>1200</v>
      </c>
      <c r="Q11" s="6">
        <v>7</v>
      </c>
      <c r="R11">
        <v>50</v>
      </c>
      <c r="T11">
        <f t="shared" si="2"/>
        <v>50.513943356609374</v>
      </c>
      <c r="U11">
        <f t="shared" si="5"/>
        <v>47.333333333333336</v>
      </c>
      <c r="AB11">
        <v>50</v>
      </c>
      <c r="AC11">
        <v>49</v>
      </c>
      <c r="AF11">
        <f t="shared" si="3"/>
        <v>99</v>
      </c>
    </row>
    <row r="12" spans="1:32">
      <c r="A12" s="4"/>
      <c r="B12">
        <v>815</v>
      </c>
      <c r="C12">
        <v>78</v>
      </c>
      <c r="D12">
        <v>64</v>
      </c>
      <c r="E12">
        <v>285</v>
      </c>
      <c r="G12" s="6">
        <v>8</v>
      </c>
      <c r="H12">
        <v>206</v>
      </c>
      <c r="I12">
        <f t="shared" si="0"/>
        <v>109</v>
      </c>
      <c r="J12">
        <f t="shared" si="1"/>
        <v>139</v>
      </c>
      <c r="K12">
        <f t="shared" si="4"/>
        <v>199</v>
      </c>
      <c r="Q12" s="6">
        <v>8</v>
      </c>
      <c r="R12">
        <v>61</v>
      </c>
      <c r="T12">
        <f t="shared" si="2"/>
        <v>57.946034668842294</v>
      </c>
      <c r="U12">
        <f t="shared" si="5"/>
        <v>64</v>
      </c>
      <c r="AB12">
        <v>61</v>
      </c>
      <c r="AC12">
        <v>62</v>
      </c>
      <c r="AF12">
        <f t="shared" si="3"/>
        <v>123</v>
      </c>
    </row>
    <row r="13" spans="1:32">
      <c r="A13" s="1" t="s">
        <v>22</v>
      </c>
      <c r="B13">
        <v>929</v>
      </c>
      <c r="C13">
        <v>60</v>
      </c>
      <c r="D13">
        <v>62</v>
      </c>
      <c r="E13">
        <v>318</v>
      </c>
      <c r="G13" s="6">
        <v>9</v>
      </c>
      <c r="H13">
        <v>216</v>
      </c>
      <c r="I13">
        <f t="shared" si="0"/>
        <v>125</v>
      </c>
      <c r="J13">
        <f t="shared" si="1"/>
        <v>151</v>
      </c>
      <c r="K13">
        <f t="shared" si="4"/>
        <v>220</v>
      </c>
      <c r="M13">
        <v>34</v>
      </c>
      <c r="N13">
        <v>0</v>
      </c>
      <c r="O13" t="s">
        <v>107</v>
      </c>
      <c r="Q13" s="6">
        <v>9</v>
      </c>
      <c r="R13">
        <v>81</v>
      </c>
      <c r="T13">
        <f t="shared" si="2"/>
        <v>65.034555054231234</v>
      </c>
      <c r="U13">
        <f t="shared" si="5"/>
        <v>75.333333333333329</v>
      </c>
      <c r="AB13">
        <v>81</v>
      </c>
      <c r="AC13">
        <v>81</v>
      </c>
      <c r="AF13">
        <f t="shared" si="3"/>
        <v>162</v>
      </c>
    </row>
    <row r="14" spans="1:32">
      <c r="B14">
        <v>859</v>
      </c>
      <c r="C14">
        <v>73</v>
      </c>
      <c r="D14">
        <v>69</v>
      </c>
      <c r="E14">
        <v>285</v>
      </c>
      <c r="G14" s="6">
        <v>10</v>
      </c>
      <c r="H14">
        <v>239</v>
      </c>
      <c r="I14">
        <f t="shared" si="0"/>
        <v>142</v>
      </c>
      <c r="J14">
        <f t="shared" si="1"/>
        <v>164</v>
      </c>
      <c r="K14">
        <f t="shared" si="4"/>
        <v>176</v>
      </c>
      <c r="M14">
        <v>34</v>
      </c>
      <c r="N14">
        <v>1200</v>
      </c>
      <c r="Q14" s="6">
        <v>10</v>
      </c>
      <c r="R14">
        <v>84</v>
      </c>
      <c r="T14">
        <f t="shared" si="2"/>
        <v>71.515588176649274</v>
      </c>
      <c r="U14">
        <f t="shared" si="5"/>
        <v>83.666666666666671</v>
      </c>
      <c r="AB14">
        <v>84</v>
      </c>
      <c r="AC14">
        <v>83</v>
      </c>
      <c r="AF14">
        <f t="shared" si="3"/>
        <v>167</v>
      </c>
    </row>
    <row r="15" spans="1:32">
      <c r="B15">
        <v>908</v>
      </c>
      <c r="C15">
        <v>71</v>
      </c>
      <c r="D15">
        <v>79</v>
      </c>
      <c r="E15">
        <v>288</v>
      </c>
      <c r="G15" s="6">
        <v>11</v>
      </c>
      <c r="H15">
        <v>73</v>
      </c>
      <c r="I15">
        <f t="shared" si="0"/>
        <v>160</v>
      </c>
      <c r="J15">
        <f t="shared" si="1"/>
        <v>177</v>
      </c>
      <c r="K15">
        <f t="shared" si="4"/>
        <v>179</v>
      </c>
      <c r="Q15" s="6">
        <v>11</v>
      </c>
      <c r="R15">
        <v>86</v>
      </c>
      <c r="T15">
        <f t="shared" si="2"/>
        <v>77.216181278549968</v>
      </c>
      <c r="U15">
        <f t="shared" si="5"/>
        <v>91</v>
      </c>
      <c r="AB15">
        <v>86</v>
      </c>
      <c r="AC15">
        <v>86</v>
      </c>
      <c r="AF15">
        <f t="shared" si="3"/>
        <v>172</v>
      </c>
    </row>
    <row r="16" spans="1:32">
      <c r="A16" s="1" t="s">
        <v>23</v>
      </c>
      <c r="B16">
        <v>761</v>
      </c>
      <c r="C16">
        <v>78</v>
      </c>
      <c r="D16">
        <v>64</v>
      </c>
      <c r="E16">
        <v>323</v>
      </c>
      <c r="G16" s="6">
        <v>12</v>
      </c>
      <c r="H16">
        <v>225</v>
      </c>
      <c r="I16">
        <f t="shared" si="0"/>
        <v>180</v>
      </c>
      <c r="J16">
        <f t="shared" si="1"/>
        <v>192</v>
      </c>
      <c r="K16">
        <f t="shared" si="4"/>
        <v>178</v>
      </c>
      <c r="M16">
        <v>40</v>
      </c>
      <c r="N16">
        <v>0</v>
      </c>
      <c r="O16" t="s">
        <v>106</v>
      </c>
      <c r="Q16" s="6">
        <v>12</v>
      </c>
      <c r="R16">
        <v>103</v>
      </c>
      <c r="T16">
        <f t="shared" si="2"/>
        <v>82.062070169833731</v>
      </c>
      <c r="U16">
        <f t="shared" si="5"/>
        <v>93</v>
      </c>
      <c r="AB16">
        <v>103</v>
      </c>
      <c r="AC16">
        <v>101</v>
      </c>
      <c r="AF16">
        <f t="shared" si="3"/>
        <v>204</v>
      </c>
    </row>
    <row r="17" spans="1:32">
      <c r="B17">
        <v>565</v>
      </c>
      <c r="C17">
        <v>66</v>
      </c>
      <c r="D17">
        <v>86</v>
      </c>
      <c r="E17">
        <v>245</v>
      </c>
      <c r="G17" s="6">
        <v>13</v>
      </c>
      <c r="H17">
        <v>236</v>
      </c>
      <c r="I17">
        <f t="shared" si="0"/>
        <v>201</v>
      </c>
      <c r="J17">
        <f t="shared" si="1"/>
        <v>208</v>
      </c>
      <c r="K17">
        <f t="shared" si="4"/>
        <v>231</v>
      </c>
      <c r="M17">
        <v>40</v>
      </c>
      <c r="N17">
        <v>1200</v>
      </c>
      <c r="Q17" s="6">
        <v>13</v>
      </c>
      <c r="R17">
        <v>90</v>
      </c>
      <c r="T17">
        <f t="shared" si="2"/>
        <v>86.063312411474655</v>
      </c>
      <c r="U17">
        <f t="shared" si="5"/>
        <v>92.333333333333329</v>
      </c>
      <c r="AB17">
        <v>90</v>
      </c>
      <c r="AC17">
        <v>91</v>
      </c>
      <c r="AF17">
        <f t="shared" si="3"/>
        <v>181</v>
      </c>
    </row>
    <row r="18" spans="1:32">
      <c r="B18">
        <v>310</v>
      </c>
      <c r="C18">
        <v>74</v>
      </c>
      <c r="D18">
        <v>75</v>
      </c>
      <c r="E18">
        <v>247</v>
      </c>
      <c r="G18" s="6">
        <v>14</v>
      </c>
      <c r="H18">
        <v>234</v>
      </c>
      <c r="I18">
        <f t="shared" si="0"/>
        <v>223</v>
      </c>
      <c r="J18">
        <f t="shared" si="1"/>
        <v>224</v>
      </c>
      <c r="K18">
        <f t="shared" si="4"/>
        <v>252</v>
      </c>
      <c r="Q18" s="6">
        <v>14</v>
      </c>
      <c r="R18">
        <v>84</v>
      </c>
      <c r="T18">
        <f t="shared" si="2"/>
        <v>89.288535280148764</v>
      </c>
      <c r="U18">
        <f t="shared" si="5"/>
        <v>91</v>
      </c>
      <c r="AB18">
        <v>84</v>
      </c>
      <c r="AC18">
        <v>83</v>
      </c>
      <c r="AF18">
        <f t="shared" si="3"/>
        <v>167</v>
      </c>
    </row>
    <row r="19" spans="1:32">
      <c r="A19" s="1" t="s">
        <v>24</v>
      </c>
      <c r="B19">
        <v>316</v>
      </c>
      <c r="C19">
        <v>80</v>
      </c>
      <c r="D19">
        <v>98</v>
      </c>
      <c r="E19">
        <v>282</v>
      </c>
      <c r="G19" s="6">
        <v>15</v>
      </c>
      <c r="H19">
        <v>288</v>
      </c>
      <c r="I19">
        <f t="shared" si="0"/>
        <v>246</v>
      </c>
      <c r="J19">
        <f t="shared" si="1"/>
        <v>242</v>
      </c>
      <c r="K19">
        <f t="shared" si="4"/>
        <v>261</v>
      </c>
      <c r="M19">
        <v>46</v>
      </c>
      <c r="N19">
        <v>0</v>
      </c>
      <c r="O19" t="s">
        <v>105</v>
      </c>
      <c r="Q19" s="6">
        <v>15</v>
      </c>
      <c r="R19">
        <v>99</v>
      </c>
      <c r="T19">
        <f t="shared" si="2"/>
        <v>91.838161458253779</v>
      </c>
      <c r="U19">
        <f t="shared" si="5"/>
        <v>91</v>
      </c>
      <c r="AB19">
        <v>99</v>
      </c>
      <c r="AC19">
        <v>96</v>
      </c>
      <c r="AF19">
        <f t="shared" si="3"/>
        <v>195</v>
      </c>
    </row>
    <row r="20" spans="1:32">
      <c r="B20">
        <v>416</v>
      </c>
      <c r="C20">
        <v>66</v>
      </c>
      <c r="D20">
        <v>88</v>
      </c>
      <c r="E20">
        <v>184</v>
      </c>
      <c r="G20" s="6">
        <v>16</v>
      </c>
      <c r="H20">
        <v>261</v>
      </c>
      <c r="I20">
        <f t="shared" si="0"/>
        <v>270</v>
      </c>
      <c r="J20">
        <f t="shared" si="1"/>
        <v>261</v>
      </c>
      <c r="K20">
        <f t="shared" si="4"/>
        <v>278</v>
      </c>
      <c r="M20">
        <v>46</v>
      </c>
      <c r="N20">
        <v>1200</v>
      </c>
      <c r="Q20" s="6">
        <v>16</v>
      </c>
      <c r="R20">
        <v>90</v>
      </c>
      <c r="T20">
        <f t="shared" si="2"/>
        <v>93.822890734760605</v>
      </c>
      <c r="U20">
        <f t="shared" si="5"/>
        <v>92</v>
      </c>
      <c r="AB20">
        <v>90</v>
      </c>
      <c r="AC20">
        <v>85</v>
      </c>
      <c r="AF20">
        <f t="shared" si="3"/>
        <v>175</v>
      </c>
    </row>
    <row r="21" spans="1:32">
      <c r="B21">
        <v>514</v>
      </c>
      <c r="C21">
        <v>70</v>
      </c>
      <c r="D21">
        <v>85</v>
      </c>
      <c r="E21">
        <v>194</v>
      </c>
      <c r="G21" s="6">
        <v>17</v>
      </c>
      <c r="H21">
        <v>285</v>
      </c>
      <c r="I21">
        <f t="shared" si="0"/>
        <v>295</v>
      </c>
      <c r="J21">
        <f t="shared" si="1"/>
        <v>281</v>
      </c>
      <c r="K21">
        <f t="shared" si="4"/>
        <v>294</v>
      </c>
      <c r="Q21" s="6">
        <v>17</v>
      </c>
      <c r="R21">
        <v>87</v>
      </c>
      <c r="T21">
        <f t="shared" si="2"/>
        <v>95.349429543265742</v>
      </c>
      <c r="U21">
        <f t="shared" si="5"/>
        <v>85</v>
      </c>
      <c r="AB21">
        <v>87</v>
      </c>
      <c r="AC21">
        <v>76</v>
      </c>
      <c r="AF21">
        <f t="shared" si="3"/>
        <v>163</v>
      </c>
    </row>
    <row r="22" spans="1:32">
      <c r="A22" s="3" t="s">
        <v>25</v>
      </c>
      <c r="B22">
        <v>423</v>
      </c>
      <c r="C22">
        <v>86</v>
      </c>
      <c r="D22">
        <v>79</v>
      </c>
      <c r="E22">
        <v>178</v>
      </c>
      <c r="G22" s="6">
        <v>18</v>
      </c>
      <c r="H22">
        <v>337</v>
      </c>
      <c r="I22">
        <f t="shared" si="0"/>
        <v>321</v>
      </c>
      <c r="J22">
        <f t="shared" si="1"/>
        <v>302</v>
      </c>
      <c r="K22">
        <f t="shared" si="4"/>
        <v>346</v>
      </c>
      <c r="Q22" s="6">
        <v>18</v>
      </c>
      <c r="R22">
        <v>78</v>
      </c>
      <c r="T22">
        <f t="shared" si="2"/>
        <v>96.512739210886124</v>
      </c>
      <c r="U22">
        <f t="shared" si="5"/>
        <v>87.333333333333329</v>
      </c>
      <c r="AB22">
        <v>78</v>
      </c>
      <c r="AC22">
        <v>123</v>
      </c>
      <c r="AF22">
        <f t="shared" si="3"/>
        <v>201</v>
      </c>
    </row>
    <row r="23" spans="1:32">
      <c r="A23" s="3"/>
      <c r="B23">
        <v>341</v>
      </c>
      <c r="C23">
        <v>66</v>
      </c>
      <c r="D23">
        <v>77</v>
      </c>
      <c r="E23">
        <v>205</v>
      </c>
      <c r="G23" s="6">
        <v>19</v>
      </c>
      <c r="H23">
        <v>416</v>
      </c>
      <c r="I23">
        <f t="shared" si="0"/>
        <v>347</v>
      </c>
      <c r="J23">
        <f t="shared" si="1"/>
        <v>324</v>
      </c>
      <c r="K23">
        <f t="shared" si="4"/>
        <v>412</v>
      </c>
      <c r="Q23" s="6">
        <v>19</v>
      </c>
      <c r="R23">
        <v>97</v>
      </c>
      <c r="T23">
        <f t="shared" si="2"/>
        <v>97.393010800499226</v>
      </c>
      <c r="U23">
        <f t="shared" si="5"/>
        <v>99.666666666666671</v>
      </c>
      <c r="AB23">
        <v>97</v>
      </c>
      <c r="AC23">
        <v>83</v>
      </c>
      <c r="AF23">
        <f t="shared" si="3"/>
        <v>180</v>
      </c>
    </row>
    <row r="24" spans="1:32">
      <c r="A24" s="3"/>
      <c r="B24">
        <v>410</v>
      </c>
      <c r="C24">
        <v>76</v>
      </c>
      <c r="D24">
        <v>83</v>
      </c>
      <c r="E24">
        <v>215</v>
      </c>
      <c r="G24" s="6">
        <v>20</v>
      </c>
      <c r="H24">
        <v>485</v>
      </c>
      <c r="I24">
        <f t="shared" si="0"/>
        <v>375</v>
      </c>
      <c r="J24">
        <f t="shared" si="1"/>
        <v>348</v>
      </c>
      <c r="K24">
        <f t="shared" si="4"/>
        <v>454</v>
      </c>
      <c r="Q24" s="6">
        <v>20</v>
      </c>
      <c r="R24">
        <v>124</v>
      </c>
      <c r="T24">
        <f t="shared" si="2"/>
        <v>98.055556605048054</v>
      </c>
      <c r="U24">
        <f t="shared" si="5"/>
        <v>101.33333333333333</v>
      </c>
      <c r="AB24">
        <v>124</v>
      </c>
      <c r="AC24">
        <v>95</v>
      </c>
      <c r="AF24">
        <f t="shared" si="3"/>
        <v>219</v>
      </c>
    </row>
    <row r="25" spans="1:32">
      <c r="A25" s="3" t="s">
        <v>28</v>
      </c>
      <c r="B25">
        <v>407</v>
      </c>
      <c r="C25">
        <v>73</v>
      </c>
      <c r="D25">
        <v>74</v>
      </c>
      <c r="E25">
        <v>217</v>
      </c>
      <c r="G25" s="6">
        <v>21</v>
      </c>
      <c r="H25">
        <v>461</v>
      </c>
      <c r="I25">
        <f t="shared" si="0"/>
        <v>402</v>
      </c>
      <c r="J25">
        <f t="shared" si="1"/>
        <v>373</v>
      </c>
      <c r="K25">
        <f t="shared" si="4"/>
        <v>462</v>
      </c>
      <c r="Q25" s="6">
        <v>21</v>
      </c>
      <c r="R25">
        <v>83</v>
      </c>
      <c r="T25">
        <f t="shared" si="2"/>
        <v>98.552224632957405</v>
      </c>
      <c r="U25">
        <f t="shared" si="5"/>
        <v>102</v>
      </c>
      <c r="AB25">
        <v>83</v>
      </c>
      <c r="AC25">
        <v>97</v>
      </c>
      <c r="AF25">
        <f t="shared" si="3"/>
        <v>180</v>
      </c>
    </row>
    <row r="26" spans="1:32">
      <c r="A26" s="3"/>
      <c r="B26">
        <v>348</v>
      </c>
      <c r="C26">
        <v>66</v>
      </c>
      <c r="D26">
        <v>70</v>
      </c>
      <c r="E26">
        <v>236</v>
      </c>
      <c r="G26" s="6">
        <v>22</v>
      </c>
      <c r="H26">
        <v>441</v>
      </c>
      <c r="I26">
        <f t="shared" si="0"/>
        <v>431</v>
      </c>
      <c r="J26">
        <f t="shared" si="1"/>
        <v>398</v>
      </c>
      <c r="K26">
        <f t="shared" si="4"/>
        <v>426</v>
      </c>
      <c r="Q26" s="6">
        <v>22</v>
      </c>
      <c r="R26">
        <v>99</v>
      </c>
      <c r="T26">
        <f t="shared" si="2"/>
        <v>98.923421909357174</v>
      </c>
      <c r="U26">
        <f t="shared" si="5"/>
        <v>93</v>
      </c>
      <c r="AB26">
        <v>99</v>
      </c>
      <c r="AC26">
        <v>110</v>
      </c>
      <c r="AF26">
        <f t="shared" si="3"/>
        <v>209</v>
      </c>
    </row>
    <row r="27" spans="1:32">
      <c r="A27" s="3"/>
      <c r="B27">
        <v>403</v>
      </c>
      <c r="C27">
        <v>83</v>
      </c>
      <c r="D27">
        <v>84</v>
      </c>
      <c r="E27">
        <v>167</v>
      </c>
      <c r="G27" s="6">
        <v>23</v>
      </c>
      <c r="H27">
        <v>376</v>
      </c>
      <c r="I27">
        <f t="shared" si="0"/>
        <v>459</v>
      </c>
      <c r="J27">
        <f t="shared" si="1"/>
        <v>425</v>
      </c>
      <c r="K27">
        <f t="shared" si="4"/>
        <v>424</v>
      </c>
      <c r="Q27" s="6">
        <v>23</v>
      </c>
      <c r="R27">
        <v>97</v>
      </c>
      <c r="T27">
        <f t="shared" si="2"/>
        <v>99.200219712125673</v>
      </c>
      <c r="U27">
        <f t="shared" si="5"/>
        <v>101.66666666666667</v>
      </c>
      <c r="AB27">
        <v>97</v>
      </c>
      <c r="AC27">
        <v>93</v>
      </c>
      <c r="AF27">
        <f t="shared" si="3"/>
        <v>190</v>
      </c>
    </row>
    <row r="28" spans="1:32">
      <c r="A28" s="3" t="s">
        <v>30</v>
      </c>
      <c r="B28">
        <v>380</v>
      </c>
      <c r="C28">
        <v>64</v>
      </c>
      <c r="D28">
        <v>71</v>
      </c>
      <c r="E28">
        <v>95</v>
      </c>
      <c r="G28" s="6">
        <v>24</v>
      </c>
      <c r="H28">
        <v>457</v>
      </c>
      <c r="I28">
        <f t="shared" si="0"/>
        <v>488</v>
      </c>
      <c r="J28">
        <f t="shared" si="1"/>
        <v>453</v>
      </c>
      <c r="K28">
        <f t="shared" si="4"/>
        <v>455</v>
      </c>
      <c r="Q28" s="6">
        <v>24</v>
      </c>
      <c r="R28">
        <v>109</v>
      </c>
      <c r="T28">
        <f t="shared" si="2"/>
        <v>99.40627747180794</v>
      </c>
      <c r="U28">
        <f t="shared" si="5"/>
        <v>99.333333333333329</v>
      </c>
      <c r="AB28">
        <v>109</v>
      </c>
      <c r="AC28">
        <v>77</v>
      </c>
      <c r="AF28">
        <f t="shared" si="3"/>
        <v>186</v>
      </c>
    </row>
    <row r="29" spans="1:32">
      <c r="A29" s="3"/>
      <c r="B29">
        <v>366</v>
      </c>
      <c r="C29">
        <v>86</v>
      </c>
      <c r="D29">
        <v>50</v>
      </c>
      <c r="E29">
        <v>147</v>
      </c>
      <c r="G29" s="6">
        <v>25</v>
      </c>
      <c r="H29">
        <v>534</v>
      </c>
      <c r="I29">
        <f t="shared" si="0"/>
        <v>518</v>
      </c>
      <c r="J29">
        <f t="shared" si="1"/>
        <v>482</v>
      </c>
      <c r="K29">
        <f t="shared" si="4"/>
        <v>469</v>
      </c>
      <c r="Q29" s="6">
        <v>25</v>
      </c>
      <c r="R29">
        <v>92</v>
      </c>
      <c r="T29">
        <f t="shared" si="2"/>
        <v>99.55948165437556</v>
      </c>
      <c r="U29">
        <f t="shared" si="5"/>
        <v>93</v>
      </c>
      <c r="AB29">
        <v>92</v>
      </c>
      <c r="AC29">
        <v>93</v>
      </c>
      <c r="AF29">
        <f t="shared" si="3"/>
        <v>185</v>
      </c>
    </row>
    <row r="30" spans="1:32">
      <c r="A30" s="3"/>
      <c r="B30">
        <v>324</v>
      </c>
      <c r="C30">
        <v>80</v>
      </c>
      <c r="D30">
        <v>55</v>
      </c>
      <c r="E30">
        <v>106</v>
      </c>
      <c r="G30" s="6">
        <v>26</v>
      </c>
      <c r="H30">
        <v>416</v>
      </c>
      <c r="I30">
        <f t="shared" si="0"/>
        <v>547</v>
      </c>
      <c r="J30">
        <f t="shared" si="1"/>
        <v>512</v>
      </c>
      <c r="K30">
        <f t="shared" si="4"/>
        <v>489</v>
      </c>
      <c r="Q30" s="6">
        <v>26</v>
      </c>
      <c r="R30">
        <v>78</v>
      </c>
      <c r="T30">
        <f t="shared" si="2"/>
        <v>99.673282956025332</v>
      </c>
      <c r="U30">
        <f t="shared" si="5"/>
        <v>89.333333333333329</v>
      </c>
      <c r="AB30">
        <v>78</v>
      </c>
      <c r="AC30">
        <v>128</v>
      </c>
      <c r="AF30">
        <f t="shared" si="3"/>
        <v>206</v>
      </c>
    </row>
    <row r="31" spans="1:32">
      <c r="A31" s="3" t="s">
        <v>31</v>
      </c>
      <c r="B31">
        <v>267</v>
      </c>
      <c r="C31">
        <v>77</v>
      </c>
      <c r="D31">
        <v>46</v>
      </c>
      <c r="E31">
        <v>84</v>
      </c>
      <c r="G31" s="6">
        <v>27</v>
      </c>
      <c r="H31">
        <v>518</v>
      </c>
      <c r="I31">
        <f t="shared" si="0"/>
        <v>576</v>
      </c>
      <c r="J31">
        <f t="shared" si="1"/>
        <v>543</v>
      </c>
      <c r="K31">
        <f t="shared" si="4"/>
        <v>448</v>
      </c>
      <c r="Q31" s="6">
        <v>27</v>
      </c>
      <c r="R31">
        <v>98</v>
      </c>
      <c r="T31">
        <f t="shared" si="2"/>
        <v>99.757756931554511</v>
      </c>
      <c r="U31">
        <f t="shared" si="5"/>
        <v>105.33333333333333</v>
      </c>
      <c r="AB31">
        <v>98</v>
      </c>
      <c r="AC31">
        <v>87</v>
      </c>
      <c r="AF31">
        <f t="shared" si="3"/>
        <v>185</v>
      </c>
    </row>
    <row r="32" spans="1:32">
      <c r="A32" s="3"/>
      <c r="B32">
        <v>392</v>
      </c>
      <c r="C32">
        <v>118</v>
      </c>
      <c r="D32">
        <v>72</v>
      </c>
      <c r="E32">
        <v>94</v>
      </c>
      <c r="G32" s="6">
        <v>28</v>
      </c>
      <c r="H32">
        <v>410</v>
      </c>
      <c r="I32">
        <f t="shared" si="0"/>
        <v>605</v>
      </c>
      <c r="J32">
        <f t="shared" si="1"/>
        <v>574</v>
      </c>
      <c r="K32">
        <f t="shared" si="4"/>
        <v>557</v>
      </c>
      <c r="Q32" s="6">
        <v>28</v>
      </c>
      <c r="R32">
        <v>140</v>
      </c>
      <c r="T32">
        <f t="shared" si="2"/>
        <v>99.820429177539708</v>
      </c>
      <c r="U32">
        <f t="shared" si="5"/>
        <v>108.66666666666667</v>
      </c>
      <c r="AB32">
        <v>140</v>
      </c>
      <c r="AC32">
        <v>107</v>
      </c>
      <c r="AF32">
        <f t="shared" si="3"/>
        <v>247</v>
      </c>
    </row>
    <row r="33" spans="1:32">
      <c r="A33" s="3"/>
      <c r="B33">
        <v>245</v>
      </c>
      <c r="C33">
        <v>79</v>
      </c>
      <c r="D33">
        <v>55</v>
      </c>
      <c r="E33">
        <v>91</v>
      </c>
      <c r="G33" s="6">
        <v>29</v>
      </c>
      <c r="H33">
        <v>745</v>
      </c>
      <c r="I33">
        <f t="shared" si="0"/>
        <v>634</v>
      </c>
      <c r="J33">
        <f t="shared" si="1"/>
        <v>607</v>
      </c>
      <c r="K33">
        <f t="shared" si="4"/>
        <v>658</v>
      </c>
      <c r="Q33" s="6">
        <v>29</v>
      </c>
      <c r="R33">
        <v>88</v>
      </c>
      <c r="T33">
        <f t="shared" si="2"/>
        <v>99.866908720160197</v>
      </c>
      <c r="U33">
        <f t="shared" si="5"/>
        <v>113</v>
      </c>
      <c r="AB33">
        <v>88</v>
      </c>
      <c r="AC33">
        <v>108</v>
      </c>
      <c r="AF33">
        <f t="shared" si="3"/>
        <v>196</v>
      </c>
    </row>
    <row r="34" spans="1:32">
      <c r="A34" s="3" t="s">
        <v>32</v>
      </c>
      <c r="B34">
        <v>269</v>
      </c>
      <c r="C34">
        <v>54</v>
      </c>
      <c r="D34">
        <v>56</v>
      </c>
      <c r="E34">
        <v>94</v>
      </c>
      <c r="G34" s="6">
        <v>30</v>
      </c>
      <c r="H34">
        <v>819</v>
      </c>
      <c r="I34">
        <f t="shared" si="0"/>
        <v>663</v>
      </c>
      <c r="J34">
        <f t="shared" si="1"/>
        <v>639</v>
      </c>
      <c r="K34">
        <f t="shared" si="4"/>
        <v>839</v>
      </c>
      <c r="Q34" s="6">
        <v>30</v>
      </c>
      <c r="R34">
        <v>111</v>
      </c>
      <c r="T34">
        <f t="shared" si="2"/>
        <v>99.901369532464059</v>
      </c>
      <c r="U34">
        <f t="shared" si="5"/>
        <v>105.33333333333333</v>
      </c>
      <c r="AB34">
        <v>111</v>
      </c>
      <c r="AC34">
        <v>161</v>
      </c>
      <c r="AF34">
        <f t="shared" si="3"/>
        <v>272</v>
      </c>
    </row>
    <row r="35" spans="1:32">
      <c r="B35">
        <v>213</v>
      </c>
      <c r="C35">
        <v>63</v>
      </c>
      <c r="D35">
        <v>63</v>
      </c>
      <c r="E35">
        <v>78</v>
      </c>
      <c r="G35" s="6">
        <v>31</v>
      </c>
      <c r="H35">
        <v>954</v>
      </c>
      <c r="I35">
        <f t="shared" si="0"/>
        <v>692</v>
      </c>
      <c r="J35">
        <f t="shared" si="1"/>
        <v>673</v>
      </c>
      <c r="K35">
        <f t="shared" si="4"/>
        <v>886</v>
      </c>
      <c r="Q35" s="6">
        <v>31</v>
      </c>
      <c r="R35">
        <v>117</v>
      </c>
      <c r="T35">
        <f t="shared" si="2"/>
        <v>99.926914069417748</v>
      </c>
      <c r="U35">
        <f t="shared" si="5"/>
        <v>119</v>
      </c>
      <c r="AB35">
        <v>117</v>
      </c>
      <c r="AC35">
        <v>244</v>
      </c>
      <c r="AF35">
        <f t="shared" si="3"/>
        <v>361</v>
      </c>
    </row>
    <row r="36" spans="1:32">
      <c r="B36">
        <v>208</v>
      </c>
      <c r="C36">
        <v>56</v>
      </c>
      <c r="D36">
        <v>76</v>
      </c>
      <c r="E36">
        <v>36</v>
      </c>
      <c r="G36" s="6">
        <v>32</v>
      </c>
      <c r="H36">
        <v>887</v>
      </c>
      <c r="I36">
        <f t="shared" si="0"/>
        <v>720</v>
      </c>
      <c r="J36">
        <f t="shared" si="1"/>
        <v>706</v>
      </c>
      <c r="K36">
        <f t="shared" si="4"/>
        <v>939</v>
      </c>
      <c r="Q36" s="6">
        <v>32</v>
      </c>
      <c r="R36">
        <v>129</v>
      </c>
      <c r="T36">
        <f t="shared" si="2"/>
        <v>99.945846352872081</v>
      </c>
      <c r="U36">
        <f t="shared" si="5"/>
        <v>121</v>
      </c>
      <c r="AB36">
        <v>129</v>
      </c>
      <c r="AC36">
        <v>327</v>
      </c>
      <c r="AF36">
        <f t="shared" si="3"/>
        <v>456</v>
      </c>
    </row>
    <row r="37" spans="1:32">
      <c r="A37" s="1" t="s">
        <v>5</v>
      </c>
      <c r="B37">
        <v>206</v>
      </c>
      <c r="C37">
        <v>65</v>
      </c>
      <c r="D37">
        <v>65</v>
      </c>
      <c r="E37">
        <v>40</v>
      </c>
      <c r="G37" s="6">
        <v>33</v>
      </c>
      <c r="H37">
        <v>978</v>
      </c>
      <c r="I37">
        <f t="shared" si="0"/>
        <v>748</v>
      </c>
      <c r="J37">
        <f t="shared" si="1"/>
        <v>740</v>
      </c>
      <c r="K37">
        <f t="shared" si="4"/>
        <v>897</v>
      </c>
      <c r="Q37" s="6">
        <v>33</v>
      </c>
      <c r="R37">
        <v>117</v>
      </c>
      <c r="T37">
        <f t="shared" si="2"/>
        <v>99.959876359882145</v>
      </c>
      <c r="U37">
        <f t="shared" si="5"/>
        <v>123.66666666666667</v>
      </c>
      <c r="AB37">
        <v>117</v>
      </c>
      <c r="AC37">
        <v>309</v>
      </c>
      <c r="AF37">
        <f t="shared" si="3"/>
        <v>426</v>
      </c>
    </row>
    <row r="38" spans="1:32">
      <c r="B38">
        <v>181</v>
      </c>
      <c r="C38">
        <v>85</v>
      </c>
      <c r="D38">
        <v>97</v>
      </c>
      <c r="E38">
        <v>31</v>
      </c>
      <c r="G38" s="6">
        <v>34</v>
      </c>
      <c r="H38">
        <v>826</v>
      </c>
      <c r="I38">
        <f t="shared" si="0"/>
        <v>775</v>
      </c>
      <c r="J38">
        <f t="shared" si="1"/>
        <v>774</v>
      </c>
      <c r="K38">
        <f t="shared" si="4"/>
        <v>857</v>
      </c>
      <c r="Q38" s="6">
        <v>34</v>
      </c>
      <c r="R38">
        <v>125</v>
      </c>
      <c r="T38">
        <f t="shared" si="2"/>
        <v>99.970272584872646</v>
      </c>
      <c r="U38">
        <f t="shared" si="5"/>
        <v>117.33333333333333</v>
      </c>
      <c r="AB38">
        <v>125</v>
      </c>
      <c r="AC38">
        <v>364</v>
      </c>
      <c r="AF38">
        <f t="shared" si="3"/>
        <v>489</v>
      </c>
    </row>
    <row r="39" spans="1:32">
      <c r="B39">
        <v>218</v>
      </c>
      <c r="C39">
        <v>88</v>
      </c>
      <c r="D39">
        <v>89</v>
      </c>
      <c r="E39">
        <v>5</v>
      </c>
      <c r="G39" s="6">
        <v>35</v>
      </c>
      <c r="H39">
        <v>769</v>
      </c>
      <c r="I39">
        <f t="shared" si="0"/>
        <v>802</v>
      </c>
      <c r="J39">
        <f t="shared" si="1"/>
        <v>807</v>
      </c>
      <c r="K39">
        <f t="shared" si="4"/>
        <v>832</v>
      </c>
      <c r="Q39" s="6">
        <v>35</v>
      </c>
      <c r="R39">
        <v>110</v>
      </c>
      <c r="T39">
        <f t="shared" si="2"/>
        <v>99.977975692290073</v>
      </c>
      <c r="U39">
        <f t="shared" si="5"/>
        <v>119.66666666666667</v>
      </c>
      <c r="AB39">
        <v>110</v>
      </c>
      <c r="AC39">
        <v>358</v>
      </c>
      <c r="AF39">
        <f t="shared" si="3"/>
        <v>468</v>
      </c>
    </row>
    <row r="40" spans="1:32">
      <c r="A40" s="1" t="s">
        <v>6</v>
      </c>
      <c r="B40">
        <v>95</v>
      </c>
      <c r="C40">
        <v>98</v>
      </c>
      <c r="D40">
        <v>93</v>
      </c>
      <c r="E40">
        <v>28</v>
      </c>
      <c r="G40" s="6">
        <v>36</v>
      </c>
      <c r="H40">
        <v>902</v>
      </c>
      <c r="I40">
        <f t="shared" si="0"/>
        <v>828</v>
      </c>
      <c r="J40">
        <f t="shared" si="1"/>
        <v>841</v>
      </c>
      <c r="K40">
        <f t="shared" si="4"/>
        <v>870</v>
      </c>
      <c r="Q40" s="6">
        <v>36</v>
      </c>
      <c r="R40">
        <v>124</v>
      </c>
      <c r="T40">
        <f t="shared" si="2"/>
        <v>99.983683060130815</v>
      </c>
      <c r="U40">
        <f t="shared" si="5"/>
        <v>109.66666666666667</v>
      </c>
      <c r="AB40">
        <v>124</v>
      </c>
      <c r="AC40">
        <v>330</v>
      </c>
      <c r="AF40">
        <f t="shared" si="3"/>
        <v>454</v>
      </c>
    </row>
    <row r="41" spans="1:32">
      <c r="B41">
        <v>90</v>
      </c>
      <c r="C41">
        <v>78</v>
      </c>
      <c r="D41">
        <v>121</v>
      </c>
      <c r="E41">
        <v>21</v>
      </c>
      <c r="G41" s="6">
        <v>37</v>
      </c>
      <c r="H41">
        <v>939</v>
      </c>
      <c r="I41">
        <f t="shared" si="0"/>
        <v>854</v>
      </c>
      <c r="J41">
        <f t="shared" si="1"/>
        <v>874</v>
      </c>
      <c r="K41">
        <f t="shared" si="4"/>
        <v>937</v>
      </c>
      <c r="Q41" s="6">
        <v>37</v>
      </c>
      <c r="R41">
        <v>95</v>
      </c>
      <c r="T41">
        <f t="shared" si="2"/>
        <v>99.987911602414357</v>
      </c>
      <c r="U41">
        <f t="shared" si="5"/>
        <v>102.66666666666667</v>
      </c>
      <c r="AB41">
        <v>95</v>
      </c>
      <c r="AC41">
        <v>361</v>
      </c>
      <c r="AF41">
        <f t="shared" si="3"/>
        <v>456</v>
      </c>
    </row>
    <row r="42" spans="1:32">
      <c r="B42">
        <v>88</v>
      </c>
      <c r="C42">
        <v>69</v>
      </c>
      <c r="D42">
        <v>89</v>
      </c>
      <c r="E42">
        <v>16</v>
      </c>
      <c r="G42" s="6">
        <v>38</v>
      </c>
      <c r="H42">
        <v>971</v>
      </c>
      <c r="I42">
        <f t="shared" si="0"/>
        <v>879</v>
      </c>
      <c r="J42">
        <f t="shared" si="1"/>
        <v>906</v>
      </c>
      <c r="K42">
        <f t="shared" si="4"/>
        <v>956</v>
      </c>
      <c r="Q42" s="6">
        <v>38</v>
      </c>
      <c r="R42">
        <v>89</v>
      </c>
      <c r="T42">
        <f t="shared" si="2"/>
        <v>99.991044414222912</v>
      </c>
      <c r="U42">
        <f t="shared" si="5"/>
        <v>91</v>
      </c>
      <c r="AB42">
        <v>89</v>
      </c>
      <c r="AC42">
        <v>365</v>
      </c>
      <c r="AF42">
        <f t="shared" si="3"/>
        <v>454</v>
      </c>
    </row>
    <row r="43" spans="1:32">
      <c r="A43" s="1" t="s">
        <v>7</v>
      </c>
      <c r="B43">
        <v>41</v>
      </c>
      <c r="C43">
        <v>51</v>
      </c>
      <c r="D43">
        <v>108</v>
      </c>
      <c r="E43">
        <v>14</v>
      </c>
      <c r="G43" s="6">
        <v>39</v>
      </c>
      <c r="H43">
        <v>959</v>
      </c>
      <c r="I43">
        <f t="shared" si="0"/>
        <v>904</v>
      </c>
      <c r="J43">
        <f t="shared" si="1"/>
        <v>938</v>
      </c>
      <c r="K43">
        <f>INT((H42+H43)/2)</f>
        <v>965</v>
      </c>
      <c r="Q43" s="6">
        <v>39</v>
      </c>
      <c r="R43">
        <v>89</v>
      </c>
      <c r="T43">
        <f t="shared" si="2"/>
        <v>99.99336538488177</v>
      </c>
      <c r="U43">
        <f t="shared" si="5"/>
        <v>80.333333333333329</v>
      </c>
      <c r="AB43">
        <v>89</v>
      </c>
      <c r="AC43">
        <v>419</v>
      </c>
      <c r="AF43">
        <f t="shared" si="3"/>
        <v>508</v>
      </c>
    </row>
    <row r="44" spans="1:32">
      <c r="B44">
        <v>32</v>
      </c>
      <c r="C44">
        <v>62</v>
      </c>
      <c r="D44">
        <v>90</v>
      </c>
      <c r="E44">
        <v>19</v>
      </c>
      <c r="G44" s="6">
        <v>40</v>
      </c>
      <c r="H44">
        <v>900</v>
      </c>
      <c r="I44">
        <f t="shared" si="0"/>
        <v>928</v>
      </c>
      <c r="J44">
        <f t="shared" si="1"/>
        <v>969</v>
      </c>
      <c r="K44">
        <f>INT((H43+H44)/2)</f>
        <v>929</v>
      </c>
      <c r="Q44" s="6">
        <v>40</v>
      </c>
      <c r="R44">
        <v>63</v>
      </c>
      <c r="T44">
        <f t="shared" si="2"/>
        <v>99.995084871714084</v>
      </c>
      <c r="U44">
        <f t="shared" si="5"/>
        <v>74</v>
      </c>
      <c r="AB44">
        <v>63</v>
      </c>
      <c r="AC44">
        <v>424</v>
      </c>
      <c r="AF44">
        <f t="shared" si="3"/>
        <v>487</v>
      </c>
    </row>
    <row r="45" spans="1:32">
      <c r="B45">
        <v>11</v>
      </c>
      <c r="C45">
        <v>62</v>
      </c>
      <c r="D45">
        <v>107</v>
      </c>
      <c r="E45">
        <v>16</v>
      </c>
      <c r="G45" s="6">
        <v>41</v>
      </c>
      <c r="I45">
        <f t="shared" si="0"/>
        <v>951</v>
      </c>
      <c r="J45">
        <f t="shared" si="1"/>
        <v>1000</v>
      </c>
      <c r="Q45" s="6">
        <v>41</v>
      </c>
      <c r="R45">
        <v>70</v>
      </c>
      <c r="T45">
        <f t="shared" si="2"/>
        <v>99.996358737022319</v>
      </c>
      <c r="U45">
        <f t="shared" si="5"/>
        <v>63</v>
      </c>
      <c r="AB45">
        <v>70</v>
      </c>
      <c r="AC45">
        <v>417</v>
      </c>
      <c r="AF45">
        <f t="shared" si="3"/>
        <v>487</v>
      </c>
    </row>
    <row r="46" spans="1:32">
      <c r="A46" s="1" t="s">
        <v>8</v>
      </c>
      <c r="B46">
        <v>5</v>
      </c>
      <c r="C46">
        <v>51</v>
      </c>
      <c r="D46">
        <v>128</v>
      </c>
      <c r="E46">
        <v>17</v>
      </c>
      <c r="G46" s="6">
        <v>42</v>
      </c>
      <c r="I46">
        <f t="shared" si="0"/>
        <v>973</v>
      </c>
      <c r="J46">
        <f t="shared" si="1"/>
        <v>1029</v>
      </c>
      <c r="Q46" s="6">
        <v>42</v>
      </c>
      <c r="R46">
        <v>56</v>
      </c>
      <c r="T46">
        <f t="shared" si="2"/>
        <v>99.997302460581835</v>
      </c>
      <c r="U46">
        <f>(R45+R46)/2</f>
        <v>63</v>
      </c>
      <c r="AB46">
        <v>56</v>
      </c>
      <c r="AC46">
        <v>430</v>
      </c>
      <c r="AF46">
        <f t="shared" si="3"/>
        <v>486</v>
      </c>
    </row>
    <row r="47" spans="1:32">
      <c r="B47">
        <v>9</v>
      </c>
      <c r="C47">
        <v>59</v>
      </c>
      <c r="D47">
        <v>143</v>
      </c>
      <c r="E47">
        <v>21</v>
      </c>
      <c r="G47" s="6">
        <v>43</v>
      </c>
      <c r="I47">
        <f t="shared" si="0"/>
        <v>995</v>
      </c>
      <c r="J47">
        <f t="shared" si="1"/>
        <v>1058</v>
      </c>
      <c r="Q47" s="6">
        <v>43</v>
      </c>
      <c r="T47">
        <f t="shared" si="2"/>
        <v>99.998001599676144</v>
      </c>
    </row>
    <row r="48" spans="1:32">
      <c r="B48">
        <v>13</v>
      </c>
      <c r="C48">
        <v>58</v>
      </c>
      <c r="D48">
        <v>112</v>
      </c>
      <c r="E48">
        <v>27</v>
      </c>
      <c r="G48" s="6">
        <v>44</v>
      </c>
      <c r="I48">
        <f t="shared" si="0"/>
        <v>1017</v>
      </c>
      <c r="J48">
        <f t="shared" si="1"/>
        <v>1085</v>
      </c>
      <c r="Q48" s="6">
        <v>44</v>
      </c>
      <c r="T48">
        <f t="shared" si="2"/>
        <v>99.998519540959848</v>
      </c>
    </row>
    <row r="49" spans="1:20">
      <c r="A49" s="1" t="s">
        <v>9</v>
      </c>
      <c r="B49">
        <v>4</v>
      </c>
      <c r="C49">
        <v>53</v>
      </c>
      <c r="D49">
        <v>98</v>
      </c>
      <c r="E49">
        <v>22</v>
      </c>
      <c r="G49" s="6">
        <v>45</v>
      </c>
      <c r="I49">
        <f t="shared" si="0"/>
        <v>1037</v>
      </c>
      <c r="J49">
        <f t="shared" si="1"/>
        <v>1112</v>
      </c>
      <c r="Q49" s="6">
        <v>45</v>
      </c>
      <c r="T49">
        <f t="shared" si="2"/>
        <v>99.998903244759731</v>
      </c>
    </row>
    <row r="50" spans="1:20">
      <c r="C50">
        <v>41</v>
      </c>
      <c r="D50">
        <v>124</v>
      </c>
      <c r="G50" s="6">
        <v>46</v>
      </c>
      <c r="I50">
        <f t="shared" si="0"/>
        <v>1057</v>
      </c>
      <c r="J50">
        <f t="shared" si="1"/>
        <v>1137</v>
      </c>
      <c r="Q50" s="6">
        <v>46</v>
      </c>
      <c r="T50">
        <f t="shared" si="2"/>
        <v>99.999187501424785</v>
      </c>
    </row>
    <row r="51" spans="1:20">
      <c r="C51">
        <v>48</v>
      </c>
      <c r="D51">
        <v>159</v>
      </c>
      <c r="G51" s="6">
        <v>47</v>
      </c>
      <c r="I51">
        <f t="shared" si="0"/>
        <v>1076</v>
      </c>
      <c r="J51">
        <f t="shared" si="1"/>
        <v>1161</v>
      </c>
      <c r="Q51" s="6">
        <v>47</v>
      </c>
      <c r="T51">
        <f t="shared" si="2"/>
        <v>99.999398084983667</v>
      </c>
    </row>
    <row r="52" spans="1:20">
      <c r="A52" s="1" t="s">
        <v>10</v>
      </c>
      <c r="C52">
        <v>53</v>
      </c>
      <c r="D52">
        <v>143</v>
      </c>
      <c r="G52" s="6">
        <v>48</v>
      </c>
      <c r="I52">
        <f t="shared" si="0"/>
        <v>1095</v>
      </c>
      <c r="J52">
        <f t="shared" si="1"/>
        <v>1184</v>
      </c>
      <c r="Q52" s="6">
        <v>48</v>
      </c>
      <c r="T52">
        <f t="shared" si="2"/>
        <v>99.99955408969295</v>
      </c>
    </row>
    <row r="53" spans="1:20">
      <c r="C53">
        <v>53</v>
      </c>
      <c r="D53">
        <v>169</v>
      </c>
      <c r="G53" s="6">
        <v>49</v>
      </c>
      <c r="I53">
        <f t="shared" si="0"/>
        <v>1113</v>
      </c>
      <c r="J53">
        <f t="shared" si="1"/>
        <v>1206</v>
      </c>
      <c r="Q53" s="6">
        <v>49</v>
      </c>
      <c r="T53">
        <f t="shared" si="2"/>
        <v>99.999669661137958</v>
      </c>
    </row>
    <row r="54" spans="1:20">
      <c r="C54">
        <v>40</v>
      </c>
      <c r="D54">
        <v>92</v>
      </c>
      <c r="G54" s="6">
        <v>50</v>
      </c>
      <c r="I54">
        <f t="shared" si="0"/>
        <v>1130</v>
      </c>
      <c r="J54">
        <f t="shared" si="1"/>
        <v>1227</v>
      </c>
      <c r="Q54" s="6">
        <v>50</v>
      </c>
      <c r="T54">
        <f t="shared" si="2"/>
        <v>99.999755278742484</v>
      </c>
    </row>
    <row r="55" spans="1:20">
      <c r="A55" s="1" t="s">
        <v>11</v>
      </c>
      <c r="C55">
        <v>30</v>
      </c>
      <c r="D55">
        <v>93</v>
      </c>
      <c r="G55" s="6">
        <v>51</v>
      </c>
      <c r="I55">
        <f t="shared" si="0"/>
        <v>1147</v>
      </c>
      <c r="J55">
        <f t="shared" si="1"/>
        <v>1246</v>
      </c>
      <c r="Q55" s="6">
        <v>51</v>
      </c>
      <c r="T55">
        <f t="shared" si="2"/>
        <v>99.999818705918457</v>
      </c>
    </row>
    <row r="56" spans="1:20">
      <c r="C56">
        <v>24</v>
      </c>
      <c r="D56">
        <v>82</v>
      </c>
      <c r="G56" s="6">
        <v>52</v>
      </c>
      <c r="I56">
        <f t="shared" si="0"/>
        <v>1163</v>
      </c>
      <c r="J56">
        <f t="shared" si="1"/>
        <v>1265</v>
      </c>
      <c r="Q56" s="6">
        <v>52</v>
      </c>
      <c r="T56">
        <f t="shared" si="2"/>
        <v>99.999865693977981</v>
      </c>
    </row>
    <row r="57" spans="1:20">
      <c r="C57">
        <v>34</v>
      </c>
      <c r="D57">
        <v>85</v>
      </c>
      <c r="G57" s="6">
        <v>53</v>
      </c>
      <c r="I57">
        <f t="shared" si="0"/>
        <v>1178</v>
      </c>
      <c r="J57">
        <f t="shared" si="1"/>
        <v>1282</v>
      </c>
      <c r="Q57" s="6">
        <v>53</v>
      </c>
      <c r="T57">
        <f t="shared" si="2"/>
        <v>99.999900503617098</v>
      </c>
    </row>
    <row r="58" spans="1:20">
      <c r="A58" s="1" t="s">
        <v>12</v>
      </c>
      <c r="C58">
        <v>38</v>
      </c>
      <c r="D58">
        <v>68</v>
      </c>
      <c r="G58" s="6">
        <v>54</v>
      </c>
      <c r="I58">
        <f t="shared" si="0"/>
        <v>1193</v>
      </c>
      <c r="J58">
        <f t="shared" si="1"/>
        <v>1298</v>
      </c>
      <c r="Q58" s="6">
        <v>54</v>
      </c>
      <c r="T58">
        <f t="shared" si="2"/>
        <v>99.999926291247647</v>
      </c>
    </row>
    <row r="59" spans="1:20">
      <c r="C59">
        <v>31</v>
      </c>
      <c r="D59">
        <v>78</v>
      </c>
      <c r="G59" s="6">
        <v>55</v>
      </c>
      <c r="I59">
        <f t="shared" si="0"/>
        <v>1207</v>
      </c>
      <c r="J59">
        <f t="shared" si="1"/>
        <v>1313</v>
      </c>
      <c r="Q59" s="6">
        <v>55</v>
      </c>
      <c r="T59">
        <f t="shared" si="2"/>
        <v>99.999945395202801</v>
      </c>
    </row>
    <row r="60" spans="1:20">
      <c r="C60">
        <v>24</v>
      </c>
      <c r="D60">
        <v>77</v>
      </c>
      <c r="G60" s="6">
        <v>56</v>
      </c>
      <c r="I60">
        <f t="shared" si="0"/>
        <v>1221</v>
      </c>
      <c r="J60">
        <f t="shared" si="1"/>
        <v>1328</v>
      </c>
      <c r="Q60" s="6">
        <v>56</v>
      </c>
      <c r="T60">
        <f t="shared" si="2"/>
        <v>99.99995954776557</v>
      </c>
    </row>
    <row r="61" spans="1:20">
      <c r="A61" s="1" t="s">
        <v>13</v>
      </c>
      <c r="C61">
        <v>20</v>
      </c>
      <c r="D61">
        <v>96</v>
      </c>
      <c r="G61" s="6">
        <v>57</v>
      </c>
      <c r="I61">
        <f t="shared" si="0"/>
        <v>1234</v>
      </c>
      <c r="J61">
        <f t="shared" si="1"/>
        <v>1341</v>
      </c>
      <c r="Q61" s="6">
        <v>57</v>
      </c>
      <c r="T61">
        <f t="shared" si="2"/>
        <v>99.999970032244534</v>
      </c>
    </row>
    <row r="62" spans="1:20">
      <c r="C62">
        <v>26</v>
      </c>
      <c r="D62">
        <v>82</v>
      </c>
      <c r="G62" s="6">
        <v>58</v>
      </c>
      <c r="I62">
        <f t="shared" si="0"/>
        <v>1246</v>
      </c>
      <c r="J62">
        <f t="shared" si="1"/>
        <v>1353</v>
      </c>
      <c r="Q62" s="6">
        <v>58</v>
      </c>
      <c r="T62">
        <f t="shared" si="2"/>
        <v>99.999977799339007</v>
      </c>
    </row>
    <row r="63" spans="1:20">
      <c r="C63">
        <v>20</v>
      </c>
      <c r="D63">
        <v>74</v>
      </c>
      <c r="G63" s="6">
        <v>59</v>
      </c>
      <c r="I63">
        <f t="shared" si="0"/>
        <v>1258</v>
      </c>
      <c r="J63">
        <f t="shared" si="1"/>
        <v>1365</v>
      </c>
      <c r="Q63" s="6">
        <v>59</v>
      </c>
      <c r="T63">
        <f t="shared" si="2"/>
        <v>99.999983553344876</v>
      </c>
    </row>
    <row r="64" spans="1:20">
      <c r="A64" s="1" t="s">
        <v>14</v>
      </c>
      <c r="C64">
        <v>15</v>
      </c>
      <c r="D64">
        <v>67</v>
      </c>
      <c r="G64" s="6">
        <v>60</v>
      </c>
      <c r="I64">
        <f t="shared" si="0"/>
        <v>1270</v>
      </c>
      <c r="J64">
        <f t="shared" si="1"/>
        <v>1375</v>
      </c>
      <c r="Q64" s="6">
        <v>60</v>
      </c>
      <c r="T64">
        <f t="shared" si="2"/>
        <v>99.999987816017679</v>
      </c>
    </row>
    <row r="65" spans="1:20">
      <c r="C65">
        <v>18</v>
      </c>
      <c r="D65">
        <v>56</v>
      </c>
      <c r="G65" s="6">
        <v>61</v>
      </c>
      <c r="I65">
        <f t="shared" si="0"/>
        <v>1281</v>
      </c>
      <c r="J65">
        <f t="shared" si="1"/>
        <v>1385</v>
      </c>
      <c r="Q65" s="6">
        <v>61</v>
      </c>
      <c r="T65">
        <f t="shared" si="2"/>
        <v>99.999990973883627</v>
      </c>
    </row>
    <row r="66" spans="1:20">
      <c r="C66">
        <v>18</v>
      </c>
      <c r="D66">
        <v>32</v>
      </c>
      <c r="G66" s="6">
        <v>62</v>
      </c>
      <c r="I66">
        <f t="shared" si="0"/>
        <v>1291</v>
      </c>
      <c r="J66">
        <f t="shared" si="1"/>
        <v>1394</v>
      </c>
      <c r="Q66" s="6">
        <v>62</v>
      </c>
      <c r="T66">
        <f t="shared" si="2"/>
        <v>99.999993313288371</v>
      </c>
    </row>
    <row r="67" spans="1:20">
      <c r="A67" s="1" t="s">
        <v>15</v>
      </c>
      <c r="C67">
        <v>10</v>
      </c>
      <c r="D67">
        <v>28</v>
      </c>
      <c r="G67" s="6">
        <v>63</v>
      </c>
      <c r="I67">
        <f t="shared" si="0"/>
        <v>1301</v>
      </c>
      <c r="J67">
        <f t="shared" si="1"/>
        <v>1403</v>
      </c>
      <c r="Q67" s="6">
        <v>63</v>
      </c>
      <c r="T67">
        <f t="shared" si="2"/>
        <v>99.999995046362102</v>
      </c>
    </row>
    <row r="68" spans="1:20">
      <c r="G68" s="6">
        <v>64</v>
      </c>
      <c r="I68">
        <f t="shared" si="0"/>
        <v>1311</v>
      </c>
      <c r="J68">
        <f t="shared" si="1"/>
        <v>1411</v>
      </c>
      <c r="Q68" s="6">
        <v>64</v>
      </c>
      <c r="T68">
        <f t="shared" si="2"/>
        <v>99.999996330254731</v>
      </c>
    </row>
    <row r="69" spans="1:20">
      <c r="G69" s="6">
        <v>65</v>
      </c>
      <c r="I69">
        <f t="shared" ref="I69:I76" si="6">INT(1500*EXP(-4*EXP(-0.053*G69)))</f>
        <v>1320</v>
      </c>
      <c r="J69">
        <f t="shared" ref="J69:J76" si="7">INT(1500/(1+20*EXP(-0.09*G69)))</f>
        <v>1418</v>
      </c>
      <c r="Q69" s="6">
        <v>65</v>
      </c>
      <c r="T69">
        <f t="shared" ref="T69:T76" si="8">100/(1+8*EXP(-0.3*Q69))</f>
        <v>99.999997281385831</v>
      </c>
    </row>
    <row r="70" spans="1:20">
      <c r="G70" s="6">
        <v>66</v>
      </c>
      <c r="I70">
        <f t="shared" si="6"/>
        <v>1329</v>
      </c>
      <c r="J70">
        <f t="shared" si="7"/>
        <v>1424</v>
      </c>
      <c r="Q70" s="6">
        <v>66</v>
      </c>
      <c r="T70">
        <f t="shared" si="8"/>
        <v>99.999997986001077</v>
      </c>
    </row>
    <row r="71" spans="1:20">
      <c r="G71" s="6">
        <v>67</v>
      </c>
      <c r="I71">
        <f t="shared" si="6"/>
        <v>1337</v>
      </c>
      <c r="J71">
        <f t="shared" si="7"/>
        <v>1431</v>
      </c>
      <c r="Q71" s="6">
        <v>67</v>
      </c>
      <c r="T71">
        <f t="shared" si="8"/>
        <v>99.999998507992885</v>
      </c>
    </row>
    <row r="72" spans="1:20">
      <c r="G72" s="6">
        <v>68</v>
      </c>
      <c r="I72">
        <f t="shared" si="6"/>
        <v>1345</v>
      </c>
      <c r="J72">
        <f t="shared" si="7"/>
        <v>1436</v>
      </c>
      <c r="Q72" s="6">
        <v>68</v>
      </c>
      <c r="T72">
        <f t="shared" si="8"/>
        <v>99.999998894693945</v>
      </c>
    </row>
    <row r="73" spans="1:20">
      <c r="G73" s="6">
        <v>69</v>
      </c>
      <c r="I73">
        <f t="shared" si="6"/>
        <v>1352</v>
      </c>
      <c r="J73">
        <f t="shared" si="7"/>
        <v>1442</v>
      </c>
      <c r="Q73" s="6">
        <v>69</v>
      </c>
      <c r="T73">
        <f t="shared" si="8"/>
        <v>99.99999918116913</v>
      </c>
    </row>
    <row r="74" spans="1:20">
      <c r="G74" s="6">
        <v>70</v>
      </c>
      <c r="I74">
        <f t="shared" si="6"/>
        <v>1360</v>
      </c>
      <c r="J74">
        <f t="shared" si="7"/>
        <v>1446</v>
      </c>
      <c r="Q74" s="6">
        <v>70</v>
      </c>
      <c r="T74">
        <f t="shared" si="8"/>
        <v>99.999999393395171</v>
      </c>
    </row>
    <row r="75" spans="1:20">
      <c r="G75" s="6">
        <v>71</v>
      </c>
      <c r="I75">
        <f t="shared" si="6"/>
        <v>1366</v>
      </c>
      <c r="J75">
        <f t="shared" si="7"/>
        <v>1451</v>
      </c>
      <c r="Q75" s="6">
        <v>71</v>
      </c>
      <c r="T75">
        <f t="shared" si="8"/>
        <v>99.999999550616096</v>
      </c>
    </row>
    <row r="76" spans="1:20">
      <c r="G76" s="6">
        <v>72</v>
      </c>
      <c r="I76">
        <f t="shared" si="6"/>
        <v>1373</v>
      </c>
      <c r="J76">
        <f t="shared" si="7"/>
        <v>1455</v>
      </c>
      <c r="Q76" s="6">
        <v>72</v>
      </c>
      <c r="T76">
        <f t="shared" si="8"/>
        <v>99.999999667088218</v>
      </c>
    </row>
    <row r="77" spans="1:20">
      <c r="G77" s="6"/>
    </row>
    <row r="78" spans="1:20">
      <c r="G78" s="6"/>
    </row>
    <row r="84" spans="7:21">
      <c r="G84" t="s">
        <v>60</v>
      </c>
      <c r="Q84" t="s">
        <v>82</v>
      </c>
    </row>
    <row r="86" spans="7:21">
      <c r="H86" t="s">
        <v>61</v>
      </c>
      <c r="I86" t="s">
        <v>64</v>
      </c>
      <c r="J86" t="s">
        <v>65</v>
      </c>
      <c r="K86" t="s">
        <v>70</v>
      </c>
      <c r="R86" s="6" t="s">
        <v>58</v>
      </c>
      <c r="S86" s="6" t="s">
        <v>62</v>
      </c>
      <c r="T86" s="6" t="s">
        <v>63</v>
      </c>
      <c r="U86" s="6" t="s">
        <v>69</v>
      </c>
    </row>
    <row r="87" spans="7:21">
      <c r="G87" s="6">
        <v>0</v>
      </c>
      <c r="H87">
        <v>22</v>
      </c>
      <c r="I87">
        <f>INT(350*EXP(-7*EXP(-0.1*G87)))</f>
        <v>0</v>
      </c>
      <c r="J87">
        <f>INT(350/(1+80*EXP(-0.18*G87)))</f>
        <v>4</v>
      </c>
      <c r="K87">
        <f>INT((H87+H88)/2)</f>
        <v>24</v>
      </c>
      <c r="Q87" s="6">
        <v>0</v>
      </c>
      <c r="R87">
        <v>7</v>
      </c>
      <c r="T87">
        <f>500/(1+60*EXP(-0.18*Q87))</f>
        <v>8.1967213114754092</v>
      </c>
      <c r="U87">
        <f>(R87+R88)/2</f>
        <v>8</v>
      </c>
    </row>
    <row r="88" spans="7:21">
      <c r="G88" s="6">
        <v>1</v>
      </c>
      <c r="H88">
        <v>27</v>
      </c>
      <c r="I88">
        <f t="shared" ref="I88:I151" si="9">INT(350*EXP(-7*EXP(-0.1*G88)))</f>
        <v>0</v>
      </c>
      <c r="J88">
        <f t="shared" ref="J88:J151" si="10">INT(350/(1+80*EXP(-0.18*G88)))</f>
        <v>5</v>
      </c>
      <c r="K88">
        <f>INT((H87+H88+H89)/3)</f>
        <v>23</v>
      </c>
      <c r="Q88" s="6">
        <v>1</v>
      </c>
      <c r="R88">
        <v>9</v>
      </c>
      <c r="T88">
        <f t="shared" ref="T88:T147" si="11">500/(1+60*EXP(-0.18*Q88))</f>
        <v>9.7816323577096824</v>
      </c>
      <c r="U88">
        <f>(R87+R88+R89)/3</f>
        <v>7</v>
      </c>
    </row>
    <row r="89" spans="7:21">
      <c r="G89" s="6">
        <v>2</v>
      </c>
      <c r="H89">
        <v>21</v>
      </c>
      <c r="I89">
        <f t="shared" si="9"/>
        <v>1</v>
      </c>
      <c r="J89">
        <f t="shared" si="10"/>
        <v>6</v>
      </c>
      <c r="K89">
        <f t="shared" ref="K89:K130" si="12">INT((H88+H89+H90)/3)</f>
        <v>21</v>
      </c>
      <c r="Q89" s="6">
        <v>2</v>
      </c>
      <c r="R89">
        <v>5</v>
      </c>
      <c r="T89">
        <f t="shared" si="11"/>
        <v>11.665731193633031</v>
      </c>
      <c r="U89">
        <f t="shared" ref="U89:U127" si="13">(R88+R89+R90)/3</f>
        <v>11.333333333333334</v>
      </c>
    </row>
    <row r="90" spans="7:21">
      <c r="G90" s="6">
        <v>3</v>
      </c>
      <c r="H90">
        <v>17</v>
      </c>
      <c r="I90">
        <f t="shared" si="9"/>
        <v>1</v>
      </c>
      <c r="J90">
        <f t="shared" si="10"/>
        <v>7</v>
      </c>
      <c r="K90">
        <f t="shared" si="12"/>
        <v>18</v>
      </c>
      <c r="Q90" s="6">
        <v>3</v>
      </c>
      <c r="R90">
        <v>20</v>
      </c>
      <c r="T90">
        <f t="shared" si="11"/>
        <v>13.902445649285067</v>
      </c>
      <c r="U90">
        <f t="shared" si="13"/>
        <v>19</v>
      </c>
    </row>
    <row r="91" spans="7:21">
      <c r="G91" s="6">
        <v>4</v>
      </c>
      <c r="H91">
        <v>16</v>
      </c>
      <c r="I91">
        <f t="shared" si="9"/>
        <v>3</v>
      </c>
      <c r="J91">
        <f t="shared" si="10"/>
        <v>8</v>
      </c>
      <c r="K91">
        <f t="shared" si="12"/>
        <v>17</v>
      </c>
      <c r="Q91" s="6">
        <v>4</v>
      </c>
      <c r="R91">
        <v>32</v>
      </c>
      <c r="T91">
        <f t="shared" si="11"/>
        <v>16.553476555575894</v>
      </c>
      <c r="U91">
        <f t="shared" si="13"/>
        <v>25</v>
      </c>
    </row>
    <row r="92" spans="7:21">
      <c r="G92" s="6">
        <v>5</v>
      </c>
      <c r="H92">
        <v>19</v>
      </c>
      <c r="I92">
        <f t="shared" si="9"/>
        <v>5</v>
      </c>
      <c r="J92">
        <f t="shared" si="10"/>
        <v>10</v>
      </c>
      <c r="K92">
        <f t="shared" si="12"/>
        <v>16</v>
      </c>
      <c r="Q92" s="6">
        <v>5</v>
      </c>
      <c r="R92">
        <v>23</v>
      </c>
      <c r="T92">
        <f t="shared" si="11"/>
        <v>19.68955123505739</v>
      </c>
      <c r="U92">
        <f t="shared" si="13"/>
        <v>28.666666666666668</v>
      </c>
    </row>
    <row r="93" spans="7:21">
      <c r="G93" s="6">
        <v>6</v>
      </c>
      <c r="H93">
        <v>14</v>
      </c>
      <c r="I93">
        <f t="shared" si="9"/>
        <v>7</v>
      </c>
      <c r="J93">
        <f t="shared" si="10"/>
        <v>12</v>
      </c>
      <c r="K93">
        <f t="shared" si="12"/>
        <v>16</v>
      </c>
      <c r="Q93" s="6">
        <v>6</v>
      </c>
      <c r="R93">
        <v>31</v>
      </c>
      <c r="T93">
        <f t="shared" si="11"/>
        <v>23.391012330729048</v>
      </c>
      <c r="U93">
        <f t="shared" si="13"/>
        <v>34.333333333333336</v>
      </c>
    </row>
    <row r="94" spans="7:21">
      <c r="G94" s="6">
        <v>7</v>
      </c>
      <c r="H94">
        <v>16</v>
      </c>
      <c r="I94">
        <f t="shared" si="9"/>
        <v>10</v>
      </c>
      <c r="J94">
        <f t="shared" si="10"/>
        <v>14</v>
      </c>
      <c r="K94">
        <f t="shared" si="12"/>
        <v>17</v>
      </c>
      <c r="Q94" s="6">
        <v>7</v>
      </c>
      <c r="R94">
        <v>49</v>
      </c>
      <c r="T94">
        <f t="shared" si="11"/>
        <v>27.748115674183726</v>
      </c>
      <c r="U94">
        <f t="shared" si="13"/>
        <v>47.333333333333336</v>
      </c>
    </row>
    <row r="95" spans="7:21">
      <c r="G95" s="6">
        <v>8</v>
      </c>
      <c r="H95">
        <v>21</v>
      </c>
      <c r="I95">
        <f t="shared" si="9"/>
        <v>15</v>
      </c>
      <c r="J95">
        <f t="shared" si="10"/>
        <v>17</v>
      </c>
      <c r="K95">
        <f t="shared" si="12"/>
        <v>21</v>
      </c>
      <c r="Q95" s="6">
        <v>8</v>
      </c>
      <c r="R95">
        <v>62</v>
      </c>
      <c r="T95">
        <f t="shared" si="11"/>
        <v>32.86086956316899</v>
      </c>
      <c r="U95">
        <f t="shared" si="13"/>
        <v>64</v>
      </c>
    </row>
    <row r="96" spans="7:21">
      <c r="G96" s="6">
        <v>9</v>
      </c>
      <c r="H96">
        <v>28</v>
      </c>
      <c r="I96">
        <f t="shared" si="9"/>
        <v>20</v>
      </c>
      <c r="J96">
        <f t="shared" si="10"/>
        <v>20</v>
      </c>
      <c r="K96">
        <f t="shared" si="12"/>
        <v>18</v>
      </c>
      <c r="Q96" s="6">
        <v>9</v>
      </c>
      <c r="R96">
        <v>81</v>
      </c>
      <c r="T96">
        <f t="shared" si="11"/>
        <v>38.838203473304056</v>
      </c>
      <c r="U96">
        <f t="shared" si="13"/>
        <v>75.333333333333329</v>
      </c>
    </row>
    <row r="97" spans="7:21">
      <c r="G97" s="6">
        <v>10</v>
      </c>
      <c r="H97">
        <v>5</v>
      </c>
      <c r="I97">
        <f t="shared" si="9"/>
        <v>26</v>
      </c>
      <c r="J97">
        <f t="shared" si="10"/>
        <v>24</v>
      </c>
      <c r="K97">
        <f t="shared" si="12"/>
        <v>21</v>
      </c>
      <c r="Q97" s="6">
        <v>10</v>
      </c>
      <c r="R97">
        <v>83</v>
      </c>
      <c r="T97">
        <f t="shared" si="11"/>
        <v>45.796213126439845</v>
      </c>
      <c r="U97">
        <f t="shared" si="13"/>
        <v>83.333333333333329</v>
      </c>
    </row>
    <row r="98" spans="7:21">
      <c r="G98" s="6">
        <v>11</v>
      </c>
      <c r="H98">
        <v>31</v>
      </c>
      <c r="I98">
        <f t="shared" si="9"/>
        <v>34</v>
      </c>
      <c r="J98">
        <f t="shared" si="10"/>
        <v>29</v>
      </c>
      <c r="K98">
        <f t="shared" si="12"/>
        <v>25</v>
      </c>
      <c r="Q98" s="6">
        <v>11</v>
      </c>
      <c r="R98">
        <v>86</v>
      </c>
      <c r="T98">
        <f t="shared" si="11"/>
        <v>53.855201792997391</v>
      </c>
      <c r="U98">
        <f t="shared" si="13"/>
        <v>90</v>
      </c>
    </row>
    <row r="99" spans="7:21">
      <c r="G99" s="6">
        <v>12</v>
      </c>
      <c r="H99">
        <v>40</v>
      </c>
      <c r="I99">
        <f t="shared" si="9"/>
        <v>42</v>
      </c>
      <c r="J99">
        <f t="shared" si="10"/>
        <v>34</v>
      </c>
      <c r="K99">
        <f t="shared" si="12"/>
        <v>25</v>
      </c>
      <c r="Q99" s="6">
        <v>12</v>
      </c>
      <c r="R99">
        <v>101</v>
      </c>
      <c r="T99">
        <f t="shared" si="11"/>
        <v>63.135241049809309</v>
      </c>
      <c r="U99">
        <f t="shared" si="13"/>
        <v>92.666666666666671</v>
      </c>
    </row>
    <row r="100" spans="7:21">
      <c r="G100" s="6">
        <v>13</v>
      </c>
      <c r="H100">
        <v>6</v>
      </c>
      <c r="I100">
        <f t="shared" si="9"/>
        <v>51</v>
      </c>
      <c r="J100">
        <f t="shared" si="10"/>
        <v>40</v>
      </c>
      <c r="K100">
        <f t="shared" si="12"/>
        <v>41</v>
      </c>
      <c r="Q100" s="6">
        <v>13</v>
      </c>
      <c r="R100">
        <v>91</v>
      </c>
      <c r="T100">
        <f t="shared" si="11"/>
        <v>73.750029622446974</v>
      </c>
      <c r="U100">
        <f t="shared" si="13"/>
        <v>91.666666666666671</v>
      </c>
    </row>
    <row r="101" spans="7:21">
      <c r="G101" s="6">
        <v>14</v>
      </c>
      <c r="H101">
        <v>78</v>
      </c>
      <c r="I101">
        <f t="shared" si="9"/>
        <v>62</v>
      </c>
      <c r="J101">
        <f t="shared" si="10"/>
        <v>47</v>
      </c>
      <c r="K101">
        <f t="shared" si="12"/>
        <v>59</v>
      </c>
      <c r="Q101" s="6">
        <v>14</v>
      </c>
      <c r="R101">
        <v>83</v>
      </c>
      <c r="T101">
        <f t="shared" si="11"/>
        <v>85.798960880789508</v>
      </c>
      <c r="U101">
        <f t="shared" si="13"/>
        <v>90</v>
      </c>
    </row>
    <row r="102" spans="7:21">
      <c r="G102" s="6">
        <v>15</v>
      </c>
      <c r="H102">
        <v>94</v>
      </c>
      <c r="I102">
        <f t="shared" si="9"/>
        <v>73</v>
      </c>
      <c r="J102">
        <f t="shared" si="10"/>
        <v>54</v>
      </c>
      <c r="K102">
        <f t="shared" si="12"/>
        <v>87</v>
      </c>
      <c r="Q102" s="6">
        <v>15</v>
      </c>
      <c r="R102">
        <v>96</v>
      </c>
      <c r="T102">
        <f t="shared" si="11"/>
        <v>99.357538963579259</v>
      </c>
      <c r="U102">
        <f t="shared" si="13"/>
        <v>88</v>
      </c>
    </row>
    <row r="103" spans="7:21">
      <c r="G103" s="6">
        <v>16</v>
      </c>
      <c r="H103">
        <v>91</v>
      </c>
      <c r="I103">
        <f t="shared" si="9"/>
        <v>85</v>
      </c>
      <c r="J103">
        <f t="shared" si="10"/>
        <v>63</v>
      </c>
      <c r="K103">
        <f t="shared" si="12"/>
        <v>93</v>
      </c>
      <c r="Q103" s="6">
        <v>16</v>
      </c>
      <c r="R103">
        <v>85</v>
      </c>
      <c r="T103">
        <f t="shared" si="11"/>
        <v>114.46661680237632</v>
      </c>
      <c r="U103">
        <f t="shared" si="13"/>
        <v>85.666666666666671</v>
      </c>
    </row>
    <row r="104" spans="7:21">
      <c r="G104" s="6">
        <v>17</v>
      </c>
      <c r="H104">
        <v>94</v>
      </c>
      <c r="I104">
        <f t="shared" si="9"/>
        <v>97</v>
      </c>
      <c r="J104">
        <f t="shared" si="10"/>
        <v>73</v>
      </c>
      <c r="K104">
        <f t="shared" si="12"/>
        <v>89</v>
      </c>
      <c r="Q104" s="6">
        <v>17</v>
      </c>
      <c r="R104">
        <v>76</v>
      </c>
      <c r="T104">
        <f t="shared" si="11"/>
        <v>131.12134377488144</v>
      </c>
      <c r="U104">
        <f t="shared" si="13"/>
        <v>94.666666666666671</v>
      </c>
    </row>
    <row r="105" spans="7:21">
      <c r="G105" s="6">
        <v>18</v>
      </c>
      <c r="H105">
        <v>84</v>
      </c>
      <c r="I105">
        <f t="shared" si="9"/>
        <v>110</v>
      </c>
      <c r="J105">
        <f t="shared" si="10"/>
        <v>84</v>
      </c>
      <c r="K105">
        <f t="shared" si="12"/>
        <v>94</v>
      </c>
      <c r="Q105" s="6">
        <v>18</v>
      </c>
      <c r="R105">
        <v>123</v>
      </c>
      <c r="T105">
        <f t="shared" si="11"/>
        <v>149.26114066901428</v>
      </c>
      <c r="U105">
        <f t="shared" si="13"/>
        <v>94</v>
      </c>
    </row>
    <row r="106" spans="7:21">
      <c r="G106" s="6">
        <v>19</v>
      </c>
      <c r="H106">
        <v>106</v>
      </c>
      <c r="I106">
        <f t="shared" si="9"/>
        <v>122</v>
      </c>
      <c r="J106">
        <f t="shared" si="10"/>
        <v>96</v>
      </c>
      <c r="K106">
        <f t="shared" si="12"/>
        <v>112</v>
      </c>
      <c r="Q106" s="6">
        <v>19</v>
      </c>
      <c r="R106">
        <v>83</v>
      </c>
      <c r="T106">
        <f t="shared" si="11"/>
        <v>168.76235213590172</v>
      </c>
      <c r="U106">
        <f t="shared" si="13"/>
        <v>100.33333333333333</v>
      </c>
    </row>
    <row r="107" spans="7:21">
      <c r="G107" s="6">
        <v>20</v>
      </c>
      <c r="H107">
        <v>147</v>
      </c>
      <c r="I107">
        <f t="shared" si="9"/>
        <v>135</v>
      </c>
      <c r="J107">
        <f t="shared" si="10"/>
        <v>109</v>
      </c>
      <c r="K107">
        <f t="shared" si="12"/>
        <v>116</v>
      </c>
      <c r="Q107" s="6">
        <v>20</v>
      </c>
      <c r="R107">
        <v>95</v>
      </c>
      <c r="T107">
        <f t="shared" si="11"/>
        <v>189.43531760415735</v>
      </c>
      <c r="U107">
        <f t="shared" si="13"/>
        <v>91.666666666666671</v>
      </c>
    </row>
    <row r="108" spans="7:21">
      <c r="G108" s="6">
        <v>21</v>
      </c>
      <c r="H108">
        <v>95</v>
      </c>
      <c r="I108">
        <f t="shared" si="9"/>
        <v>148</v>
      </c>
      <c r="J108">
        <f t="shared" si="10"/>
        <v>123</v>
      </c>
      <c r="K108">
        <f t="shared" si="12"/>
        <v>136</v>
      </c>
      <c r="Q108" s="6">
        <v>21</v>
      </c>
      <c r="R108">
        <v>97</v>
      </c>
      <c r="T108">
        <f t="shared" si="11"/>
        <v>211.02731814403114</v>
      </c>
      <c r="U108">
        <f t="shared" si="13"/>
        <v>100.66666666666667</v>
      </c>
    </row>
    <row r="109" spans="7:21">
      <c r="G109" s="6">
        <v>22</v>
      </c>
      <c r="H109">
        <v>167</v>
      </c>
      <c r="I109">
        <f t="shared" si="9"/>
        <v>161</v>
      </c>
      <c r="J109">
        <f t="shared" si="10"/>
        <v>138</v>
      </c>
      <c r="K109">
        <f t="shared" si="12"/>
        <v>166</v>
      </c>
      <c r="Q109" s="6">
        <v>22</v>
      </c>
      <c r="R109">
        <v>110</v>
      </c>
      <c r="T109">
        <f t="shared" si="11"/>
        <v>233.23214164296652</v>
      </c>
      <c r="U109">
        <f t="shared" si="13"/>
        <v>100</v>
      </c>
    </row>
    <row r="110" spans="7:21">
      <c r="G110" s="6">
        <v>23</v>
      </c>
      <c r="H110">
        <v>236</v>
      </c>
      <c r="I110">
        <f t="shared" si="9"/>
        <v>173</v>
      </c>
      <c r="J110">
        <f t="shared" si="10"/>
        <v>153</v>
      </c>
      <c r="K110">
        <f t="shared" si="12"/>
        <v>206</v>
      </c>
      <c r="Q110" s="6">
        <v>23</v>
      </c>
      <c r="R110">
        <v>93</v>
      </c>
      <c r="T110">
        <f t="shared" si="11"/>
        <v>255.70593862609471</v>
      </c>
      <c r="U110">
        <f t="shared" si="13"/>
        <v>93.333333333333329</v>
      </c>
    </row>
    <row r="111" spans="7:21">
      <c r="G111" s="6">
        <v>24</v>
      </c>
      <c r="H111">
        <v>217</v>
      </c>
      <c r="I111">
        <f t="shared" si="9"/>
        <v>185</v>
      </c>
      <c r="J111">
        <f t="shared" si="10"/>
        <v>169</v>
      </c>
      <c r="K111">
        <f t="shared" si="12"/>
        <v>222</v>
      </c>
      <c r="Q111" s="6">
        <v>24</v>
      </c>
      <c r="R111">
        <v>77</v>
      </c>
      <c r="T111">
        <f t="shared" si="11"/>
        <v>278.08784378522932</v>
      </c>
      <c r="U111">
        <f t="shared" si="13"/>
        <v>87.666666666666671</v>
      </c>
    </row>
    <row r="112" spans="7:21">
      <c r="G112" s="6">
        <v>25</v>
      </c>
      <c r="H112" s="6">
        <v>215</v>
      </c>
      <c r="I112">
        <f t="shared" si="9"/>
        <v>197</v>
      </c>
      <c r="J112">
        <f t="shared" si="10"/>
        <v>185</v>
      </c>
      <c r="K112">
        <f t="shared" si="12"/>
        <v>212</v>
      </c>
      <c r="Q112" s="6">
        <v>25</v>
      </c>
      <c r="R112">
        <v>93</v>
      </c>
      <c r="T112">
        <f t="shared" si="11"/>
        <v>300.0228391256029</v>
      </c>
      <c r="U112">
        <f t="shared" si="13"/>
        <v>99.333333333333329</v>
      </c>
    </row>
    <row r="113" spans="7:21">
      <c r="G113" s="6">
        <v>26</v>
      </c>
      <c r="H113" s="6">
        <v>205</v>
      </c>
      <c r="I113">
        <f t="shared" si="9"/>
        <v>208</v>
      </c>
      <c r="J113">
        <f t="shared" si="10"/>
        <v>200</v>
      </c>
      <c r="K113">
        <f t="shared" si="12"/>
        <v>199</v>
      </c>
      <c r="Q113" s="6">
        <v>26</v>
      </c>
      <c r="R113">
        <v>128</v>
      </c>
      <c r="T113">
        <f t="shared" si="11"/>
        <v>321.18384083530486</v>
      </c>
      <c r="U113">
        <f t="shared" si="13"/>
        <v>102.66666666666667</v>
      </c>
    </row>
    <row r="114" spans="7:21">
      <c r="G114" s="6">
        <v>27</v>
      </c>
      <c r="H114" s="6">
        <v>178</v>
      </c>
      <c r="I114">
        <f t="shared" si="9"/>
        <v>218</v>
      </c>
      <c r="J114">
        <f t="shared" si="10"/>
        <v>216</v>
      </c>
      <c r="K114">
        <f t="shared" si="12"/>
        <v>192</v>
      </c>
      <c r="Q114" s="6">
        <v>27</v>
      </c>
      <c r="R114">
        <v>87</v>
      </c>
      <c r="T114">
        <f t="shared" si="11"/>
        <v>341.29016461628532</v>
      </c>
      <c r="U114">
        <f t="shared" si="13"/>
        <v>107.33333333333333</v>
      </c>
    </row>
    <row r="115" spans="7:21">
      <c r="G115" s="6">
        <v>28</v>
      </c>
      <c r="H115" s="6">
        <v>194</v>
      </c>
      <c r="I115">
        <f t="shared" si="9"/>
        <v>228</v>
      </c>
      <c r="J115">
        <f t="shared" si="10"/>
        <v>230</v>
      </c>
      <c r="K115">
        <f t="shared" si="12"/>
        <v>185</v>
      </c>
      <c r="Q115" s="6">
        <v>28</v>
      </c>
      <c r="R115">
        <v>107</v>
      </c>
      <c r="T115">
        <f t="shared" si="11"/>
        <v>360.1203063450227</v>
      </c>
      <c r="U115">
        <f t="shared" si="13"/>
        <v>100.66666666666667</v>
      </c>
    </row>
    <row r="116" spans="7:21">
      <c r="G116" s="6">
        <v>29</v>
      </c>
      <c r="H116" s="6">
        <v>184</v>
      </c>
      <c r="I116">
        <f t="shared" si="9"/>
        <v>238</v>
      </c>
      <c r="J116">
        <f t="shared" si="10"/>
        <v>244</v>
      </c>
      <c r="K116">
        <f t="shared" si="12"/>
        <v>220</v>
      </c>
      <c r="M116">
        <v>14</v>
      </c>
      <c r="N116">
        <v>0</v>
      </c>
      <c r="Q116" s="6">
        <v>29</v>
      </c>
      <c r="R116">
        <v>108</v>
      </c>
      <c r="T116">
        <f t="shared" si="11"/>
        <v>377.51811731047485</v>
      </c>
      <c r="U116">
        <f t="shared" si="13"/>
        <v>125.33333333333333</v>
      </c>
    </row>
    <row r="117" spans="7:21">
      <c r="G117" s="6">
        <v>30</v>
      </c>
      <c r="H117" s="6">
        <v>282</v>
      </c>
      <c r="I117">
        <f t="shared" si="9"/>
        <v>247</v>
      </c>
      <c r="J117">
        <f t="shared" si="10"/>
        <v>257</v>
      </c>
      <c r="K117">
        <f t="shared" si="12"/>
        <v>237</v>
      </c>
      <c r="M117">
        <v>14</v>
      </c>
      <c r="N117">
        <v>400</v>
      </c>
      <c r="Q117" s="6">
        <v>30</v>
      </c>
      <c r="R117">
        <v>161</v>
      </c>
      <c r="T117">
        <f t="shared" si="11"/>
        <v>393.3926226535213</v>
      </c>
      <c r="U117">
        <f t="shared" si="13"/>
        <v>171</v>
      </c>
    </row>
    <row r="118" spans="7:21">
      <c r="G118" s="6">
        <v>31</v>
      </c>
      <c r="H118" s="6">
        <v>247</v>
      </c>
      <c r="I118">
        <f t="shared" si="9"/>
        <v>255</v>
      </c>
      <c r="J118">
        <f t="shared" si="10"/>
        <v>268</v>
      </c>
      <c r="K118">
        <f t="shared" si="12"/>
        <v>258</v>
      </c>
      <c r="M118">
        <v>22</v>
      </c>
      <c r="N118">
        <v>0</v>
      </c>
      <c r="Q118" s="6">
        <v>31</v>
      </c>
      <c r="R118">
        <v>244</v>
      </c>
      <c r="T118">
        <f t="shared" si="11"/>
        <v>407.71264095047241</v>
      </c>
      <c r="U118">
        <f t="shared" si="13"/>
        <v>244</v>
      </c>
    </row>
    <row r="119" spans="7:21">
      <c r="G119" s="6">
        <v>32</v>
      </c>
      <c r="H119" s="6">
        <v>245</v>
      </c>
      <c r="I119">
        <f t="shared" si="9"/>
        <v>263</v>
      </c>
      <c r="J119">
        <f t="shared" si="10"/>
        <v>279</v>
      </c>
      <c r="K119">
        <f t="shared" si="12"/>
        <v>271</v>
      </c>
      <c r="M119">
        <v>22</v>
      </c>
      <c r="N119">
        <v>400</v>
      </c>
      <c r="Q119" s="6">
        <v>32</v>
      </c>
      <c r="R119">
        <v>327</v>
      </c>
      <c r="T119">
        <f t="shared" si="11"/>
        <v>420.49785913711821</v>
      </c>
      <c r="U119">
        <f t="shared" si="13"/>
        <v>293.33333333333331</v>
      </c>
    </row>
    <row r="120" spans="7:21">
      <c r="G120" s="6">
        <v>33</v>
      </c>
      <c r="H120" s="6">
        <v>323</v>
      </c>
      <c r="I120">
        <f t="shared" si="9"/>
        <v>270</v>
      </c>
      <c r="J120">
        <f t="shared" si="10"/>
        <v>289</v>
      </c>
      <c r="K120">
        <f t="shared" si="12"/>
        <v>285</v>
      </c>
      <c r="M120">
        <v>34</v>
      </c>
      <c r="N120">
        <v>0</v>
      </c>
      <c r="Q120" s="6">
        <v>33</v>
      </c>
      <c r="R120">
        <v>309</v>
      </c>
      <c r="T120">
        <f t="shared" si="11"/>
        <v>431.80809709405207</v>
      </c>
      <c r="U120">
        <f t="shared" si="13"/>
        <v>333.33333333333331</v>
      </c>
    </row>
    <row r="121" spans="7:21">
      <c r="G121" s="6">
        <v>34</v>
      </c>
      <c r="H121" s="6">
        <v>288</v>
      </c>
      <c r="I121">
        <f t="shared" si="9"/>
        <v>277</v>
      </c>
      <c r="J121">
        <f t="shared" si="10"/>
        <v>297</v>
      </c>
      <c r="K121">
        <f t="shared" si="12"/>
        <v>298</v>
      </c>
      <c r="M121">
        <v>34</v>
      </c>
      <c r="N121">
        <v>400</v>
      </c>
      <c r="Q121" s="6">
        <v>34</v>
      </c>
      <c r="R121">
        <v>364</v>
      </c>
      <c r="T121">
        <f t="shared" si="11"/>
        <v>441.73226418416294</v>
      </c>
      <c r="U121">
        <f t="shared" si="13"/>
        <v>343.66666666666669</v>
      </c>
    </row>
    <row r="122" spans="7:21">
      <c r="G122" s="6">
        <v>35</v>
      </c>
      <c r="H122" s="6">
        <v>285</v>
      </c>
      <c r="I122">
        <f t="shared" si="9"/>
        <v>283</v>
      </c>
      <c r="J122">
        <f t="shared" si="10"/>
        <v>305</v>
      </c>
      <c r="K122">
        <f t="shared" si="12"/>
        <v>297</v>
      </c>
      <c r="Q122" s="6">
        <v>35</v>
      </c>
      <c r="R122">
        <v>358</v>
      </c>
      <c r="T122">
        <f t="shared" si="11"/>
        <v>450.37811135857902</v>
      </c>
      <c r="U122">
        <f t="shared" si="13"/>
        <v>350.66666666666669</v>
      </c>
    </row>
    <row r="123" spans="7:21">
      <c r="G123" s="6">
        <v>36</v>
      </c>
      <c r="H123" s="6">
        <v>318</v>
      </c>
      <c r="I123">
        <f t="shared" si="9"/>
        <v>289</v>
      </c>
      <c r="J123">
        <f t="shared" si="10"/>
        <v>311</v>
      </c>
      <c r="K123">
        <f t="shared" si="12"/>
        <v>296</v>
      </c>
      <c r="Q123" s="6">
        <v>36</v>
      </c>
      <c r="R123">
        <v>330</v>
      </c>
      <c r="T123">
        <f t="shared" si="11"/>
        <v>457.86344912370373</v>
      </c>
      <c r="U123">
        <f t="shared" si="13"/>
        <v>349.66666666666669</v>
      </c>
    </row>
    <row r="124" spans="7:21">
      <c r="G124" s="6">
        <v>37</v>
      </c>
      <c r="H124" s="6">
        <v>285</v>
      </c>
      <c r="I124">
        <f t="shared" si="9"/>
        <v>294</v>
      </c>
      <c r="J124">
        <f t="shared" si="10"/>
        <v>317</v>
      </c>
      <c r="K124">
        <f t="shared" si="12"/>
        <v>285</v>
      </c>
      <c r="Q124" s="6">
        <v>37</v>
      </c>
      <c r="R124">
        <v>361</v>
      </c>
      <c r="T124">
        <f t="shared" si="11"/>
        <v>464.30912312994752</v>
      </c>
      <c r="U124">
        <f t="shared" si="13"/>
        <v>352</v>
      </c>
    </row>
    <row r="125" spans="7:21">
      <c r="G125" s="6">
        <v>38</v>
      </c>
      <c r="H125" s="6">
        <v>253</v>
      </c>
      <c r="I125">
        <f t="shared" si="9"/>
        <v>299</v>
      </c>
      <c r="J125">
        <f t="shared" si="10"/>
        <v>322</v>
      </c>
      <c r="K125">
        <f t="shared" si="12"/>
        <v>270</v>
      </c>
      <c r="Q125" s="6">
        <v>38</v>
      </c>
      <c r="R125">
        <v>365</v>
      </c>
      <c r="T125">
        <f t="shared" si="11"/>
        <v>469.83375790408343</v>
      </c>
      <c r="U125">
        <f t="shared" si="13"/>
        <v>381.66666666666669</v>
      </c>
    </row>
    <row r="126" spans="7:21">
      <c r="G126" s="6">
        <v>39</v>
      </c>
      <c r="H126" s="6">
        <v>272</v>
      </c>
      <c r="I126">
        <f t="shared" si="9"/>
        <v>303</v>
      </c>
      <c r="J126">
        <f t="shared" si="10"/>
        <v>326</v>
      </c>
      <c r="K126">
        <f t="shared" si="12"/>
        <v>272</v>
      </c>
      <c r="Q126" s="6">
        <v>39</v>
      </c>
      <c r="R126">
        <v>419</v>
      </c>
      <c r="T126">
        <f t="shared" si="11"/>
        <v>474.55010130896147</v>
      </c>
      <c r="U126">
        <f t="shared" si="13"/>
        <v>402.66666666666669</v>
      </c>
    </row>
    <row r="127" spans="7:21">
      <c r="G127" s="6">
        <v>40</v>
      </c>
      <c r="H127" s="6">
        <v>293</v>
      </c>
      <c r="I127">
        <f t="shared" si="9"/>
        <v>307</v>
      </c>
      <c r="J127">
        <f t="shared" si="10"/>
        <v>330</v>
      </c>
      <c r="K127">
        <f t="shared" si="12"/>
        <v>268</v>
      </c>
      <c r="Q127" s="6">
        <v>40</v>
      </c>
      <c r="R127">
        <v>424</v>
      </c>
      <c r="T127">
        <f t="shared" si="11"/>
        <v>478.56271223751321</v>
      </c>
      <c r="U127">
        <f t="shared" si="13"/>
        <v>420</v>
      </c>
    </row>
    <row r="128" spans="7:21">
      <c r="G128" s="6">
        <v>41</v>
      </c>
      <c r="H128" s="6">
        <v>241</v>
      </c>
      <c r="I128">
        <f t="shared" si="9"/>
        <v>311</v>
      </c>
      <c r="J128">
        <f t="shared" si="10"/>
        <v>333</v>
      </c>
      <c r="K128">
        <f t="shared" si="12"/>
        <v>256</v>
      </c>
      <c r="Q128" s="6">
        <v>41</v>
      </c>
      <c r="R128">
        <v>417</v>
      </c>
      <c r="T128">
        <f t="shared" si="11"/>
        <v>481.96670803097874</v>
      </c>
      <c r="U128">
        <f>(R127+R128)/2</f>
        <v>420.5</v>
      </c>
    </row>
    <row r="129" spans="7:20">
      <c r="G129" s="6">
        <v>42</v>
      </c>
      <c r="H129" s="6">
        <v>236</v>
      </c>
      <c r="I129">
        <f t="shared" si="9"/>
        <v>315</v>
      </c>
      <c r="J129">
        <f t="shared" si="10"/>
        <v>335</v>
      </c>
      <c r="K129">
        <f t="shared" si="12"/>
        <v>239</v>
      </c>
      <c r="Q129" s="6">
        <v>42</v>
      </c>
      <c r="T129">
        <f t="shared" si="11"/>
        <v>484.84730258125973</v>
      </c>
    </row>
    <row r="130" spans="7:20">
      <c r="G130" s="6">
        <v>43</v>
      </c>
      <c r="H130" s="6">
        <v>241</v>
      </c>
      <c r="I130">
        <f t="shared" si="9"/>
        <v>318</v>
      </c>
      <c r="J130">
        <f t="shared" si="10"/>
        <v>338</v>
      </c>
      <c r="K130">
        <f t="shared" si="12"/>
        <v>264</v>
      </c>
      <c r="Q130" s="6">
        <v>43</v>
      </c>
      <c r="T130">
        <f t="shared" si="11"/>
        <v>487.27990193368998</v>
      </c>
    </row>
    <row r="131" spans="7:20">
      <c r="G131" s="6">
        <v>44</v>
      </c>
      <c r="H131" s="6">
        <v>315</v>
      </c>
      <c r="I131">
        <f t="shared" si="9"/>
        <v>321</v>
      </c>
      <c r="J131">
        <f t="shared" si="10"/>
        <v>340</v>
      </c>
      <c r="K131">
        <f>INT((H130+H131)/2)</f>
        <v>278</v>
      </c>
      <c r="Q131" s="6">
        <v>44</v>
      </c>
      <c r="T131">
        <f t="shared" si="11"/>
        <v>489.33056799003668</v>
      </c>
    </row>
    <row r="132" spans="7:20">
      <c r="G132" s="6">
        <v>45</v>
      </c>
      <c r="I132">
        <f t="shared" si="9"/>
        <v>323</v>
      </c>
      <c r="J132">
        <f t="shared" si="10"/>
        <v>341</v>
      </c>
      <c r="Q132" s="6">
        <v>45</v>
      </c>
      <c r="T132">
        <f t="shared" si="11"/>
        <v>491.05670427420552</v>
      </c>
    </row>
    <row r="133" spans="7:20">
      <c r="G133" s="6">
        <v>46</v>
      </c>
      <c r="I133">
        <f t="shared" si="9"/>
        <v>326</v>
      </c>
      <c r="J133">
        <f t="shared" si="10"/>
        <v>343</v>
      </c>
      <c r="Q133" s="6">
        <v>46</v>
      </c>
      <c r="T133">
        <f t="shared" si="11"/>
        <v>492.50785622820757</v>
      </c>
    </row>
    <row r="134" spans="7:20">
      <c r="G134" s="6">
        <v>47</v>
      </c>
      <c r="I134">
        <f t="shared" si="9"/>
        <v>328</v>
      </c>
      <c r="J134">
        <f t="shared" si="10"/>
        <v>344</v>
      </c>
      <c r="Q134" s="6">
        <v>47</v>
      </c>
      <c r="T134">
        <f t="shared" si="11"/>
        <v>493.72655036495979</v>
      </c>
    </row>
    <row r="135" spans="7:20">
      <c r="G135" s="6">
        <v>48</v>
      </c>
      <c r="I135">
        <f t="shared" si="9"/>
        <v>330</v>
      </c>
      <c r="J135">
        <f t="shared" si="10"/>
        <v>345</v>
      </c>
      <c r="Q135" s="6">
        <v>48</v>
      </c>
      <c r="T135">
        <f t="shared" si="11"/>
        <v>494.74912162926609</v>
      </c>
    </row>
    <row r="136" spans="7:20">
      <c r="G136" s="6">
        <v>49</v>
      </c>
      <c r="I136">
        <f t="shared" si="9"/>
        <v>332</v>
      </c>
      <c r="J136">
        <f t="shared" si="10"/>
        <v>345</v>
      </c>
      <c r="Q136" s="6">
        <v>49</v>
      </c>
      <c r="T136">
        <f t="shared" si="11"/>
        <v>495.60649716342573</v>
      </c>
    </row>
    <row r="137" spans="7:20">
      <c r="G137" s="6">
        <v>50</v>
      </c>
      <c r="I137">
        <f t="shared" si="9"/>
        <v>333</v>
      </c>
      <c r="J137">
        <f t="shared" si="10"/>
        <v>346</v>
      </c>
      <c r="Q137" s="6">
        <v>50</v>
      </c>
      <c r="T137">
        <f t="shared" si="11"/>
        <v>496.32491834383103</v>
      </c>
    </row>
    <row r="138" spans="7:20">
      <c r="G138" s="6">
        <v>51</v>
      </c>
      <c r="I138">
        <f t="shared" si="9"/>
        <v>335</v>
      </c>
      <c r="J138">
        <f t="shared" si="10"/>
        <v>347</v>
      </c>
      <c r="Q138" s="6">
        <v>51</v>
      </c>
      <c r="T138">
        <f t="shared" si="11"/>
        <v>496.9265925144407</v>
      </c>
    </row>
    <row r="139" spans="7:20">
      <c r="G139" s="6">
        <v>52</v>
      </c>
      <c r="I139">
        <f t="shared" si="9"/>
        <v>336</v>
      </c>
      <c r="J139">
        <f t="shared" si="10"/>
        <v>347</v>
      </c>
      <c r="Q139" s="6">
        <v>52</v>
      </c>
      <c r="T139">
        <f t="shared" si="11"/>
        <v>497.43027226719795</v>
      </c>
    </row>
    <row r="140" spans="7:20">
      <c r="G140" s="6">
        <v>53</v>
      </c>
      <c r="I140">
        <f t="shared" si="9"/>
        <v>337</v>
      </c>
      <c r="J140">
        <f t="shared" si="10"/>
        <v>347</v>
      </c>
      <c r="Q140" s="6">
        <v>53</v>
      </c>
      <c r="T140">
        <f t="shared" si="11"/>
        <v>497.85176423095226</v>
      </c>
    </row>
    <row r="141" spans="7:20">
      <c r="G141" s="6">
        <v>54</v>
      </c>
      <c r="I141">
        <f t="shared" si="9"/>
        <v>339</v>
      </c>
      <c r="J141">
        <f t="shared" si="10"/>
        <v>348</v>
      </c>
      <c r="Q141" s="6">
        <v>54</v>
      </c>
      <c r="T141">
        <f t="shared" si="11"/>
        <v>498.2043717868616</v>
      </c>
    </row>
    <row r="142" spans="7:20">
      <c r="G142" s="6">
        <v>55</v>
      </c>
      <c r="I142">
        <f t="shared" si="9"/>
        <v>340</v>
      </c>
      <c r="J142">
        <f t="shared" si="10"/>
        <v>348</v>
      </c>
      <c r="Q142" s="6">
        <v>55</v>
      </c>
      <c r="T142">
        <f t="shared" si="11"/>
        <v>498.49927743496806</v>
      </c>
    </row>
    <row r="143" spans="7:20">
      <c r="G143" s="6">
        <v>56</v>
      </c>
      <c r="I143">
        <f t="shared" si="9"/>
        <v>341</v>
      </c>
      <c r="J143">
        <f t="shared" si="10"/>
        <v>348</v>
      </c>
      <c r="Q143" s="6">
        <v>56</v>
      </c>
      <c r="T143">
        <f t="shared" si="11"/>
        <v>498.74587107010274</v>
      </c>
    </row>
    <row r="144" spans="7:20">
      <c r="G144" s="6">
        <v>57</v>
      </c>
      <c r="I144">
        <f t="shared" si="9"/>
        <v>341</v>
      </c>
      <c r="J144">
        <f t="shared" si="10"/>
        <v>349</v>
      </c>
      <c r="Q144" s="6">
        <v>57</v>
      </c>
      <c r="T144">
        <f t="shared" si="11"/>
        <v>498.95203045851605</v>
      </c>
    </row>
    <row r="145" spans="7:20">
      <c r="G145" s="6">
        <v>58</v>
      </c>
      <c r="I145">
        <f t="shared" si="9"/>
        <v>342</v>
      </c>
      <c r="J145">
        <f t="shared" si="10"/>
        <v>349</v>
      </c>
      <c r="Q145" s="6">
        <v>58</v>
      </c>
      <c r="T145">
        <f t="shared" si="11"/>
        <v>499.12435993288841</v>
      </c>
    </row>
    <row r="146" spans="7:20">
      <c r="G146" s="6">
        <v>59</v>
      </c>
      <c r="I146">
        <f t="shared" si="9"/>
        <v>343</v>
      </c>
      <c r="J146">
        <f t="shared" si="10"/>
        <v>349</v>
      </c>
      <c r="Q146" s="6">
        <v>59</v>
      </c>
      <c r="T146">
        <f t="shared" si="11"/>
        <v>499.26839287614297</v>
      </c>
    </row>
    <row r="147" spans="7:20">
      <c r="G147" s="6">
        <v>60</v>
      </c>
      <c r="I147">
        <f t="shared" si="9"/>
        <v>343</v>
      </c>
      <c r="J147">
        <f t="shared" si="10"/>
        <v>349</v>
      </c>
      <c r="Q147" s="6">
        <v>60</v>
      </c>
      <c r="T147">
        <f t="shared" si="11"/>
        <v>499.3887630334998</v>
      </c>
    </row>
    <row r="148" spans="7:20">
      <c r="G148" s="6">
        <v>61</v>
      </c>
      <c r="I148">
        <f t="shared" si="9"/>
        <v>344</v>
      </c>
      <c r="J148">
        <f t="shared" si="10"/>
        <v>349</v>
      </c>
      <c r="Q148" s="6">
        <v>61</v>
      </c>
    </row>
    <row r="149" spans="7:20">
      <c r="G149" s="6">
        <v>62</v>
      </c>
      <c r="I149">
        <f t="shared" si="9"/>
        <v>345</v>
      </c>
      <c r="J149">
        <f t="shared" si="10"/>
        <v>349</v>
      </c>
      <c r="Q149" s="6">
        <v>62</v>
      </c>
    </row>
    <row r="150" spans="7:20">
      <c r="G150" s="6">
        <v>63</v>
      </c>
      <c r="I150">
        <f t="shared" si="9"/>
        <v>345</v>
      </c>
      <c r="J150">
        <f t="shared" si="10"/>
        <v>349</v>
      </c>
      <c r="Q150" s="6">
        <v>63</v>
      </c>
    </row>
    <row r="151" spans="7:20">
      <c r="G151" s="6">
        <v>64</v>
      </c>
      <c r="I151">
        <f t="shared" si="9"/>
        <v>345</v>
      </c>
      <c r="J151">
        <f t="shared" si="10"/>
        <v>349</v>
      </c>
      <c r="Q151" s="6">
        <v>64</v>
      </c>
    </row>
    <row r="152" spans="7:20">
      <c r="G152" s="6">
        <v>65</v>
      </c>
      <c r="I152">
        <f t="shared" ref="I152:I159" si="14">INT(350*EXP(-7*EXP(-0.1*G152)))</f>
        <v>346</v>
      </c>
      <c r="J152">
        <f t="shared" ref="J152:J159" si="15">INT(350/(1+80*EXP(-0.18*G152)))</f>
        <v>349</v>
      </c>
      <c r="Q152" s="6">
        <v>65</v>
      </c>
    </row>
    <row r="153" spans="7:20">
      <c r="G153" s="6">
        <v>66</v>
      </c>
      <c r="I153">
        <f t="shared" si="14"/>
        <v>346</v>
      </c>
      <c r="J153">
        <f t="shared" si="15"/>
        <v>349</v>
      </c>
      <c r="Q153" s="6">
        <v>66</v>
      </c>
    </row>
    <row r="154" spans="7:20">
      <c r="G154" s="6">
        <v>67</v>
      </c>
      <c r="I154">
        <f t="shared" si="14"/>
        <v>346</v>
      </c>
      <c r="J154">
        <f t="shared" si="15"/>
        <v>349</v>
      </c>
      <c r="Q154" s="6">
        <v>67</v>
      </c>
    </row>
    <row r="155" spans="7:20">
      <c r="G155" s="6">
        <v>68</v>
      </c>
      <c r="I155">
        <f t="shared" si="14"/>
        <v>347</v>
      </c>
      <c r="J155">
        <f t="shared" si="15"/>
        <v>349</v>
      </c>
      <c r="Q155" s="6">
        <v>68</v>
      </c>
    </row>
    <row r="156" spans="7:20">
      <c r="G156" s="6">
        <v>69</v>
      </c>
      <c r="I156">
        <f t="shared" si="14"/>
        <v>347</v>
      </c>
      <c r="J156">
        <f t="shared" si="15"/>
        <v>349</v>
      </c>
      <c r="Q156" s="6">
        <v>69</v>
      </c>
    </row>
    <row r="157" spans="7:20">
      <c r="G157" s="6">
        <v>70</v>
      </c>
      <c r="I157">
        <f t="shared" si="14"/>
        <v>347</v>
      </c>
      <c r="J157">
        <f t="shared" si="15"/>
        <v>349</v>
      </c>
      <c r="Q157" s="6">
        <v>70</v>
      </c>
    </row>
    <row r="158" spans="7:20">
      <c r="G158" s="6">
        <v>71</v>
      </c>
      <c r="I158">
        <f t="shared" si="14"/>
        <v>347</v>
      </c>
      <c r="J158">
        <f t="shared" si="15"/>
        <v>349</v>
      </c>
      <c r="Q158" s="6">
        <v>71</v>
      </c>
    </row>
    <row r="159" spans="7:20">
      <c r="G159" s="6">
        <v>72</v>
      </c>
      <c r="I159">
        <f t="shared" si="14"/>
        <v>348</v>
      </c>
      <c r="J159">
        <f t="shared" si="15"/>
        <v>349</v>
      </c>
      <c r="Q159" s="6">
        <v>72</v>
      </c>
    </row>
    <row r="160" spans="7:20">
      <c r="G160" s="6"/>
    </row>
    <row r="167" spans="7:11">
      <c r="G167" t="s">
        <v>66</v>
      </c>
    </row>
    <row r="169" spans="7:11">
      <c r="H169" t="s">
        <v>61</v>
      </c>
      <c r="I169" t="s">
        <v>67</v>
      </c>
      <c r="J169" t="s">
        <v>68</v>
      </c>
      <c r="K169" t="s">
        <v>71</v>
      </c>
    </row>
    <row r="170" spans="7:11">
      <c r="G170" s="6">
        <v>0</v>
      </c>
      <c r="H170">
        <v>28</v>
      </c>
      <c r="I170">
        <f>INT(200*EXP(-1.8*EXP(-0.1*G170)))</f>
        <v>33</v>
      </c>
      <c r="J170">
        <f>INT(200/(1+4.5*EXP(-0.15*G170)))</f>
        <v>36</v>
      </c>
      <c r="K170">
        <f>INT((H170+H171)/2)</f>
        <v>30</v>
      </c>
    </row>
    <row r="171" spans="7:11">
      <c r="G171" s="6">
        <v>1</v>
      </c>
      <c r="H171">
        <v>32</v>
      </c>
      <c r="I171">
        <f t="shared" ref="I171:I234" si="16">INT(200*EXP(-1.8*EXP(-0.1*G171)))</f>
        <v>39</v>
      </c>
      <c r="J171">
        <f t="shared" ref="J171:J234" si="17">INT(200/(1+4.5*EXP(-0.15*G171)))</f>
        <v>41</v>
      </c>
      <c r="K171">
        <f>INT((H170+H172+H171)/3)</f>
        <v>38</v>
      </c>
    </row>
    <row r="172" spans="7:11">
      <c r="G172" s="6">
        <v>2</v>
      </c>
      <c r="H172">
        <v>56</v>
      </c>
      <c r="I172">
        <f t="shared" si="16"/>
        <v>45</v>
      </c>
      <c r="J172">
        <f t="shared" si="17"/>
        <v>46</v>
      </c>
      <c r="K172">
        <f t="shared" ref="K172:K231" si="18">INT((H171+H173+H172)/3)</f>
        <v>51</v>
      </c>
    </row>
    <row r="173" spans="7:11">
      <c r="G173" s="6">
        <v>3</v>
      </c>
      <c r="H173">
        <v>67</v>
      </c>
      <c r="I173">
        <f t="shared" si="16"/>
        <v>52</v>
      </c>
      <c r="J173">
        <f t="shared" si="17"/>
        <v>51</v>
      </c>
      <c r="K173">
        <f t="shared" si="18"/>
        <v>65</v>
      </c>
    </row>
    <row r="174" spans="7:11">
      <c r="G174" s="6">
        <v>4</v>
      </c>
      <c r="H174">
        <v>74</v>
      </c>
      <c r="I174">
        <f t="shared" si="16"/>
        <v>59</v>
      </c>
      <c r="J174">
        <f t="shared" si="17"/>
        <v>57</v>
      </c>
      <c r="K174">
        <f t="shared" si="18"/>
        <v>74</v>
      </c>
    </row>
    <row r="175" spans="7:11">
      <c r="G175" s="6">
        <v>5</v>
      </c>
      <c r="H175">
        <v>82</v>
      </c>
      <c r="I175">
        <f t="shared" si="16"/>
        <v>67</v>
      </c>
      <c r="J175">
        <f t="shared" si="17"/>
        <v>63</v>
      </c>
      <c r="K175">
        <f t="shared" si="18"/>
        <v>84</v>
      </c>
    </row>
    <row r="176" spans="7:11">
      <c r="G176" s="6">
        <v>6</v>
      </c>
      <c r="H176">
        <v>96</v>
      </c>
      <c r="I176">
        <f t="shared" si="16"/>
        <v>74</v>
      </c>
      <c r="J176">
        <f t="shared" si="17"/>
        <v>70</v>
      </c>
      <c r="K176">
        <f t="shared" si="18"/>
        <v>85</v>
      </c>
    </row>
    <row r="177" spans="7:11">
      <c r="G177" s="6">
        <v>7</v>
      </c>
      <c r="H177">
        <v>77</v>
      </c>
      <c r="I177">
        <f t="shared" si="16"/>
        <v>81</v>
      </c>
      <c r="J177">
        <f t="shared" si="17"/>
        <v>77</v>
      </c>
      <c r="K177">
        <f t="shared" si="18"/>
        <v>83</v>
      </c>
    </row>
    <row r="178" spans="7:11">
      <c r="G178" s="6">
        <v>8</v>
      </c>
      <c r="H178">
        <v>78</v>
      </c>
      <c r="I178">
        <f t="shared" si="16"/>
        <v>89</v>
      </c>
      <c r="J178">
        <f t="shared" si="17"/>
        <v>84</v>
      </c>
      <c r="K178">
        <f t="shared" si="18"/>
        <v>74</v>
      </c>
    </row>
    <row r="179" spans="7:11">
      <c r="G179" s="6">
        <v>9</v>
      </c>
      <c r="H179">
        <v>68</v>
      </c>
      <c r="I179">
        <f t="shared" si="16"/>
        <v>96</v>
      </c>
      <c r="J179">
        <f t="shared" si="17"/>
        <v>92</v>
      </c>
      <c r="K179">
        <f t="shared" si="18"/>
        <v>77</v>
      </c>
    </row>
    <row r="180" spans="7:11">
      <c r="G180" s="6">
        <v>10</v>
      </c>
      <c r="H180">
        <v>85</v>
      </c>
      <c r="I180">
        <f t="shared" si="16"/>
        <v>103</v>
      </c>
      <c r="J180">
        <f t="shared" si="17"/>
        <v>99</v>
      </c>
      <c r="K180">
        <f t="shared" si="18"/>
        <v>78</v>
      </c>
    </row>
    <row r="181" spans="7:11">
      <c r="G181" s="6">
        <v>11</v>
      </c>
      <c r="H181">
        <v>82</v>
      </c>
      <c r="I181">
        <f t="shared" si="16"/>
        <v>109</v>
      </c>
      <c r="J181">
        <f t="shared" si="17"/>
        <v>107</v>
      </c>
      <c r="K181">
        <f t="shared" si="18"/>
        <v>86</v>
      </c>
    </row>
    <row r="182" spans="7:11">
      <c r="G182" s="6">
        <v>12</v>
      </c>
      <c r="H182">
        <v>93</v>
      </c>
      <c r="I182">
        <f t="shared" si="16"/>
        <v>116</v>
      </c>
      <c r="J182">
        <f t="shared" si="17"/>
        <v>114</v>
      </c>
      <c r="K182">
        <f t="shared" si="18"/>
        <v>89</v>
      </c>
    </row>
    <row r="183" spans="7:11">
      <c r="G183" s="6">
        <v>13</v>
      </c>
      <c r="H183">
        <v>92</v>
      </c>
      <c r="I183">
        <f t="shared" si="16"/>
        <v>122</v>
      </c>
      <c r="J183">
        <f t="shared" si="17"/>
        <v>121</v>
      </c>
      <c r="K183">
        <f t="shared" si="18"/>
        <v>118</v>
      </c>
    </row>
    <row r="184" spans="7:11">
      <c r="G184" s="6">
        <v>14</v>
      </c>
      <c r="H184">
        <v>169</v>
      </c>
      <c r="I184">
        <f t="shared" si="16"/>
        <v>128</v>
      </c>
      <c r="J184">
        <f t="shared" si="17"/>
        <v>128</v>
      </c>
      <c r="K184">
        <f t="shared" si="18"/>
        <v>134</v>
      </c>
    </row>
    <row r="185" spans="7:11">
      <c r="G185" s="6">
        <v>15</v>
      </c>
      <c r="H185">
        <v>143</v>
      </c>
      <c r="I185">
        <f t="shared" si="16"/>
        <v>133</v>
      </c>
      <c r="J185">
        <f t="shared" si="17"/>
        <v>135</v>
      </c>
      <c r="K185">
        <f t="shared" si="18"/>
        <v>157</v>
      </c>
    </row>
    <row r="186" spans="7:11">
      <c r="G186" s="6">
        <v>16</v>
      </c>
      <c r="H186">
        <v>159</v>
      </c>
      <c r="I186">
        <f t="shared" si="16"/>
        <v>139</v>
      </c>
      <c r="J186">
        <f t="shared" si="17"/>
        <v>142</v>
      </c>
      <c r="K186">
        <f t="shared" si="18"/>
        <v>142</v>
      </c>
    </row>
    <row r="187" spans="7:11">
      <c r="G187" s="6">
        <v>17</v>
      </c>
      <c r="H187">
        <v>124</v>
      </c>
      <c r="I187">
        <f t="shared" si="16"/>
        <v>143</v>
      </c>
      <c r="J187">
        <f t="shared" si="17"/>
        <v>147</v>
      </c>
      <c r="K187">
        <f t="shared" si="18"/>
        <v>127</v>
      </c>
    </row>
    <row r="188" spans="7:11">
      <c r="G188" s="6">
        <v>18</v>
      </c>
      <c r="H188">
        <v>98</v>
      </c>
      <c r="I188">
        <f t="shared" si="16"/>
        <v>148</v>
      </c>
      <c r="J188">
        <f t="shared" si="17"/>
        <v>153</v>
      </c>
      <c r="K188">
        <f t="shared" si="18"/>
        <v>111</v>
      </c>
    </row>
    <row r="189" spans="7:11">
      <c r="G189" s="6">
        <v>19</v>
      </c>
      <c r="H189">
        <v>112</v>
      </c>
      <c r="I189">
        <f t="shared" si="16"/>
        <v>152</v>
      </c>
      <c r="J189">
        <f t="shared" si="17"/>
        <v>158</v>
      </c>
      <c r="K189">
        <f t="shared" si="18"/>
        <v>117</v>
      </c>
    </row>
    <row r="190" spans="7:11">
      <c r="G190" s="6">
        <v>20</v>
      </c>
      <c r="H190">
        <v>143</v>
      </c>
      <c r="I190">
        <f t="shared" si="16"/>
        <v>156</v>
      </c>
      <c r="J190">
        <f t="shared" si="17"/>
        <v>163</v>
      </c>
      <c r="K190">
        <f t="shared" si="18"/>
        <v>127</v>
      </c>
    </row>
    <row r="191" spans="7:11">
      <c r="G191" s="6">
        <v>21</v>
      </c>
      <c r="H191">
        <v>128</v>
      </c>
      <c r="I191">
        <f t="shared" si="16"/>
        <v>160</v>
      </c>
      <c r="J191">
        <f t="shared" si="17"/>
        <v>167</v>
      </c>
      <c r="K191">
        <f t="shared" si="18"/>
        <v>126</v>
      </c>
    </row>
    <row r="192" spans="7:11">
      <c r="G192" s="6">
        <v>22</v>
      </c>
      <c r="H192">
        <v>107</v>
      </c>
      <c r="I192">
        <f t="shared" si="16"/>
        <v>163</v>
      </c>
      <c r="J192">
        <f t="shared" si="17"/>
        <v>171</v>
      </c>
      <c r="K192">
        <f t="shared" si="18"/>
        <v>108</v>
      </c>
    </row>
    <row r="193" spans="7:15">
      <c r="G193" s="6">
        <v>23</v>
      </c>
      <c r="H193">
        <v>90</v>
      </c>
      <c r="I193">
        <f t="shared" si="16"/>
        <v>166</v>
      </c>
      <c r="J193">
        <f t="shared" si="17"/>
        <v>175</v>
      </c>
      <c r="K193">
        <f t="shared" si="18"/>
        <v>101</v>
      </c>
    </row>
    <row r="194" spans="7:15">
      <c r="G194" s="6">
        <v>24</v>
      </c>
      <c r="H194">
        <v>108</v>
      </c>
      <c r="I194">
        <f t="shared" si="16"/>
        <v>169</v>
      </c>
      <c r="J194">
        <f t="shared" si="17"/>
        <v>178</v>
      </c>
      <c r="K194">
        <f t="shared" si="18"/>
        <v>95</v>
      </c>
    </row>
    <row r="195" spans="7:15">
      <c r="G195" s="6">
        <v>25</v>
      </c>
      <c r="H195">
        <v>89</v>
      </c>
      <c r="I195">
        <f t="shared" si="16"/>
        <v>172</v>
      </c>
      <c r="J195">
        <f t="shared" si="17"/>
        <v>180</v>
      </c>
      <c r="K195">
        <f t="shared" si="18"/>
        <v>106</v>
      </c>
    </row>
    <row r="196" spans="7:15">
      <c r="G196" s="6">
        <v>26</v>
      </c>
      <c r="H196">
        <v>121</v>
      </c>
      <c r="I196">
        <f t="shared" si="16"/>
        <v>174</v>
      </c>
      <c r="J196">
        <f t="shared" si="17"/>
        <v>183</v>
      </c>
      <c r="K196">
        <f t="shared" si="18"/>
        <v>101</v>
      </c>
    </row>
    <row r="197" spans="7:15">
      <c r="G197" s="6">
        <v>27</v>
      </c>
      <c r="H197">
        <v>93</v>
      </c>
      <c r="I197">
        <f t="shared" si="16"/>
        <v>177</v>
      </c>
      <c r="J197">
        <f t="shared" si="17"/>
        <v>185</v>
      </c>
      <c r="K197">
        <f t="shared" si="18"/>
        <v>101</v>
      </c>
    </row>
    <row r="198" spans="7:15">
      <c r="G198" s="6">
        <v>28</v>
      </c>
      <c r="H198">
        <v>89</v>
      </c>
      <c r="I198">
        <f t="shared" si="16"/>
        <v>179</v>
      </c>
      <c r="J198">
        <f t="shared" si="17"/>
        <v>187</v>
      </c>
      <c r="K198">
        <f t="shared" si="18"/>
        <v>93</v>
      </c>
    </row>
    <row r="199" spans="7:15">
      <c r="G199" s="6">
        <v>29</v>
      </c>
      <c r="H199">
        <v>97</v>
      </c>
      <c r="I199">
        <f t="shared" si="16"/>
        <v>181</v>
      </c>
      <c r="J199">
        <f t="shared" si="17"/>
        <v>189</v>
      </c>
      <c r="K199">
        <f t="shared" si="18"/>
        <v>83</v>
      </c>
    </row>
    <row r="200" spans="7:15">
      <c r="G200" s="6">
        <v>30</v>
      </c>
      <c r="H200">
        <v>65</v>
      </c>
      <c r="I200">
        <f t="shared" si="16"/>
        <v>182</v>
      </c>
      <c r="J200">
        <f t="shared" si="17"/>
        <v>190</v>
      </c>
      <c r="K200">
        <f t="shared" si="18"/>
        <v>79</v>
      </c>
    </row>
    <row r="201" spans="7:15">
      <c r="G201" s="6">
        <v>31</v>
      </c>
      <c r="H201">
        <v>76</v>
      </c>
      <c r="I201">
        <f t="shared" si="16"/>
        <v>184</v>
      </c>
      <c r="J201">
        <f t="shared" si="17"/>
        <v>191</v>
      </c>
      <c r="K201">
        <f t="shared" si="18"/>
        <v>68</v>
      </c>
    </row>
    <row r="202" spans="7:15">
      <c r="G202" s="6">
        <v>32</v>
      </c>
      <c r="H202">
        <v>63</v>
      </c>
      <c r="I202">
        <f t="shared" si="16"/>
        <v>185</v>
      </c>
      <c r="J202">
        <f t="shared" si="17"/>
        <v>192</v>
      </c>
      <c r="K202">
        <f t="shared" si="18"/>
        <v>65</v>
      </c>
    </row>
    <row r="203" spans="7:15">
      <c r="G203" s="6">
        <v>33</v>
      </c>
      <c r="H203">
        <v>56</v>
      </c>
      <c r="I203">
        <f t="shared" si="16"/>
        <v>187</v>
      </c>
      <c r="J203">
        <f t="shared" si="17"/>
        <v>193</v>
      </c>
      <c r="K203">
        <f t="shared" si="18"/>
        <v>58</v>
      </c>
    </row>
    <row r="204" spans="7:15">
      <c r="G204" s="6">
        <v>34</v>
      </c>
      <c r="H204">
        <v>55</v>
      </c>
      <c r="I204">
        <f t="shared" si="16"/>
        <v>188</v>
      </c>
      <c r="J204">
        <f t="shared" si="17"/>
        <v>194</v>
      </c>
      <c r="K204">
        <f t="shared" si="18"/>
        <v>61</v>
      </c>
    </row>
    <row r="205" spans="7:15">
      <c r="G205" s="6">
        <v>35</v>
      </c>
      <c r="H205">
        <v>72</v>
      </c>
      <c r="I205">
        <f t="shared" si="16"/>
        <v>189</v>
      </c>
      <c r="J205">
        <f t="shared" si="17"/>
        <v>195</v>
      </c>
      <c r="K205">
        <f t="shared" si="18"/>
        <v>57</v>
      </c>
      <c r="M205">
        <v>16</v>
      </c>
      <c r="N205">
        <v>0</v>
      </c>
      <c r="O205" t="s">
        <v>109</v>
      </c>
    </row>
    <row r="206" spans="7:15">
      <c r="G206" s="6">
        <v>36</v>
      </c>
      <c r="H206" s="6">
        <v>46</v>
      </c>
      <c r="I206">
        <f t="shared" si="16"/>
        <v>190</v>
      </c>
      <c r="J206">
        <f t="shared" si="17"/>
        <v>196</v>
      </c>
      <c r="K206">
        <f t="shared" si="18"/>
        <v>57</v>
      </c>
      <c r="M206">
        <v>16</v>
      </c>
      <c r="N206">
        <v>200</v>
      </c>
    </row>
    <row r="207" spans="7:15">
      <c r="G207" s="6">
        <v>37</v>
      </c>
      <c r="H207" s="6">
        <v>55</v>
      </c>
      <c r="I207">
        <f t="shared" si="16"/>
        <v>191</v>
      </c>
      <c r="J207">
        <f t="shared" si="17"/>
        <v>196</v>
      </c>
      <c r="K207">
        <f t="shared" si="18"/>
        <v>50</v>
      </c>
    </row>
    <row r="208" spans="7:15">
      <c r="G208" s="6">
        <v>38</v>
      </c>
      <c r="H208" s="6">
        <v>50</v>
      </c>
      <c r="I208">
        <f t="shared" si="16"/>
        <v>192</v>
      </c>
      <c r="J208">
        <f t="shared" si="17"/>
        <v>197</v>
      </c>
      <c r="K208">
        <f t="shared" si="18"/>
        <v>58</v>
      </c>
      <c r="M208">
        <v>37</v>
      </c>
      <c r="N208">
        <v>0</v>
      </c>
      <c r="O208" t="s">
        <v>110</v>
      </c>
    </row>
    <row r="209" spans="7:15">
      <c r="G209" s="6">
        <v>39</v>
      </c>
      <c r="H209" s="6">
        <v>71</v>
      </c>
      <c r="I209">
        <f t="shared" si="16"/>
        <v>192</v>
      </c>
      <c r="J209">
        <f t="shared" si="17"/>
        <v>197</v>
      </c>
      <c r="K209">
        <f t="shared" si="18"/>
        <v>68</v>
      </c>
      <c r="M209">
        <v>37</v>
      </c>
      <c r="N209">
        <v>200</v>
      </c>
    </row>
    <row r="210" spans="7:15">
      <c r="G210" s="6">
        <v>40</v>
      </c>
      <c r="H210" s="6">
        <v>84</v>
      </c>
      <c r="I210">
        <f t="shared" si="16"/>
        <v>193</v>
      </c>
      <c r="J210">
        <f t="shared" si="17"/>
        <v>197</v>
      </c>
      <c r="K210">
        <f t="shared" si="18"/>
        <v>75</v>
      </c>
    </row>
    <row r="211" spans="7:15">
      <c r="G211" s="6">
        <v>41</v>
      </c>
      <c r="H211" s="6">
        <v>70</v>
      </c>
      <c r="I211">
        <f t="shared" si="16"/>
        <v>194</v>
      </c>
      <c r="J211">
        <f t="shared" si="17"/>
        <v>198</v>
      </c>
      <c r="K211">
        <f t="shared" si="18"/>
        <v>76</v>
      </c>
      <c r="M211">
        <v>48</v>
      </c>
      <c r="N211">
        <v>0</v>
      </c>
      <c r="O211" t="s">
        <v>111</v>
      </c>
    </row>
    <row r="212" spans="7:15">
      <c r="G212" s="6">
        <v>42</v>
      </c>
      <c r="H212" s="6">
        <v>74</v>
      </c>
      <c r="I212">
        <f t="shared" si="16"/>
        <v>194</v>
      </c>
      <c r="J212">
        <f t="shared" si="17"/>
        <v>198</v>
      </c>
      <c r="K212">
        <f t="shared" si="18"/>
        <v>75</v>
      </c>
      <c r="M212">
        <v>48</v>
      </c>
      <c r="N212">
        <v>200</v>
      </c>
    </row>
    <row r="213" spans="7:15">
      <c r="G213" s="6">
        <v>43</v>
      </c>
      <c r="H213" s="6">
        <v>83</v>
      </c>
      <c r="I213">
        <f t="shared" si="16"/>
        <v>195</v>
      </c>
      <c r="J213">
        <f t="shared" si="17"/>
        <v>198</v>
      </c>
      <c r="K213">
        <f t="shared" si="18"/>
        <v>78</v>
      </c>
    </row>
    <row r="214" spans="7:15">
      <c r="G214" s="6">
        <v>44</v>
      </c>
      <c r="H214" s="6">
        <v>77</v>
      </c>
      <c r="I214">
        <f t="shared" si="16"/>
        <v>195</v>
      </c>
      <c r="J214">
        <f t="shared" si="17"/>
        <v>198</v>
      </c>
      <c r="K214">
        <f t="shared" si="18"/>
        <v>79</v>
      </c>
    </row>
    <row r="215" spans="7:15">
      <c r="G215" s="6">
        <v>45</v>
      </c>
      <c r="H215" s="6">
        <v>79</v>
      </c>
      <c r="I215">
        <f t="shared" si="16"/>
        <v>196</v>
      </c>
      <c r="J215">
        <f t="shared" si="17"/>
        <v>198</v>
      </c>
      <c r="K215">
        <f t="shared" si="18"/>
        <v>80</v>
      </c>
    </row>
    <row r="216" spans="7:15">
      <c r="G216" s="6">
        <v>46</v>
      </c>
      <c r="H216" s="6">
        <v>85</v>
      </c>
      <c r="I216">
        <f t="shared" si="16"/>
        <v>196</v>
      </c>
      <c r="J216">
        <f t="shared" si="17"/>
        <v>199</v>
      </c>
      <c r="K216">
        <f t="shared" si="18"/>
        <v>84</v>
      </c>
    </row>
    <row r="217" spans="7:15">
      <c r="G217" s="6">
        <v>47</v>
      </c>
      <c r="H217" s="6">
        <v>88</v>
      </c>
      <c r="I217">
        <f t="shared" si="16"/>
        <v>196</v>
      </c>
      <c r="J217">
        <f t="shared" si="17"/>
        <v>199</v>
      </c>
      <c r="K217">
        <f t="shared" si="18"/>
        <v>90</v>
      </c>
    </row>
    <row r="218" spans="7:15">
      <c r="G218" s="6">
        <v>48</v>
      </c>
      <c r="H218" s="6">
        <v>98</v>
      </c>
      <c r="I218">
        <f t="shared" si="16"/>
        <v>197</v>
      </c>
      <c r="J218">
        <f t="shared" si="17"/>
        <v>199</v>
      </c>
      <c r="K218">
        <f t="shared" si="18"/>
        <v>87</v>
      </c>
    </row>
    <row r="219" spans="7:15">
      <c r="G219" s="6">
        <v>49</v>
      </c>
      <c r="H219" s="6">
        <v>75</v>
      </c>
      <c r="I219">
        <f t="shared" si="16"/>
        <v>197</v>
      </c>
      <c r="J219">
        <f t="shared" si="17"/>
        <v>199</v>
      </c>
      <c r="K219">
        <f t="shared" si="18"/>
        <v>86</v>
      </c>
    </row>
    <row r="220" spans="7:15">
      <c r="G220" s="6">
        <v>50</v>
      </c>
      <c r="H220" s="6">
        <v>86</v>
      </c>
      <c r="I220">
        <f t="shared" si="16"/>
        <v>197</v>
      </c>
      <c r="J220">
        <f t="shared" si="17"/>
        <v>199</v>
      </c>
      <c r="K220">
        <f t="shared" si="18"/>
        <v>75</v>
      </c>
    </row>
    <row r="221" spans="7:15">
      <c r="G221" s="6">
        <v>51</v>
      </c>
      <c r="H221" s="6">
        <v>64</v>
      </c>
      <c r="I221">
        <f t="shared" si="16"/>
        <v>197</v>
      </c>
      <c r="J221">
        <f t="shared" si="17"/>
        <v>199</v>
      </c>
      <c r="K221">
        <f t="shared" si="18"/>
        <v>76</v>
      </c>
    </row>
    <row r="222" spans="7:15">
      <c r="G222" s="6">
        <v>52</v>
      </c>
      <c r="H222" s="6">
        <v>79</v>
      </c>
      <c r="I222">
        <f t="shared" si="16"/>
        <v>198</v>
      </c>
      <c r="J222">
        <f t="shared" si="17"/>
        <v>199</v>
      </c>
      <c r="K222">
        <f t="shared" si="18"/>
        <v>70</v>
      </c>
    </row>
    <row r="223" spans="7:15">
      <c r="G223" s="6">
        <v>53</v>
      </c>
      <c r="H223" s="6">
        <v>69</v>
      </c>
      <c r="I223">
        <f t="shared" si="16"/>
        <v>198</v>
      </c>
      <c r="J223">
        <f t="shared" si="17"/>
        <v>199</v>
      </c>
      <c r="K223">
        <f t="shared" si="18"/>
        <v>70</v>
      </c>
    </row>
    <row r="224" spans="7:15">
      <c r="G224" s="6">
        <v>54</v>
      </c>
      <c r="H224" s="6">
        <v>62</v>
      </c>
      <c r="I224">
        <f t="shared" si="16"/>
        <v>198</v>
      </c>
      <c r="J224">
        <f t="shared" si="17"/>
        <v>199</v>
      </c>
      <c r="K224">
        <f t="shared" si="18"/>
        <v>65</v>
      </c>
    </row>
    <row r="225" spans="7:11">
      <c r="G225" s="6">
        <v>55</v>
      </c>
      <c r="H225" s="6">
        <v>64</v>
      </c>
      <c r="I225">
        <f t="shared" si="16"/>
        <v>198</v>
      </c>
      <c r="J225">
        <f t="shared" si="17"/>
        <v>199</v>
      </c>
      <c r="K225">
        <f t="shared" si="18"/>
        <v>62</v>
      </c>
    </row>
    <row r="226" spans="7:11">
      <c r="G226" s="6">
        <v>56</v>
      </c>
      <c r="H226" s="6">
        <v>62</v>
      </c>
      <c r="I226">
        <f t="shared" si="16"/>
        <v>198</v>
      </c>
      <c r="J226">
        <f t="shared" si="17"/>
        <v>199</v>
      </c>
      <c r="K226">
        <f t="shared" si="18"/>
        <v>55</v>
      </c>
    </row>
    <row r="227" spans="7:11">
      <c r="G227" s="6">
        <v>57</v>
      </c>
      <c r="H227" s="6">
        <v>41</v>
      </c>
      <c r="I227">
        <f t="shared" si="16"/>
        <v>198</v>
      </c>
      <c r="J227">
        <f t="shared" si="17"/>
        <v>199</v>
      </c>
      <c r="K227">
        <f t="shared" si="18"/>
        <v>57</v>
      </c>
    </row>
    <row r="228" spans="7:11">
      <c r="G228" s="6">
        <v>58</v>
      </c>
      <c r="H228" s="6">
        <v>70</v>
      </c>
      <c r="I228">
        <f t="shared" si="16"/>
        <v>198</v>
      </c>
      <c r="J228">
        <f t="shared" si="17"/>
        <v>199</v>
      </c>
      <c r="K228">
        <f t="shared" si="18"/>
        <v>56</v>
      </c>
    </row>
    <row r="229" spans="7:11">
      <c r="G229" s="6">
        <v>59</v>
      </c>
      <c r="H229" s="6">
        <v>59</v>
      </c>
      <c r="I229">
        <f t="shared" si="16"/>
        <v>199</v>
      </c>
      <c r="J229">
        <f t="shared" si="17"/>
        <v>199</v>
      </c>
      <c r="K229">
        <f t="shared" si="18"/>
        <v>53</v>
      </c>
    </row>
    <row r="230" spans="7:11">
      <c r="G230" s="6">
        <v>60</v>
      </c>
      <c r="H230" s="6">
        <v>30</v>
      </c>
      <c r="I230">
        <f t="shared" si="16"/>
        <v>199</v>
      </c>
      <c r="J230">
        <f t="shared" si="17"/>
        <v>199</v>
      </c>
      <c r="K230">
        <f t="shared" si="18"/>
        <v>44</v>
      </c>
    </row>
    <row r="231" spans="7:11">
      <c r="G231" s="6">
        <v>61</v>
      </c>
      <c r="H231" s="6">
        <v>45</v>
      </c>
      <c r="I231">
        <f t="shared" si="16"/>
        <v>199</v>
      </c>
      <c r="J231">
        <f t="shared" si="17"/>
        <v>199</v>
      </c>
      <c r="K231">
        <f t="shared" si="18"/>
        <v>36</v>
      </c>
    </row>
    <row r="232" spans="7:11">
      <c r="G232" s="6">
        <v>62</v>
      </c>
      <c r="H232" s="6">
        <v>35</v>
      </c>
      <c r="I232">
        <f t="shared" si="16"/>
        <v>199</v>
      </c>
      <c r="J232">
        <f t="shared" si="17"/>
        <v>199</v>
      </c>
      <c r="K232">
        <f>INT((H231+H233)/2)</f>
        <v>22</v>
      </c>
    </row>
    <row r="233" spans="7:11">
      <c r="G233" s="6">
        <v>63</v>
      </c>
      <c r="I233">
        <f t="shared" si="16"/>
        <v>199</v>
      </c>
      <c r="J233">
        <f t="shared" si="17"/>
        <v>199</v>
      </c>
    </row>
    <row r="234" spans="7:11">
      <c r="G234" s="6">
        <v>64</v>
      </c>
      <c r="I234">
        <f t="shared" si="16"/>
        <v>199</v>
      </c>
      <c r="J234">
        <f t="shared" si="17"/>
        <v>199</v>
      </c>
    </row>
    <row r="235" spans="7:11">
      <c r="G235" s="6">
        <v>65</v>
      </c>
      <c r="I235">
        <f t="shared" ref="I235:I242" si="19">INT(200*EXP(-1.8*EXP(-0.1*G235)))</f>
        <v>199</v>
      </c>
      <c r="J235">
        <f t="shared" ref="J235:J242" si="20">INT(200/(1+4.5*EXP(-0.15*G235)))</f>
        <v>199</v>
      </c>
    </row>
    <row r="236" spans="7:11">
      <c r="G236" s="6">
        <v>66</v>
      </c>
      <c r="I236">
        <f t="shared" si="19"/>
        <v>199</v>
      </c>
      <c r="J236">
        <f t="shared" si="20"/>
        <v>199</v>
      </c>
    </row>
    <row r="237" spans="7:11">
      <c r="G237" s="6">
        <v>67</v>
      </c>
      <c r="I237">
        <f t="shared" si="19"/>
        <v>199</v>
      </c>
      <c r="J237">
        <f t="shared" si="20"/>
        <v>199</v>
      </c>
    </row>
    <row r="238" spans="7:11">
      <c r="G238" s="6">
        <v>68</v>
      </c>
      <c r="I238">
        <f t="shared" si="19"/>
        <v>199</v>
      </c>
      <c r="J238">
        <f t="shared" si="20"/>
        <v>199</v>
      </c>
    </row>
    <row r="239" spans="7:11">
      <c r="G239" s="6">
        <v>69</v>
      </c>
      <c r="I239">
        <f t="shared" si="19"/>
        <v>199</v>
      </c>
      <c r="J239">
        <f t="shared" si="20"/>
        <v>199</v>
      </c>
    </row>
    <row r="240" spans="7:11">
      <c r="G240" s="6">
        <v>70</v>
      </c>
      <c r="I240">
        <f t="shared" si="19"/>
        <v>199</v>
      </c>
      <c r="J240">
        <f t="shared" si="20"/>
        <v>199</v>
      </c>
    </row>
    <row r="241" spans="7:11">
      <c r="G241" s="6">
        <v>71</v>
      </c>
      <c r="I241">
        <f t="shared" si="19"/>
        <v>199</v>
      </c>
      <c r="J241">
        <f t="shared" si="20"/>
        <v>199</v>
      </c>
    </row>
    <row r="242" spans="7:11">
      <c r="G242" s="6">
        <v>72</v>
      </c>
      <c r="I242">
        <f t="shared" si="19"/>
        <v>199</v>
      </c>
      <c r="J242">
        <f t="shared" si="20"/>
        <v>199</v>
      </c>
    </row>
    <row r="243" spans="7:11">
      <c r="G243" s="6">
        <v>60</v>
      </c>
    </row>
    <row r="254" spans="7:11">
      <c r="G254" t="s">
        <v>72</v>
      </c>
    </row>
    <row r="256" spans="7:11">
      <c r="H256" t="s">
        <v>61</v>
      </c>
      <c r="I256" t="s">
        <v>73</v>
      </c>
      <c r="J256" t="s">
        <v>68</v>
      </c>
      <c r="K256" t="s">
        <v>71</v>
      </c>
    </row>
    <row r="257" spans="7:11">
      <c r="G257" s="6">
        <v>0</v>
      </c>
      <c r="H257">
        <v>10</v>
      </c>
      <c r="I257">
        <f>INT(80*EXP(-1.8*EXP(-0.08*G257)))</f>
        <v>13</v>
      </c>
      <c r="J257">
        <f>INT(80/(1+5*EXP(-0.12*G257)))</f>
        <v>13</v>
      </c>
      <c r="K257">
        <f>INT((H257+H258)/2)</f>
        <v>14</v>
      </c>
    </row>
    <row r="258" spans="7:11">
      <c r="G258" s="6">
        <v>1</v>
      </c>
      <c r="H258">
        <v>18</v>
      </c>
      <c r="I258">
        <f t="shared" ref="I258:I321" si="21">INT(80*EXP(-1.8*EXP(-0.08*G258)))</f>
        <v>15</v>
      </c>
      <c r="J258">
        <f t="shared" ref="J258:J321" si="22">INT(80/(1+5*EXP(-0.12*G258)))</f>
        <v>14</v>
      </c>
      <c r="K258">
        <f>INT((H257+H258+H259)/3)</f>
        <v>15</v>
      </c>
    </row>
    <row r="259" spans="7:11">
      <c r="G259" s="6">
        <v>2</v>
      </c>
      <c r="H259">
        <v>18</v>
      </c>
      <c r="I259">
        <f t="shared" si="21"/>
        <v>17</v>
      </c>
      <c r="J259">
        <f t="shared" si="22"/>
        <v>16</v>
      </c>
      <c r="K259">
        <f t="shared" ref="K259:K318" si="23">INT((H258+H259+H260)/3)</f>
        <v>17</v>
      </c>
    </row>
    <row r="260" spans="7:11">
      <c r="G260" s="6">
        <v>3</v>
      </c>
      <c r="H260">
        <v>15</v>
      </c>
      <c r="I260">
        <f t="shared" si="21"/>
        <v>19</v>
      </c>
      <c r="J260">
        <f t="shared" si="22"/>
        <v>17</v>
      </c>
      <c r="K260">
        <f t="shared" si="23"/>
        <v>17</v>
      </c>
    </row>
    <row r="261" spans="7:11">
      <c r="G261" s="6">
        <v>4</v>
      </c>
      <c r="H261">
        <v>20</v>
      </c>
      <c r="I261">
        <f t="shared" si="21"/>
        <v>21</v>
      </c>
      <c r="J261">
        <f t="shared" si="22"/>
        <v>19</v>
      </c>
      <c r="K261">
        <f t="shared" si="23"/>
        <v>20</v>
      </c>
    </row>
    <row r="262" spans="7:11">
      <c r="G262" s="6">
        <v>5</v>
      </c>
      <c r="H262">
        <v>26</v>
      </c>
      <c r="I262">
        <f t="shared" si="21"/>
        <v>23</v>
      </c>
      <c r="J262">
        <f t="shared" si="22"/>
        <v>21</v>
      </c>
      <c r="K262">
        <f t="shared" si="23"/>
        <v>22</v>
      </c>
    </row>
    <row r="263" spans="7:11">
      <c r="G263" s="6">
        <v>6</v>
      </c>
      <c r="H263">
        <v>20</v>
      </c>
      <c r="I263">
        <f t="shared" si="21"/>
        <v>26</v>
      </c>
      <c r="J263">
        <f t="shared" si="22"/>
        <v>23</v>
      </c>
      <c r="K263">
        <f t="shared" si="23"/>
        <v>23</v>
      </c>
    </row>
    <row r="264" spans="7:11">
      <c r="G264" s="6">
        <v>7</v>
      </c>
      <c r="H264">
        <v>24</v>
      </c>
      <c r="I264">
        <f t="shared" si="21"/>
        <v>28</v>
      </c>
      <c r="J264">
        <f t="shared" si="22"/>
        <v>25</v>
      </c>
      <c r="K264">
        <f t="shared" si="23"/>
        <v>25</v>
      </c>
    </row>
    <row r="265" spans="7:11">
      <c r="G265" s="6">
        <v>8</v>
      </c>
      <c r="H265">
        <v>31</v>
      </c>
      <c r="I265">
        <f t="shared" si="21"/>
        <v>30</v>
      </c>
      <c r="J265">
        <f t="shared" si="22"/>
        <v>27</v>
      </c>
      <c r="K265">
        <f t="shared" si="23"/>
        <v>31</v>
      </c>
    </row>
    <row r="266" spans="7:11">
      <c r="G266" s="6">
        <v>9</v>
      </c>
      <c r="H266">
        <v>38</v>
      </c>
      <c r="I266">
        <f t="shared" si="21"/>
        <v>33</v>
      </c>
      <c r="J266">
        <f t="shared" si="22"/>
        <v>29</v>
      </c>
      <c r="K266">
        <f t="shared" si="23"/>
        <v>34</v>
      </c>
    </row>
    <row r="267" spans="7:11">
      <c r="G267" s="6">
        <v>10</v>
      </c>
      <c r="H267">
        <v>34</v>
      </c>
      <c r="I267">
        <f t="shared" si="21"/>
        <v>35</v>
      </c>
      <c r="J267">
        <f t="shared" si="22"/>
        <v>31</v>
      </c>
      <c r="K267">
        <f t="shared" si="23"/>
        <v>32</v>
      </c>
    </row>
    <row r="268" spans="7:11">
      <c r="G268" s="6">
        <v>11</v>
      </c>
      <c r="H268">
        <v>24</v>
      </c>
      <c r="I268">
        <f t="shared" si="21"/>
        <v>37</v>
      </c>
      <c r="J268">
        <f t="shared" si="22"/>
        <v>34</v>
      </c>
      <c r="K268">
        <f t="shared" si="23"/>
        <v>29</v>
      </c>
    </row>
    <row r="269" spans="7:11">
      <c r="G269" s="6">
        <v>12</v>
      </c>
      <c r="H269">
        <v>30</v>
      </c>
      <c r="I269">
        <f t="shared" si="21"/>
        <v>40</v>
      </c>
      <c r="J269">
        <f t="shared" si="22"/>
        <v>36</v>
      </c>
      <c r="K269">
        <f t="shared" si="23"/>
        <v>31</v>
      </c>
    </row>
    <row r="270" spans="7:11">
      <c r="G270" s="6">
        <v>13</v>
      </c>
      <c r="H270">
        <v>40</v>
      </c>
      <c r="I270">
        <f t="shared" si="21"/>
        <v>42</v>
      </c>
      <c r="J270">
        <f t="shared" si="22"/>
        <v>39</v>
      </c>
      <c r="K270">
        <f t="shared" si="23"/>
        <v>41</v>
      </c>
    </row>
    <row r="271" spans="7:11">
      <c r="G271" s="6">
        <v>14</v>
      </c>
      <c r="H271">
        <v>53</v>
      </c>
      <c r="I271">
        <f t="shared" si="21"/>
        <v>44</v>
      </c>
      <c r="J271">
        <f t="shared" si="22"/>
        <v>41</v>
      </c>
      <c r="K271">
        <f t="shared" si="23"/>
        <v>48</v>
      </c>
    </row>
    <row r="272" spans="7:11">
      <c r="G272" s="6">
        <v>15</v>
      </c>
      <c r="H272">
        <v>53</v>
      </c>
      <c r="I272">
        <f t="shared" si="21"/>
        <v>46</v>
      </c>
      <c r="J272">
        <f t="shared" si="22"/>
        <v>43</v>
      </c>
      <c r="K272">
        <f t="shared" si="23"/>
        <v>51</v>
      </c>
    </row>
    <row r="273" spans="7:11">
      <c r="G273" s="6">
        <v>16</v>
      </c>
      <c r="H273">
        <v>48</v>
      </c>
      <c r="I273">
        <f t="shared" si="21"/>
        <v>48</v>
      </c>
      <c r="J273">
        <f t="shared" si="22"/>
        <v>46</v>
      </c>
      <c r="K273">
        <f t="shared" si="23"/>
        <v>47</v>
      </c>
    </row>
    <row r="274" spans="7:11">
      <c r="G274" s="6">
        <v>17</v>
      </c>
      <c r="H274">
        <v>41</v>
      </c>
      <c r="I274">
        <f t="shared" si="21"/>
        <v>50</v>
      </c>
      <c r="J274">
        <f t="shared" si="22"/>
        <v>48</v>
      </c>
      <c r="K274">
        <f t="shared" si="23"/>
        <v>47</v>
      </c>
    </row>
    <row r="275" spans="7:11">
      <c r="G275" s="6">
        <v>18</v>
      </c>
      <c r="H275">
        <v>53</v>
      </c>
      <c r="I275">
        <f t="shared" si="21"/>
        <v>52</v>
      </c>
      <c r="J275">
        <f t="shared" si="22"/>
        <v>50</v>
      </c>
      <c r="K275">
        <f t="shared" si="23"/>
        <v>50</v>
      </c>
    </row>
    <row r="276" spans="7:11">
      <c r="G276" s="6">
        <v>19</v>
      </c>
      <c r="H276">
        <v>58</v>
      </c>
      <c r="I276">
        <f t="shared" si="21"/>
        <v>53</v>
      </c>
      <c r="J276">
        <f t="shared" si="22"/>
        <v>52</v>
      </c>
      <c r="K276">
        <f t="shared" si="23"/>
        <v>56</v>
      </c>
    </row>
    <row r="277" spans="7:11">
      <c r="G277" s="6">
        <v>20</v>
      </c>
      <c r="H277">
        <v>59</v>
      </c>
      <c r="I277">
        <f t="shared" si="21"/>
        <v>55</v>
      </c>
      <c r="J277">
        <f t="shared" si="22"/>
        <v>55</v>
      </c>
      <c r="K277">
        <f t="shared" si="23"/>
        <v>56</v>
      </c>
    </row>
    <row r="278" spans="7:11">
      <c r="G278" s="6">
        <v>21</v>
      </c>
      <c r="H278">
        <v>51</v>
      </c>
      <c r="I278">
        <f t="shared" si="21"/>
        <v>57</v>
      </c>
      <c r="J278">
        <f t="shared" si="22"/>
        <v>57</v>
      </c>
      <c r="K278">
        <f t="shared" si="23"/>
        <v>57</v>
      </c>
    </row>
    <row r="279" spans="7:11">
      <c r="G279" s="6">
        <v>22</v>
      </c>
      <c r="H279">
        <v>62</v>
      </c>
      <c r="I279">
        <f t="shared" si="21"/>
        <v>58</v>
      </c>
      <c r="J279">
        <f t="shared" si="22"/>
        <v>58</v>
      </c>
      <c r="K279">
        <f t="shared" si="23"/>
        <v>58</v>
      </c>
    </row>
    <row r="280" spans="7:11">
      <c r="G280" s="6">
        <v>23</v>
      </c>
      <c r="H280">
        <v>62</v>
      </c>
      <c r="I280">
        <f t="shared" si="21"/>
        <v>60</v>
      </c>
      <c r="J280">
        <f t="shared" si="22"/>
        <v>60</v>
      </c>
      <c r="K280">
        <f t="shared" si="23"/>
        <v>58</v>
      </c>
    </row>
    <row r="281" spans="7:11">
      <c r="G281" s="6">
        <v>24</v>
      </c>
      <c r="H281">
        <v>51</v>
      </c>
      <c r="I281">
        <f t="shared" si="21"/>
        <v>61</v>
      </c>
      <c r="J281">
        <f t="shared" si="22"/>
        <v>62</v>
      </c>
      <c r="K281">
        <f t="shared" si="23"/>
        <v>60</v>
      </c>
    </row>
    <row r="282" spans="7:11">
      <c r="G282" s="6">
        <v>25</v>
      </c>
      <c r="H282">
        <v>69</v>
      </c>
      <c r="I282">
        <f t="shared" si="21"/>
        <v>62</v>
      </c>
      <c r="J282">
        <f t="shared" si="22"/>
        <v>64</v>
      </c>
      <c r="K282">
        <f t="shared" si="23"/>
        <v>66</v>
      </c>
    </row>
    <row r="283" spans="7:11">
      <c r="G283" s="6">
        <v>26</v>
      </c>
      <c r="H283">
        <v>78</v>
      </c>
      <c r="I283">
        <f t="shared" si="21"/>
        <v>63</v>
      </c>
      <c r="J283">
        <f t="shared" si="22"/>
        <v>65</v>
      </c>
      <c r="K283">
        <f t="shared" si="23"/>
        <v>81</v>
      </c>
    </row>
    <row r="284" spans="7:11">
      <c r="G284" s="6">
        <v>27</v>
      </c>
      <c r="H284">
        <v>98</v>
      </c>
      <c r="I284">
        <f t="shared" si="21"/>
        <v>65</v>
      </c>
      <c r="J284">
        <f t="shared" si="22"/>
        <v>66</v>
      </c>
      <c r="K284">
        <f t="shared" si="23"/>
        <v>88</v>
      </c>
    </row>
    <row r="285" spans="7:11">
      <c r="G285" s="6">
        <v>28</v>
      </c>
      <c r="H285">
        <v>88</v>
      </c>
      <c r="I285">
        <f t="shared" si="21"/>
        <v>66</v>
      </c>
      <c r="J285">
        <f t="shared" si="22"/>
        <v>68</v>
      </c>
      <c r="K285">
        <f t="shared" si="23"/>
        <v>90</v>
      </c>
    </row>
    <row r="286" spans="7:11">
      <c r="G286" s="6">
        <v>29</v>
      </c>
      <c r="H286">
        <v>85</v>
      </c>
      <c r="I286">
        <f t="shared" si="21"/>
        <v>67</v>
      </c>
      <c r="J286">
        <f t="shared" si="22"/>
        <v>69</v>
      </c>
      <c r="K286">
        <f t="shared" si="23"/>
        <v>79</v>
      </c>
    </row>
    <row r="287" spans="7:11">
      <c r="G287" s="6">
        <v>30</v>
      </c>
      <c r="H287">
        <v>65</v>
      </c>
      <c r="I287">
        <f t="shared" si="21"/>
        <v>67</v>
      </c>
      <c r="J287">
        <f t="shared" si="22"/>
        <v>70</v>
      </c>
      <c r="K287">
        <f t="shared" si="23"/>
        <v>68</v>
      </c>
    </row>
    <row r="288" spans="7:11">
      <c r="G288" s="6">
        <v>31</v>
      </c>
      <c r="H288">
        <v>56</v>
      </c>
      <c r="I288">
        <f t="shared" si="21"/>
        <v>68</v>
      </c>
      <c r="J288">
        <f t="shared" si="22"/>
        <v>71</v>
      </c>
      <c r="K288">
        <f t="shared" si="23"/>
        <v>61</v>
      </c>
    </row>
    <row r="289" spans="7:11">
      <c r="G289" s="6">
        <v>32</v>
      </c>
      <c r="H289">
        <v>63</v>
      </c>
      <c r="I289">
        <f t="shared" si="21"/>
        <v>69</v>
      </c>
      <c r="J289">
        <f t="shared" si="22"/>
        <v>72</v>
      </c>
      <c r="K289">
        <f t="shared" si="23"/>
        <v>57</v>
      </c>
    </row>
    <row r="290" spans="7:11">
      <c r="G290" s="6">
        <v>33</v>
      </c>
      <c r="H290">
        <v>54</v>
      </c>
      <c r="I290">
        <f t="shared" si="21"/>
        <v>70</v>
      </c>
      <c r="J290">
        <f t="shared" si="22"/>
        <v>73</v>
      </c>
      <c r="K290">
        <f t="shared" si="23"/>
        <v>65</v>
      </c>
    </row>
    <row r="291" spans="7:11">
      <c r="G291" s="6">
        <v>34</v>
      </c>
      <c r="H291">
        <v>79</v>
      </c>
      <c r="I291">
        <f t="shared" si="21"/>
        <v>71</v>
      </c>
      <c r="J291">
        <f t="shared" si="22"/>
        <v>73</v>
      </c>
      <c r="K291">
        <f t="shared" si="23"/>
        <v>83</v>
      </c>
    </row>
    <row r="292" spans="7:11">
      <c r="G292" s="6">
        <v>35</v>
      </c>
      <c r="H292">
        <v>118</v>
      </c>
      <c r="I292">
        <f t="shared" si="21"/>
        <v>71</v>
      </c>
      <c r="J292">
        <f t="shared" si="22"/>
        <v>74</v>
      </c>
      <c r="K292">
        <f t="shared" si="23"/>
        <v>91</v>
      </c>
    </row>
    <row r="293" spans="7:11">
      <c r="G293" s="6">
        <v>36</v>
      </c>
      <c r="H293">
        <v>77</v>
      </c>
      <c r="I293">
        <f t="shared" si="21"/>
        <v>72</v>
      </c>
      <c r="J293">
        <f t="shared" si="22"/>
        <v>75</v>
      </c>
      <c r="K293">
        <f t="shared" si="23"/>
        <v>91</v>
      </c>
    </row>
    <row r="294" spans="7:11">
      <c r="G294" s="6">
        <v>37</v>
      </c>
      <c r="H294">
        <v>80</v>
      </c>
      <c r="I294">
        <f t="shared" si="21"/>
        <v>72</v>
      </c>
      <c r="J294">
        <f t="shared" si="22"/>
        <v>75</v>
      </c>
      <c r="K294">
        <f t="shared" si="23"/>
        <v>81</v>
      </c>
    </row>
    <row r="295" spans="7:11">
      <c r="G295" s="6">
        <v>38</v>
      </c>
      <c r="H295">
        <v>86</v>
      </c>
      <c r="I295">
        <f t="shared" si="21"/>
        <v>73</v>
      </c>
      <c r="J295">
        <f t="shared" si="22"/>
        <v>76</v>
      </c>
      <c r="K295">
        <f t="shared" si="23"/>
        <v>76</v>
      </c>
    </row>
    <row r="296" spans="7:11">
      <c r="G296" s="6">
        <v>39</v>
      </c>
      <c r="H296">
        <v>64</v>
      </c>
      <c r="I296">
        <f t="shared" si="21"/>
        <v>73</v>
      </c>
      <c r="J296">
        <f t="shared" si="22"/>
        <v>76</v>
      </c>
      <c r="K296">
        <f t="shared" si="23"/>
        <v>77</v>
      </c>
    </row>
    <row r="297" spans="7:11">
      <c r="G297" s="6">
        <v>40</v>
      </c>
      <c r="H297">
        <v>83</v>
      </c>
      <c r="I297">
        <f t="shared" si="21"/>
        <v>74</v>
      </c>
      <c r="J297">
        <f t="shared" si="22"/>
        <v>76</v>
      </c>
      <c r="K297">
        <f t="shared" si="23"/>
        <v>71</v>
      </c>
    </row>
    <row r="298" spans="7:11">
      <c r="G298" s="6">
        <v>41</v>
      </c>
      <c r="H298">
        <v>66</v>
      </c>
      <c r="I298">
        <f t="shared" si="21"/>
        <v>74</v>
      </c>
      <c r="J298">
        <f t="shared" si="22"/>
        <v>77</v>
      </c>
      <c r="K298">
        <f t="shared" si="23"/>
        <v>74</v>
      </c>
    </row>
    <row r="299" spans="7:11">
      <c r="G299" s="6">
        <v>42</v>
      </c>
      <c r="H299">
        <v>73</v>
      </c>
      <c r="I299">
        <f t="shared" si="21"/>
        <v>75</v>
      </c>
      <c r="J299">
        <f t="shared" si="22"/>
        <v>77</v>
      </c>
      <c r="K299">
        <f t="shared" si="23"/>
        <v>71</v>
      </c>
    </row>
    <row r="300" spans="7:11">
      <c r="G300" s="6">
        <v>43</v>
      </c>
      <c r="H300">
        <v>76</v>
      </c>
      <c r="I300">
        <f t="shared" si="21"/>
        <v>75</v>
      </c>
      <c r="J300">
        <f t="shared" si="22"/>
        <v>77</v>
      </c>
      <c r="K300">
        <f t="shared" si="23"/>
        <v>71</v>
      </c>
    </row>
    <row r="301" spans="7:11">
      <c r="G301" s="6">
        <v>44</v>
      </c>
      <c r="H301">
        <v>66</v>
      </c>
      <c r="I301">
        <f t="shared" si="21"/>
        <v>75</v>
      </c>
      <c r="J301">
        <f t="shared" si="22"/>
        <v>78</v>
      </c>
      <c r="K301">
        <f t="shared" si="23"/>
        <v>76</v>
      </c>
    </row>
    <row r="302" spans="7:11">
      <c r="G302" s="6">
        <v>45</v>
      </c>
      <c r="H302">
        <v>86</v>
      </c>
      <c r="I302">
        <f t="shared" si="21"/>
        <v>76</v>
      </c>
      <c r="J302">
        <f t="shared" si="22"/>
        <v>78</v>
      </c>
      <c r="K302">
        <f t="shared" si="23"/>
        <v>74</v>
      </c>
    </row>
    <row r="303" spans="7:11">
      <c r="G303" s="6">
        <v>46</v>
      </c>
      <c r="H303">
        <v>70</v>
      </c>
      <c r="I303">
        <f t="shared" si="21"/>
        <v>76</v>
      </c>
      <c r="J303">
        <f t="shared" si="22"/>
        <v>78</v>
      </c>
      <c r="K303">
        <f t="shared" si="23"/>
        <v>74</v>
      </c>
    </row>
    <row r="304" spans="7:11">
      <c r="G304" s="6">
        <v>47</v>
      </c>
      <c r="H304">
        <v>66</v>
      </c>
      <c r="I304">
        <f t="shared" si="21"/>
        <v>76</v>
      </c>
      <c r="J304">
        <f t="shared" si="22"/>
        <v>78</v>
      </c>
      <c r="K304">
        <f t="shared" si="23"/>
        <v>72</v>
      </c>
    </row>
    <row r="305" spans="7:11">
      <c r="G305" s="6">
        <v>48</v>
      </c>
      <c r="H305">
        <v>80</v>
      </c>
      <c r="I305">
        <f t="shared" si="21"/>
        <v>76</v>
      </c>
      <c r="J305">
        <f t="shared" si="22"/>
        <v>78</v>
      </c>
      <c r="K305">
        <f t="shared" si="23"/>
        <v>73</v>
      </c>
    </row>
    <row r="306" spans="7:11">
      <c r="G306" s="6">
        <v>49</v>
      </c>
      <c r="H306">
        <v>74</v>
      </c>
      <c r="I306">
        <f t="shared" si="21"/>
        <v>77</v>
      </c>
      <c r="J306">
        <f t="shared" si="22"/>
        <v>78</v>
      </c>
      <c r="K306">
        <f t="shared" si="23"/>
        <v>73</v>
      </c>
    </row>
    <row r="307" spans="7:11">
      <c r="G307" s="6">
        <v>50</v>
      </c>
      <c r="H307">
        <v>66</v>
      </c>
      <c r="I307">
        <f t="shared" si="21"/>
        <v>77</v>
      </c>
      <c r="J307">
        <f t="shared" si="22"/>
        <v>79</v>
      </c>
      <c r="K307">
        <f t="shared" si="23"/>
        <v>72</v>
      </c>
    </row>
    <row r="308" spans="7:11">
      <c r="G308" s="6">
        <v>51</v>
      </c>
      <c r="H308">
        <v>78</v>
      </c>
      <c r="I308">
        <f t="shared" si="21"/>
        <v>77</v>
      </c>
      <c r="J308">
        <f t="shared" si="22"/>
        <v>79</v>
      </c>
      <c r="K308">
        <f t="shared" si="23"/>
        <v>71</v>
      </c>
    </row>
    <row r="309" spans="7:11">
      <c r="G309" s="6">
        <v>52</v>
      </c>
      <c r="H309">
        <v>71</v>
      </c>
      <c r="I309">
        <f t="shared" si="21"/>
        <v>77</v>
      </c>
      <c r="J309">
        <f t="shared" si="22"/>
        <v>79</v>
      </c>
      <c r="K309">
        <f t="shared" si="23"/>
        <v>74</v>
      </c>
    </row>
    <row r="310" spans="7:11">
      <c r="G310" s="6">
        <v>53</v>
      </c>
      <c r="H310">
        <v>73</v>
      </c>
      <c r="I310">
        <f t="shared" si="21"/>
        <v>77</v>
      </c>
      <c r="J310">
        <f t="shared" si="22"/>
        <v>79</v>
      </c>
      <c r="K310">
        <f t="shared" si="23"/>
        <v>68</v>
      </c>
    </row>
    <row r="311" spans="7:11">
      <c r="G311" s="6">
        <v>54</v>
      </c>
      <c r="H311">
        <v>60</v>
      </c>
      <c r="I311">
        <f t="shared" si="21"/>
        <v>78</v>
      </c>
      <c r="J311">
        <f t="shared" si="22"/>
        <v>79</v>
      </c>
      <c r="K311">
        <f t="shared" si="23"/>
        <v>70</v>
      </c>
    </row>
    <row r="312" spans="7:11">
      <c r="G312" s="6">
        <v>55</v>
      </c>
      <c r="H312">
        <v>78</v>
      </c>
      <c r="I312">
        <f t="shared" si="21"/>
        <v>78</v>
      </c>
      <c r="J312">
        <f t="shared" si="22"/>
        <v>79</v>
      </c>
      <c r="K312">
        <f t="shared" si="23"/>
        <v>73</v>
      </c>
    </row>
    <row r="313" spans="7:11">
      <c r="G313" s="6">
        <v>56</v>
      </c>
      <c r="H313">
        <v>82</v>
      </c>
      <c r="I313">
        <f t="shared" si="21"/>
        <v>78</v>
      </c>
      <c r="J313">
        <f t="shared" si="22"/>
        <v>79</v>
      </c>
      <c r="K313">
        <f t="shared" si="23"/>
        <v>79</v>
      </c>
    </row>
    <row r="314" spans="7:11">
      <c r="G314" s="6">
        <v>57</v>
      </c>
      <c r="H314">
        <v>78</v>
      </c>
      <c r="I314">
        <f t="shared" si="21"/>
        <v>78</v>
      </c>
      <c r="J314">
        <f t="shared" si="22"/>
        <v>79</v>
      </c>
      <c r="K314">
        <f t="shared" si="23"/>
        <v>77</v>
      </c>
    </row>
    <row r="315" spans="7:11">
      <c r="G315" s="6">
        <v>58</v>
      </c>
      <c r="H315">
        <v>71</v>
      </c>
      <c r="I315">
        <f t="shared" si="21"/>
        <v>78</v>
      </c>
      <c r="J315">
        <f t="shared" si="22"/>
        <v>79</v>
      </c>
      <c r="K315">
        <f t="shared" si="23"/>
        <v>72</v>
      </c>
    </row>
    <row r="316" spans="7:11">
      <c r="G316" s="6">
        <v>59</v>
      </c>
      <c r="H316">
        <v>69</v>
      </c>
      <c r="I316">
        <f t="shared" si="21"/>
        <v>78</v>
      </c>
      <c r="J316">
        <f t="shared" si="22"/>
        <v>79</v>
      </c>
      <c r="K316">
        <f t="shared" si="23"/>
        <v>67</v>
      </c>
    </row>
    <row r="317" spans="7:11">
      <c r="G317" s="6">
        <v>60</v>
      </c>
      <c r="H317">
        <v>63</v>
      </c>
      <c r="I317">
        <f t="shared" si="21"/>
        <v>78</v>
      </c>
      <c r="J317">
        <f t="shared" si="22"/>
        <v>79</v>
      </c>
      <c r="K317">
        <f t="shared" si="23"/>
        <v>61</v>
      </c>
    </row>
    <row r="318" spans="7:11">
      <c r="G318" s="6">
        <v>61</v>
      </c>
      <c r="H318">
        <v>52</v>
      </c>
      <c r="I318">
        <f t="shared" si="21"/>
        <v>78</v>
      </c>
      <c r="J318">
        <f t="shared" si="22"/>
        <v>79</v>
      </c>
      <c r="K318">
        <f t="shared" si="23"/>
        <v>55</v>
      </c>
    </row>
    <row r="319" spans="7:11">
      <c r="G319" s="6">
        <v>62</v>
      </c>
      <c r="H319">
        <v>50</v>
      </c>
      <c r="I319">
        <f t="shared" si="21"/>
        <v>78</v>
      </c>
      <c r="J319">
        <f t="shared" si="22"/>
        <v>79</v>
      </c>
      <c r="K319">
        <f>INT((H318+H319)/2)</f>
        <v>51</v>
      </c>
    </row>
    <row r="320" spans="7:11">
      <c r="G320" s="6">
        <v>63</v>
      </c>
      <c r="I320">
        <f t="shared" si="21"/>
        <v>79</v>
      </c>
      <c r="J320">
        <f t="shared" si="22"/>
        <v>79</v>
      </c>
    </row>
    <row r="321" spans="7:10">
      <c r="G321" s="6">
        <v>64</v>
      </c>
      <c r="I321">
        <f t="shared" si="21"/>
        <v>79</v>
      </c>
      <c r="J321">
        <f t="shared" si="22"/>
        <v>79</v>
      </c>
    </row>
    <row r="322" spans="7:10">
      <c r="G322" s="6">
        <v>65</v>
      </c>
      <c r="I322">
        <f t="shared" ref="I322:I329" si="24">INT(80*EXP(-1.8*EXP(-0.08*G322)))</f>
        <v>79</v>
      </c>
      <c r="J322">
        <f t="shared" ref="J322:J329" si="25">INT(80/(1+5*EXP(-0.12*G322)))</f>
        <v>79</v>
      </c>
    </row>
    <row r="323" spans="7:10">
      <c r="G323" s="6">
        <v>66</v>
      </c>
      <c r="I323">
        <f t="shared" si="24"/>
        <v>79</v>
      </c>
      <c r="J323">
        <f t="shared" si="25"/>
        <v>79</v>
      </c>
    </row>
    <row r="324" spans="7:10">
      <c r="G324" s="6">
        <v>67</v>
      </c>
      <c r="I324">
        <f t="shared" si="24"/>
        <v>79</v>
      </c>
      <c r="J324">
        <f t="shared" si="25"/>
        <v>79</v>
      </c>
    </row>
    <row r="325" spans="7:10">
      <c r="G325" s="6">
        <v>68</v>
      </c>
      <c r="I325">
        <f t="shared" si="24"/>
        <v>79</v>
      </c>
      <c r="J325">
        <f t="shared" si="25"/>
        <v>79</v>
      </c>
    </row>
    <row r="326" spans="7:10">
      <c r="G326" s="6">
        <v>69</v>
      </c>
      <c r="I326">
        <f t="shared" si="24"/>
        <v>79</v>
      </c>
      <c r="J326">
        <f t="shared" si="25"/>
        <v>79</v>
      </c>
    </row>
    <row r="327" spans="7:10">
      <c r="G327" s="6">
        <v>70</v>
      </c>
      <c r="I327">
        <f t="shared" si="24"/>
        <v>79</v>
      </c>
      <c r="J327">
        <f t="shared" si="25"/>
        <v>79</v>
      </c>
    </row>
    <row r="328" spans="7:10">
      <c r="G328" s="6">
        <v>71</v>
      </c>
      <c r="I328">
        <f t="shared" si="24"/>
        <v>79</v>
      </c>
      <c r="J328">
        <f t="shared" si="25"/>
        <v>79</v>
      </c>
    </row>
    <row r="329" spans="7:10">
      <c r="G329" s="6">
        <v>72</v>
      </c>
      <c r="I329">
        <f t="shared" si="24"/>
        <v>79</v>
      </c>
      <c r="J329">
        <f t="shared" si="25"/>
        <v>79</v>
      </c>
    </row>
    <row r="330" spans="7:10">
      <c r="G330" s="6"/>
    </row>
    <row r="340" spans="1:24">
      <c r="B340" t="s">
        <v>89</v>
      </c>
      <c r="C340" t="s">
        <v>90</v>
      </c>
      <c r="D340" t="s">
        <v>88</v>
      </c>
      <c r="E340" t="s">
        <v>91</v>
      </c>
      <c r="L340" t="s">
        <v>96</v>
      </c>
      <c r="O340" t="s">
        <v>92</v>
      </c>
      <c r="P340" t="s">
        <v>93</v>
      </c>
      <c r="Q340" t="s">
        <v>88</v>
      </c>
      <c r="R340" t="s">
        <v>94</v>
      </c>
      <c r="S340" t="s">
        <v>95</v>
      </c>
      <c r="W340" t="s">
        <v>97</v>
      </c>
      <c r="X340" t="s">
        <v>95</v>
      </c>
    </row>
    <row r="341" spans="1:24">
      <c r="A341">
        <v>0</v>
      </c>
      <c r="B341">
        <v>0</v>
      </c>
      <c r="C341">
        <v>0</v>
      </c>
      <c r="D341">
        <v>0</v>
      </c>
      <c r="E341">
        <v>0</v>
      </c>
      <c r="F341">
        <v>10</v>
      </c>
      <c r="G341">
        <v>0</v>
      </c>
      <c r="H341">
        <v>20</v>
      </c>
      <c r="I341">
        <v>0</v>
      </c>
      <c r="J341">
        <v>30</v>
      </c>
      <c r="K341">
        <v>0</v>
      </c>
      <c r="L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W341">
        <v>0</v>
      </c>
      <c r="X341">
        <v>0</v>
      </c>
    </row>
    <row r="342" spans="1:24">
      <c r="A342">
        <v>1</v>
      </c>
      <c r="B342">
        <v>33</v>
      </c>
      <c r="C342">
        <v>38</v>
      </c>
      <c r="D342">
        <v>34</v>
      </c>
      <c r="E342">
        <v>35</v>
      </c>
      <c r="F342">
        <v>10</v>
      </c>
      <c r="G342">
        <v>100</v>
      </c>
      <c r="H342">
        <v>20</v>
      </c>
      <c r="I342">
        <v>100</v>
      </c>
      <c r="J342">
        <v>30</v>
      </c>
      <c r="K342">
        <v>100</v>
      </c>
      <c r="L342">
        <v>65</v>
      </c>
      <c r="N342">
        <f>N341+1</f>
        <v>1</v>
      </c>
      <c r="O342">
        <v>30</v>
      </c>
      <c r="P342">
        <v>22</v>
      </c>
      <c r="Q342">
        <v>25</v>
      </c>
      <c r="R342">
        <v>34</v>
      </c>
      <c r="S342">
        <v>39</v>
      </c>
      <c r="W342">
        <v>65</v>
      </c>
      <c r="X342">
        <v>39</v>
      </c>
    </row>
    <row r="343" spans="1:24">
      <c r="A343">
        <f>A342+1</f>
        <v>2</v>
      </c>
      <c r="B343">
        <v>43</v>
      </c>
      <c r="C343">
        <v>44</v>
      </c>
      <c r="D343">
        <v>40</v>
      </c>
      <c r="E343">
        <v>49</v>
      </c>
      <c r="L343">
        <v>74</v>
      </c>
      <c r="N343">
        <f t="shared" ref="N343:N406" si="26">N342+1</f>
        <v>2</v>
      </c>
      <c r="O343">
        <v>44</v>
      </c>
      <c r="P343">
        <v>22</v>
      </c>
      <c r="Q343">
        <v>25</v>
      </c>
      <c r="R343">
        <v>44</v>
      </c>
      <c r="S343">
        <v>54</v>
      </c>
      <c r="W343">
        <v>74</v>
      </c>
      <c r="X343">
        <v>54</v>
      </c>
    </row>
    <row r="344" spans="1:24">
      <c r="A344">
        <f t="shared" ref="A344:A407" si="27">A343+1</f>
        <v>3</v>
      </c>
      <c r="B344">
        <v>50</v>
      </c>
      <c r="C344">
        <v>48</v>
      </c>
      <c r="D344">
        <v>45</v>
      </c>
      <c r="E344">
        <v>57</v>
      </c>
      <c r="L344">
        <v>79</v>
      </c>
      <c r="N344">
        <f t="shared" si="26"/>
        <v>3</v>
      </c>
      <c r="O344">
        <v>54</v>
      </c>
      <c r="P344">
        <v>22</v>
      </c>
      <c r="Q344">
        <v>30</v>
      </c>
      <c r="R344">
        <v>50</v>
      </c>
      <c r="S344">
        <v>63</v>
      </c>
      <c r="W344">
        <v>79</v>
      </c>
      <c r="X344">
        <v>63</v>
      </c>
    </row>
    <row r="345" spans="1:24">
      <c r="A345">
        <f t="shared" si="27"/>
        <v>4</v>
      </c>
      <c r="B345">
        <v>55</v>
      </c>
      <c r="C345">
        <v>52</v>
      </c>
      <c r="D345">
        <v>49</v>
      </c>
      <c r="E345">
        <v>63</v>
      </c>
      <c r="L345">
        <v>82</v>
      </c>
      <c r="N345">
        <f t="shared" si="26"/>
        <v>4</v>
      </c>
      <c r="O345">
        <v>60</v>
      </c>
      <c r="P345">
        <v>22</v>
      </c>
      <c r="Q345">
        <v>30</v>
      </c>
      <c r="R345">
        <v>58</v>
      </c>
      <c r="S345">
        <v>69</v>
      </c>
      <c r="W345">
        <v>82</v>
      </c>
      <c r="X345">
        <v>69</v>
      </c>
    </row>
    <row r="346" spans="1:24">
      <c r="A346">
        <f t="shared" si="27"/>
        <v>5</v>
      </c>
      <c r="B346">
        <v>58</v>
      </c>
      <c r="C346">
        <v>54</v>
      </c>
      <c r="D346">
        <v>52</v>
      </c>
      <c r="E346">
        <v>68</v>
      </c>
      <c r="L346">
        <v>85</v>
      </c>
      <c r="N346">
        <f t="shared" si="26"/>
        <v>5</v>
      </c>
      <c r="O346">
        <v>65</v>
      </c>
      <c r="P346">
        <v>41</v>
      </c>
      <c r="Q346">
        <v>35</v>
      </c>
      <c r="R346">
        <v>63</v>
      </c>
      <c r="S346">
        <v>73</v>
      </c>
      <c r="W346">
        <v>85</v>
      </c>
      <c r="X346">
        <v>73</v>
      </c>
    </row>
    <row r="347" spans="1:24">
      <c r="A347">
        <f t="shared" si="27"/>
        <v>6</v>
      </c>
      <c r="B347">
        <v>61</v>
      </c>
      <c r="C347">
        <v>57</v>
      </c>
      <c r="D347">
        <v>55</v>
      </c>
      <c r="E347">
        <v>71</v>
      </c>
      <c r="L347">
        <v>86</v>
      </c>
      <c r="N347">
        <f t="shared" si="26"/>
        <v>6</v>
      </c>
      <c r="O347">
        <v>69</v>
      </c>
      <c r="P347">
        <v>41</v>
      </c>
      <c r="Q347">
        <v>40</v>
      </c>
      <c r="R347">
        <v>67</v>
      </c>
      <c r="S347">
        <v>77</v>
      </c>
      <c r="W347">
        <v>86</v>
      </c>
      <c r="X347">
        <v>77</v>
      </c>
    </row>
    <row r="348" spans="1:24">
      <c r="A348">
        <f t="shared" si="27"/>
        <v>7</v>
      </c>
      <c r="B348">
        <v>64</v>
      </c>
      <c r="C348">
        <v>59</v>
      </c>
      <c r="D348">
        <v>57</v>
      </c>
      <c r="E348">
        <v>74</v>
      </c>
      <c r="L348">
        <v>88</v>
      </c>
      <c r="N348">
        <f t="shared" si="26"/>
        <v>7</v>
      </c>
      <c r="O348">
        <v>72</v>
      </c>
      <c r="P348">
        <v>41</v>
      </c>
      <c r="Q348">
        <v>44</v>
      </c>
      <c r="R348">
        <v>70</v>
      </c>
      <c r="S348">
        <v>79</v>
      </c>
      <c r="W348">
        <v>88</v>
      </c>
      <c r="X348">
        <v>79</v>
      </c>
    </row>
    <row r="349" spans="1:24">
      <c r="A349">
        <f t="shared" si="27"/>
        <v>8</v>
      </c>
      <c r="B349">
        <v>66</v>
      </c>
      <c r="C349">
        <v>61</v>
      </c>
      <c r="D349">
        <v>60</v>
      </c>
      <c r="E349">
        <v>77</v>
      </c>
      <c r="L349">
        <v>89</v>
      </c>
      <c r="N349">
        <f t="shared" si="26"/>
        <v>8</v>
      </c>
      <c r="O349">
        <v>74</v>
      </c>
      <c r="P349">
        <v>41</v>
      </c>
      <c r="Q349">
        <v>49</v>
      </c>
      <c r="R349">
        <v>73</v>
      </c>
      <c r="S349">
        <v>82</v>
      </c>
      <c r="W349">
        <v>89</v>
      </c>
      <c r="X349">
        <v>82</v>
      </c>
    </row>
    <row r="350" spans="1:24">
      <c r="A350">
        <f t="shared" si="27"/>
        <v>9</v>
      </c>
      <c r="B350">
        <v>68</v>
      </c>
      <c r="C350">
        <v>63</v>
      </c>
      <c r="D350">
        <v>62</v>
      </c>
      <c r="E350">
        <v>79</v>
      </c>
      <c r="L350">
        <v>89</v>
      </c>
      <c r="N350">
        <f t="shared" si="26"/>
        <v>9</v>
      </c>
      <c r="O350">
        <v>77</v>
      </c>
      <c r="P350">
        <v>41</v>
      </c>
      <c r="Q350">
        <v>49</v>
      </c>
      <c r="R350">
        <v>76</v>
      </c>
      <c r="S350">
        <v>83</v>
      </c>
      <c r="W350">
        <v>89</v>
      </c>
      <c r="X350">
        <v>83</v>
      </c>
    </row>
    <row r="351" spans="1:24">
      <c r="A351">
        <f t="shared" si="27"/>
        <v>10</v>
      </c>
      <c r="B351">
        <v>70</v>
      </c>
      <c r="C351">
        <v>65</v>
      </c>
      <c r="D351">
        <v>63</v>
      </c>
      <c r="E351">
        <v>80</v>
      </c>
      <c r="L351">
        <v>90</v>
      </c>
      <c r="N351">
        <f t="shared" si="26"/>
        <v>10</v>
      </c>
      <c r="O351">
        <v>79</v>
      </c>
      <c r="P351">
        <v>66</v>
      </c>
      <c r="Q351">
        <v>53</v>
      </c>
      <c r="R351">
        <v>78</v>
      </c>
      <c r="S351">
        <v>85</v>
      </c>
      <c r="W351">
        <v>90</v>
      </c>
      <c r="X351">
        <v>85</v>
      </c>
    </row>
    <row r="352" spans="1:24">
      <c r="A352">
        <f t="shared" si="27"/>
        <v>11</v>
      </c>
      <c r="B352">
        <v>71</v>
      </c>
      <c r="C352">
        <v>67</v>
      </c>
      <c r="D352">
        <v>65</v>
      </c>
      <c r="E352">
        <v>82</v>
      </c>
      <c r="L352">
        <v>91</v>
      </c>
      <c r="N352">
        <f t="shared" si="26"/>
        <v>11</v>
      </c>
      <c r="O352">
        <v>80</v>
      </c>
      <c r="P352">
        <v>66</v>
      </c>
      <c r="Q352">
        <v>56</v>
      </c>
      <c r="R352">
        <v>80</v>
      </c>
      <c r="S352">
        <v>86</v>
      </c>
      <c r="W352">
        <v>91</v>
      </c>
      <c r="X352">
        <v>86</v>
      </c>
    </row>
    <row r="353" spans="1:24">
      <c r="A353">
        <f t="shared" si="27"/>
        <v>12</v>
      </c>
      <c r="B353">
        <v>73</v>
      </c>
      <c r="C353">
        <v>68</v>
      </c>
      <c r="D353">
        <v>66</v>
      </c>
      <c r="E353">
        <v>83</v>
      </c>
      <c r="L353">
        <v>91</v>
      </c>
      <c r="N353">
        <f t="shared" si="26"/>
        <v>12</v>
      </c>
      <c r="O353">
        <v>82</v>
      </c>
      <c r="P353">
        <v>74</v>
      </c>
      <c r="Q353">
        <v>60</v>
      </c>
      <c r="R353">
        <v>82</v>
      </c>
      <c r="S353">
        <v>87</v>
      </c>
      <c r="W353">
        <v>91</v>
      </c>
      <c r="X353">
        <v>87</v>
      </c>
    </row>
    <row r="354" spans="1:24">
      <c r="A354">
        <f t="shared" si="27"/>
        <v>13</v>
      </c>
      <c r="B354">
        <v>74</v>
      </c>
      <c r="C354">
        <v>69</v>
      </c>
      <c r="D354">
        <v>68</v>
      </c>
      <c r="E354">
        <v>84</v>
      </c>
      <c r="L354">
        <v>92</v>
      </c>
      <c r="N354">
        <f t="shared" si="26"/>
        <v>13</v>
      </c>
      <c r="O354">
        <v>83</v>
      </c>
      <c r="P354">
        <v>74</v>
      </c>
      <c r="Q354">
        <v>62</v>
      </c>
      <c r="R354">
        <v>83</v>
      </c>
      <c r="S354">
        <v>88</v>
      </c>
      <c r="W354">
        <v>92</v>
      </c>
      <c r="X354">
        <v>88</v>
      </c>
    </row>
    <row r="355" spans="1:24">
      <c r="A355">
        <f t="shared" si="27"/>
        <v>14</v>
      </c>
      <c r="B355">
        <v>75</v>
      </c>
      <c r="C355">
        <v>71</v>
      </c>
      <c r="D355">
        <v>69</v>
      </c>
      <c r="E355">
        <v>85</v>
      </c>
      <c r="L355">
        <v>92</v>
      </c>
      <c r="N355">
        <f t="shared" si="26"/>
        <v>14</v>
      </c>
      <c r="O355">
        <v>84</v>
      </c>
      <c r="P355">
        <v>82</v>
      </c>
      <c r="Q355">
        <v>63</v>
      </c>
      <c r="R355">
        <v>85</v>
      </c>
      <c r="S355">
        <v>89</v>
      </c>
      <c r="W355">
        <v>92</v>
      </c>
      <c r="X355">
        <v>89</v>
      </c>
    </row>
    <row r="356" spans="1:24">
      <c r="A356">
        <f t="shared" si="27"/>
        <v>15</v>
      </c>
      <c r="B356">
        <v>76</v>
      </c>
      <c r="C356">
        <v>72</v>
      </c>
      <c r="D356">
        <v>71</v>
      </c>
      <c r="E356">
        <v>86</v>
      </c>
      <c r="L356">
        <v>93</v>
      </c>
      <c r="N356">
        <f t="shared" si="26"/>
        <v>15</v>
      </c>
      <c r="O356">
        <v>85</v>
      </c>
      <c r="P356">
        <v>82</v>
      </c>
      <c r="Q356">
        <v>66</v>
      </c>
      <c r="R356">
        <v>86</v>
      </c>
      <c r="S356">
        <v>90</v>
      </c>
      <c r="W356">
        <v>93</v>
      </c>
      <c r="X356">
        <v>90</v>
      </c>
    </row>
    <row r="357" spans="1:24">
      <c r="A357">
        <f t="shared" si="27"/>
        <v>16</v>
      </c>
      <c r="B357">
        <v>77</v>
      </c>
      <c r="C357">
        <v>73</v>
      </c>
      <c r="D357">
        <v>72</v>
      </c>
      <c r="E357">
        <v>87</v>
      </c>
      <c r="L357">
        <v>93</v>
      </c>
      <c r="N357">
        <f t="shared" si="26"/>
        <v>16</v>
      </c>
      <c r="O357">
        <v>86</v>
      </c>
      <c r="P357">
        <v>82</v>
      </c>
      <c r="Q357">
        <v>69</v>
      </c>
      <c r="R357">
        <v>87</v>
      </c>
      <c r="S357">
        <v>91</v>
      </c>
      <c r="W357">
        <v>93</v>
      </c>
      <c r="X357">
        <v>91</v>
      </c>
    </row>
    <row r="358" spans="1:24">
      <c r="A358">
        <f t="shared" si="27"/>
        <v>17</v>
      </c>
      <c r="B358">
        <v>78</v>
      </c>
      <c r="C358">
        <v>74</v>
      </c>
      <c r="D358">
        <v>73</v>
      </c>
      <c r="E358">
        <v>88</v>
      </c>
      <c r="L358">
        <v>94</v>
      </c>
      <c r="N358">
        <f t="shared" si="26"/>
        <v>17</v>
      </c>
      <c r="O358">
        <v>87</v>
      </c>
      <c r="P358">
        <v>88</v>
      </c>
      <c r="Q358">
        <v>72</v>
      </c>
      <c r="R358">
        <v>88</v>
      </c>
      <c r="S358">
        <v>91</v>
      </c>
      <c r="W358">
        <v>94</v>
      </c>
      <c r="X358">
        <v>91</v>
      </c>
    </row>
    <row r="359" spans="1:24">
      <c r="A359">
        <f t="shared" si="27"/>
        <v>18</v>
      </c>
      <c r="B359">
        <v>79</v>
      </c>
      <c r="C359">
        <v>75</v>
      </c>
      <c r="D359">
        <v>74</v>
      </c>
      <c r="E359">
        <v>88</v>
      </c>
      <c r="L359">
        <v>94</v>
      </c>
      <c r="N359">
        <f t="shared" si="26"/>
        <v>18</v>
      </c>
      <c r="O359">
        <v>88</v>
      </c>
      <c r="P359">
        <v>88</v>
      </c>
      <c r="Q359">
        <v>73</v>
      </c>
      <c r="R359">
        <v>89</v>
      </c>
      <c r="S359">
        <v>92</v>
      </c>
      <c r="W359">
        <v>94</v>
      </c>
      <c r="X359">
        <v>92</v>
      </c>
    </row>
    <row r="360" spans="1:24">
      <c r="A360">
        <f t="shared" si="27"/>
        <v>19</v>
      </c>
      <c r="B360">
        <v>80</v>
      </c>
      <c r="C360">
        <v>76</v>
      </c>
      <c r="D360">
        <v>75</v>
      </c>
      <c r="E360">
        <v>89</v>
      </c>
      <c r="L360">
        <v>94</v>
      </c>
      <c r="N360">
        <f t="shared" si="26"/>
        <v>19</v>
      </c>
      <c r="O360">
        <v>89</v>
      </c>
      <c r="P360">
        <v>91</v>
      </c>
      <c r="Q360">
        <v>74</v>
      </c>
      <c r="R360">
        <v>91</v>
      </c>
      <c r="S360">
        <v>92</v>
      </c>
      <c r="W360">
        <v>94</v>
      </c>
      <c r="X360">
        <v>92</v>
      </c>
    </row>
    <row r="361" spans="1:24">
      <c r="A361">
        <f t="shared" si="27"/>
        <v>20</v>
      </c>
      <c r="B361">
        <v>81</v>
      </c>
      <c r="C361">
        <v>77</v>
      </c>
      <c r="D361">
        <v>76</v>
      </c>
      <c r="E361">
        <v>89</v>
      </c>
      <c r="L361">
        <v>94</v>
      </c>
      <c r="N361">
        <f t="shared" si="26"/>
        <v>20</v>
      </c>
      <c r="O361">
        <v>89</v>
      </c>
      <c r="P361">
        <v>91</v>
      </c>
      <c r="Q361">
        <v>76</v>
      </c>
      <c r="R361">
        <v>91</v>
      </c>
      <c r="S361">
        <v>93</v>
      </c>
      <c r="W361">
        <v>94</v>
      </c>
      <c r="X361">
        <v>93</v>
      </c>
    </row>
    <row r="362" spans="1:24">
      <c r="A362">
        <f t="shared" si="27"/>
        <v>21</v>
      </c>
      <c r="B362">
        <v>82</v>
      </c>
      <c r="C362">
        <v>78</v>
      </c>
      <c r="D362">
        <v>77</v>
      </c>
      <c r="E362">
        <v>90</v>
      </c>
      <c r="L362">
        <v>95</v>
      </c>
      <c r="N362">
        <f t="shared" si="26"/>
        <v>21</v>
      </c>
      <c r="O362">
        <v>90</v>
      </c>
      <c r="P362">
        <v>94</v>
      </c>
      <c r="Q362">
        <v>78</v>
      </c>
      <c r="R362">
        <v>92</v>
      </c>
      <c r="S362">
        <v>93</v>
      </c>
      <c r="W362">
        <v>95</v>
      </c>
      <c r="X362">
        <v>93</v>
      </c>
    </row>
    <row r="363" spans="1:24">
      <c r="A363">
        <f t="shared" si="27"/>
        <v>22</v>
      </c>
      <c r="B363">
        <v>82</v>
      </c>
      <c r="C363">
        <v>79</v>
      </c>
      <c r="D363">
        <v>78</v>
      </c>
      <c r="E363">
        <v>90</v>
      </c>
      <c r="L363">
        <v>95</v>
      </c>
      <c r="N363">
        <f t="shared" si="26"/>
        <v>22</v>
      </c>
      <c r="O363">
        <v>90</v>
      </c>
      <c r="P363">
        <v>94</v>
      </c>
      <c r="Q363">
        <v>78</v>
      </c>
      <c r="R363">
        <v>93</v>
      </c>
      <c r="S363">
        <v>93</v>
      </c>
      <c r="W363">
        <v>95</v>
      </c>
      <c r="X363">
        <v>93</v>
      </c>
    </row>
    <row r="364" spans="1:24">
      <c r="A364">
        <f t="shared" si="27"/>
        <v>23</v>
      </c>
      <c r="B364">
        <v>83</v>
      </c>
      <c r="C364">
        <v>80</v>
      </c>
      <c r="D364">
        <v>79</v>
      </c>
      <c r="E364">
        <v>91</v>
      </c>
      <c r="L364">
        <v>95</v>
      </c>
      <c r="N364">
        <f t="shared" si="26"/>
        <v>23</v>
      </c>
      <c r="O364">
        <v>91</v>
      </c>
      <c r="P364">
        <v>96</v>
      </c>
      <c r="Q364">
        <v>79</v>
      </c>
      <c r="R364">
        <v>94</v>
      </c>
      <c r="S364">
        <v>94</v>
      </c>
      <c r="W364">
        <v>95</v>
      </c>
      <c r="X364">
        <v>94</v>
      </c>
    </row>
    <row r="365" spans="1:24">
      <c r="A365">
        <f t="shared" si="27"/>
        <v>24</v>
      </c>
      <c r="B365">
        <v>84</v>
      </c>
      <c r="C365">
        <v>81</v>
      </c>
      <c r="D365">
        <v>80</v>
      </c>
      <c r="E365">
        <v>91</v>
      </c>
      <c r="L365">
        <v>95</v>
      </c>
      <c r="N365">
        <f t="shared" si="26"/>
        <v>24</v>
      </c>
      <c r="O365">
        <v>91</v>
      </c>
      <c r="P365">
        <v>96</v>
      </c>
      <c r="Q365">
        <v>81</v>
      </c>
      <c r="R365">
        <v>94</v>
      </c>
      <c r="S365">
        <v>94</v>
      </c>
      <c r="W365">
        <v>95</v>
      </c>
      <c r="X365">
        <v>94</v>
      </c>
    </row>
    <row r="366" spans="1:24">
      <c r="A366">
        <f t="shared" si="27"/>
        <v>25</v>
      </c>
      <c r="B366">
        <v>84</v>
      </c>
      <c r="C366">
        <v>81</v>
      </c>
      <c r="D366">
        <v>81</v>
      </c>
      <c r="E366">
        <v>92</v>
      </c>
      <c r="L366">
        <v>95</v>
      </c>
      <c r="N366">
        <f t="shared" si="26"/>
        <v>25</v>
      </c>
      <c r="O366">
        <v>92</v>
      </c>
      <c r="P366">
        <v>98</v>
      </c>
      <c r="Q366">
        <v>82</v>
      </c>
      <c r="R366">
        <v>95</v>
      </c>
      <c r="S366">
        <v>94</v>
      </c>
      <c r="W366">
        <v>95</v>
      </c>
      <c r="X366">
        <v>94</v>
      </c>
    </row>
    <row r="367" spans="1:24">
      <c r="A367">
        <f t="shared" si="27"/>
        <v>26</v>
      </c>
      <c r="B367">
        <v>85</v>
      </c>
      <c r="C367">
        <v>82</v>
      </c>
      <c r="D367">
        <v>81</v>
      </c>
      <c r="E367">
        <v>92</v>
      </c>
      <c r="L367">
        <v>96</v>
      </c>
      <c r="N367">
        <f t="shared" si="26"/>
        <v>26</v>
      </c>
      <c r="O367">
        <v>92</v>
      </c>
      <c r="P367">
        <v>98</v>
      </c>
      <c r="Q367">
        <v>84</v>
      </c>
      <c r="R367">
        <v>95</v>
      </c>
      <c r="S367">
        <v>95</v>
      </c>
      <c r="W367">
        <v>96</v>
      </c>
      <c r="X367">
        <v>95</v>
      </c>
    </row>
    <row r="368" spans="1:24">
      <c r="A368">
        <f t="shared" si="27"/>
        <v>27</v>
      </c>
      <c r="B368">
        <v>85</v>
      </c>
      <c r="C368">
        <v>83</v>
      </c>
      <c r="D368">
        <v>82</v>
      </c>
      <c r="E368">
        <v>92</v>
      </c>
      <c r="L368">
        <v>96</v>
      </c>
      <c r="N368">
        <f t="shared" si="26"/>
        <v>27</v>
      </c>
      <c r="O368">
        <v>93</v>
      </c>
      <c r="P368">
        <v>98</v>
      </c>
      <c r="Q368">
        <v>85</v>
      </c>
      <c r="R368">
        <v>95</v>
      </c>
      <c r="S368">
        <v>95</v>
      </c>
      <c r="W368">
        <v>96</v>
      </c>
      <c r="X368">
        <v>95</v>
      </c>
    </row>
    <row r="369" spans="1:24">
      <c r="A369">
        <f t="shared" si="27"/>
        <v>28</v>
      </c>
      <c r="B369">
        <v>86</v>
      </c>
      <c r="C369">
        <v>83</v>
      </c>
      <c r="D369">
        <v>83</v>
      </c>
      <c r="E369">
        <v>93</v>
      </c>
      <c r="L369">
        <v>96</v>
      </c>
      <c r="N369">
        <f t="shared" si="26"/>
        <v>28</v>
      </c>
      <c r="O369">
        <v>93</v>
      </c>
      <c r="P369">
        <v>99</v>
      </c>
      <c r="Q369">
        <v>85</v>
      </c>
      <c r="R369">
        <v>96</v>
      </c>
      <c r="S369">
        <v>95</v>
      </c>
      <c r="W369">
        <v>96</v>
      </c>
      <c r="X369">
        <v>95</v>
      </c>
    </row>
    <row r="370" spans="1:24">
      <c r="A370">
        <f t="shared" si="27"/>
        <v>29</v>
      </c>
      <c r="B370">
        <v>86</v>
      </c>
      <c r="C370">
        <v>84</v>
      </c>
      <c r="D370">
        <v>83</v>
      </c>
      <c r="E370">
        <v>93</v>
      </c>
      <c r="L370">
        <v>96</v>
      </c>
      <c r="N370">
        <f t="shared" si="26"/>
        <v>29</v>
      </c>
      <c r="O370">
        <v>93</v>
      </c>
      <c r="P370">
        <v>99</v>
      </c>
      <c r="Q370">
        <v>86</v>
      </c>
      <c r="R370">
        <v>96</v>
      </c>
      <c r="S370">
        <v>95</v>
      </c>
      <c r="W370">
        <v>96</v>
      </c>
      <c r="X370">
        <v>95</v>
      </c>
    </row>
    <row r="371" spans="1:24">
      <c r="A371">
        <f t="shared" si="27"/>
        <v>30</v>
      </c>
      <c r="B371">
        <v>87</v>
      </c>
      <c r="C371">
        <v>85</v>
      </c>
      <c r="D371">
        <v>84</v>
      </c>
      <c r="E371">
        <v>93</v>
      </c>
      <c r="L371">
        <v>96</v>
      </c>
      <c r="N371">
        <f t="shared" si="26"/>
        <v>30</v>
      </c>
      <c r="O371">
        <v>94</v>
      </c>
      <c r="P371">
        <v>99</v>
      </c>
      <c r="Q371">
        <v>87</v>
      </c>
      <c r="R371">
        <v>96</v>
      </c>
      <c r="S371">
        <v>96</v>
      </c>
      <c r="W371">
        <v>96</v>
      </c>
      <c r="X371">
        <v>96</v>
      </c>
    </row>
    <row r="372" spans="1:24">
      <c r="A372">
        <f t="shared" si="27"/>
        <v>31</v>
      </c>
      <c r="B372">
        <v>87</v>
      </c>
      <c r="C372">
        <v>85</v>
      </c>
      <c r="D372">
        <v>84</v>
      </c>
      <c r="E372">
        <v>93</v>
      </c>
      <c r="L372">
        <v>96</v>
      </c>
      <c r="N372">
        <f t="shared" si="26"/>
        <v>31</v>
      </c>
      <c r="O372">
        <v>94</v>
      </c>
      <c r="P372">
        <v>99</v>
      </c>
      <c r="R372">
        <v>97</v>
      </c>
      <c r="S372">
        <v>96</v>
      </c>
      <c r="W372">
        <v>96</v>
      </c>
      <c r="X372">
        <v>96</v>
      </c>
    </row>
    <row r="373" spans="1:24">
      <c r="A373">
        <f t="shared" si="27"/>
        <v>32</v>
      </c>
      <c r="B373">
        <v>88</v>
      </c>
      <c r="C373">
        <v>86</v>
      </c>
      <c r="D373">
        <v>85</v>
      </c>
      <c r="E373">
        <v>94</v>
      </c>
      <c r="L373">
        <v>96</v>
      </c>
      <c r="N373">
        <f t="shared" si="26"/>
        <v>32</v>
      </c>
      <c r="O373">
        <v>94</v>
      </c>
      <c r="P373">
        <v>99</v>
      </c>
      <c r="Q373">
        <v>88</v>
      </c>
      <c r="R373">
        <v>97</v>
      </c>
      <c r="S373">
        <v>96</v>
      </c>
      <c r="W373">
        <v>96</v>
      </c>
      <c r="X373">
        <v>96</v>
      </c>
    </row>
    <row r="374" spans="1:24">
      <c r="A374">
        <f t="shared" si="27"/>
        <v>33</v>
      </c>
      <c r="B374">
        <v>88</v>
      </c>
      <c r="C374">
        <v>86</v>
      </c>
      <c r="D374">
        <v>86</v>
      </c>
      <c r="E374">
        <v>94</v>
      </c>
      <c r="L374">
        <v>97</v>
      </c>
      <c r="N374">
        <f t="shared" si="26"/>
        <v>33</v>
      </c>
      <c r="O374">
        <v>94</v>
      </c>
      <c r="P374">
        <v>99</v>
      </c>
      <c r="Q374">
        <v>89</v>
      </c>
      <c r="R374">
        <v>97</v>
      </c>
      <c r="S374">
        <v>96</v>
      </c>
      <c r="W374">
        <v>97</v>
      </c>
      <c r="X374">
        <v>96</v>
      </c>
    </row>
    <row r="375" spans="1:24">
      <c r="A375">
        <f t="shared" si="27"/>
        <v>34</v>
      </c>
      <c r="B375">
        <v>89</v>
      </c>
      <c r="C375">
        <v>87</v>
      </c>
      <c r="D375">
        <v>86</v>
      </c>
      <c r="E375">
        <v>94</v>
      </c>
      <c r="L375">
        <v>97</v>
      </c>
      <c r="N375">
        <f t="shared" si="26"/>
        <v>34</v>
      </c>
      <c r="O375">
        <v>95</v>
      </c>
      <c r="P375">
        <v>99</v>
      </c>
      <c r="Q375">
        <v>90</v>
      </c>
      <c r="R375">
        <v>97</v>
      </c>
      <c r="S375">
        <v>96</v>
      </c>
      <c r="W375">
        <v>97</v>
      </c>
      <c r="X375">
        <v>96</v>
      </c>
    </row>
    <row r="376" spans="1:24">
      <c r="A376">
        <f t="shared" si="27"/>
        <v>35</v>
      </c>
      <c r="B376">
        <v>89</v>
      </c>
      <c r="C376">
        <v>87</v>
      </c>
      <c r="D376">
        <v>86</v>
      </c>
      <c r="E376">
        <v>94</v>
      </c>
      <c r="L376">
        <v>97</v>
      </c>
      <c r="N376">
        <f t="shared" si="26"/>
        <v>35</v>
      </c>
      <c r="O376">
        <v>95</v>
      </c>
      <c r="P376">
        <v>99</v>
      </c>
      <c r="Q376">
        <v>91</v>
      </c>
      <c r="R376">
        <v>97</v>
      </c>
      <c r="S376">
        <v>96</v>
      </c>
      <c r="W376">
        <v>97</v>
      </c>
      <c r="X376">
        <v>96</v>
      </c>
    </row>
    <row r="377" spans="1:24">
      <c r="A377">
        <f t="shared" si="27"/>
        <v>36</v>
      </c>
      <c r="B377">
        <v>89</v>
      </c>
      <c r="C377">
        <v>88</v>
      </c>
      <c r="D377">
        <v>87</v>
      </c>
      <c r="E377">
        <v>95</v>
      </c>
      <c r="L377">
        <v>97</v>
      </c>
      <c r="N377">
        <f t="shared" si="26"/>
        <v>36</v>
      </c>
      <c r="O377">
        <v>95</v>
      </c>
      <c r="P377">
        <v>99</v>
      </c>
      <c r="Q377">
        <v>91</v>
      </c>
      <c r="R377">
        <v>98</v>
      </c>
      <c r="S377">
        <v>96</v>
      </c>
      <c r="W377">
        <v>97</v>
      </c>
      <c r="X377">
        <v>96</v>
      </c>
    </row>
    <row r="378" spans="1:24">
      <c r="A378">
        <f t="shared" si="27"/>
        <v>37</v>
      </c>
      <c r="B378">
        <v>90</v>
      </c>
      <c r="C378">
        <v>88</v>
      </c>
      <c r="D378">
        <v>87</v>
      </c>
      <c r="E378">
        <v>95</v>
      </c>
      <c r="L378">
        <v>97</v>
      </c>
      <c r="N378">
        <f t="shared" si="26"/>
        <v>37</v>
      </c>
      <c r="O378">
        <v>95</v>
      </c>
      <c r="P378">
        <v>99</v>
      </c>
      <c r="Q378">
        <v>92</v>
      </c>
      <c r="R378">
        <v>98</v>
      </c>
      <c r="S378">
        <v>97</v>
      </c>
      <c r="W378">
        <v>97</v>
      </c>
      <c r="X378">
        <v>97</v>
      </c>
    </row>
    <row r="379" spans="1:24">
      <c r="A379">
        <f t="shared" si="27"/>
        <v>38</v>
      </c>
      <c r="B379">
        <v>90</v>
      </c>
      <c r="C379">
        <v>89</v>
      </c>
      <c r="D379">
        <v>88</v>
      </c>
      <c r="E379">
        <v>95</v>
      </c>
      <c r="L379">
        <v>97</v>
      </c>
      <c r="N379">
        <f t="shared" si="26"/>
        <v>38</v>
      </c>
      <c r="O379">
        <v>95</v>
      </c>
      <c r="P379">
        <v>99</v>
      </c>
      <c r="Q379">
        <v>92</v>
      </c>
      <c r="R379">
        <v>98</v>
      </c>
      <c r="S379">
        <v>97</v>
      </c>
      <c r="W379">
        <v>97</v>
      </c>
      <c r="X379">
        <v>97</v>
      </c>
    </row>
    <row r="380" spans="1:24">
      <c r="A380">
        <f t="shared" si="27"/>
        <v>39</v>
      </c>
      <c r="B380">
        <v>90</v>
      </c>
      <c r="C380">
        <v>89</v>
      </c>
      <c r="D380">
        <v>88</v>
      </c>
      <c r="E380">
        <v>95</v>
      </c>
      <c r="L380">
        <v>97</v>
      </c>
      <c r="N380">
        <f t="shared" si="26"/>
        <v>39</v>
      </c>
      <c r="O380">
        <v>96</v>
      </c>
      <c r="P380">
        <v>99</v>
      </c>
      <c r="Q380">
        <v>93</v>
      </c>
      <c r="R380">
        <v>98</v>
      </c>
      <c r="S380">
        <v>97</v>
      </c>
      <c r="W380">
        <v>97</v>
      </c>
      <c r="X380">
        <v>97</v>
      </c>
    </row>
    <row r="381" spans="1:24">
      <c r="A381">
        <f t="shared" si="27"/>
        <v>40</v>
      </c>
      <c r="B381">
        <v>91</v>
      </c>
      <c r="C381">
        <v>89</v>
      </c>
      <c r="D381">
        <v>89</v>
      </c>
      <c r="E381">
        <v>95</v>
      </c>
      <c r="L381">
        <v>97</v>
      </c>
      <c r="N381">
        <f t="shared" si="26"/>
        <v>40</v>
      </c>
      <c r="O381">
        <v>96</v>
      </c>
      <c r="P381">
        <v>99</v>
      </c>
      <c r="Q381">
        <v>93</v>
      </c>
      <c r="R381">
        <v>98</v>
      </c>
      <c r="S381">
        <v>97</v>
      </c>
      <c r="W381">
        <v>97</v>
      </c>
      <c r="X381">
        <v>97</v>
      </c>
    </row>
    <row r="382" spans="1:24">
      <c r="A382">
        <f t="shared" si="27"/>
        <v>41</v>
      </c>
      <c r="B382">
        <v>91</v>
      </c>
      <c r="C382">
        <v>90</v>
      </c>
      <c r="D382">
        <v>89</v>
      </c>
      <c r="E382">
        <v>96</v>
      </c>
      <c r="L382">
        <v>97</v>
      </c>
      <c r="N382">
        <f t="shared" si="26"/>
        <v>41</v>
      </c>
      <c r="O382">
        <v>96</v>
      </c>
      <c r="P382">
        <v>99</v>
      </c>
      <c r="Q382">
        <v>94</v>
      </c>
      <c r="R382">
        <v>98</v>
      </c>
      <c r="S382">
        <v>97</v>
      </c>
      <c r="W382">
        <v>97</v>
      </c>
      <c r="X382">
        <v>97</v>
      </c>
    </row>
    <row r="383" spans="1:24">
      <c r="A383">
        <f t="shared" si="27"/>
        <v>42</v>
      </c>
      <c r="B383">
        <v>91</v>
      </c>
      <c r="C383">
        <v>90</v>
      </c>
      <c r="D383">
        <v>89</v>
      </c>
      <c r="E383">
        <v>96</v>
      </c>
      <c r="L383">
        <v>97</v>
      </c>
      <c r="N383">
        <f t="shared" si="26"/>
        <v>42</v>
      </c>
      <c r="O383">
        <v>96</v>
      </c>
      <c r="P383">
        <v>99</v>
      </c>
      <c r="Q383">
        <v>95</v>
      </c>
      <c r="R383">
        <v>98</v>
      </c>
      <c r="S383">
        <v>97</v>
      </c>
      <c r="W383">
        <v>97</v>
      </c>
      <c r="X383">
        <v>97</v>
      </c>
    </row>
    <row r="384" spans="1:24">
      <c r="A384">
        <f t="shared" si="27"/>
        <v>43</v>
      </c>
      <c r="B384">
        <v>92</v>
      </c>
      <c r="C384">
        <v>91</v>
      </c>
      <c r="D384">
        <v>90</v>
      </c>
      <c r="E384">
        <v>96</v>
      </c>
      <c r="L384">
        <v>97</v>
      </c>
      <c r="N384">
        <f t="shared" si="26"/>
        <v>43</v>
      </c>
      <c r="O384">
        <v>96</v>
      </c>
      <c r="P384">
        <v>99</v>
      </c>
      <c r="Q384">
        <v>95</v>
      </c>
      <c r="R384">
        <v>98</v>
      </c>
      <c r="S384">
        <v>97</v>
      </c>
      <c r="W384">
        <v>97</v>
      </c>
      <c r="X384">
        <v>97</v>
      </c>
    </row>
    <row r="385" spans="1:24">
      <c r="A385">
        <f t="shared" si="27"/>
        <v>44</v>
      </c>
      <c r="B385">
        <v>92</v>
      </c>
      <c r="C385">
        <v>91</v>
      </c>
      <c r="D385">
        <v>90</v>
      </c>
      <c r="E385">
        <v>96</v>
      </c>
      <c r="L385">
        <v>97</v>
      </c>
      <c r="N385">
        <f t="shared" si="26"/>
        <v>44</v>
      </c>
      <c r="O385">
        <v>96</v>
      </c>
      <c r="P385">
        <v>99</v>
      </c>
      <c r="Q385">
        <v>96</v>
      </c>
      <c r="R385">
        <v>98</v>
      </c>
      <c r="S385">
        <v>97</v>
      </c>
      <c r="W385">
        <v>97</v>
      </c>
      <c r="X385">
        <v>97</v>
      </c>
    </row>
    <row r="386" spans="1:24">
      <c r="A386">
        <f t="shared" si="27"/>
        <v>45</v>
      </c>
      <c r="B386">
        <v>92</v>
      </c>
      <c r="C386">
        <v>91</v>
      </c>
      <c r="D386">
        <v>90</v>
      </c>
      <c r="E386">
        <v>96</v>
      </c>
      <c r="L386">
        <v>98</v>
      </c>
      <c r="N386">
        <f t="shared" si="26"/>
        <v>45</v>
      </c>
      <c r="O386">
        <v>97</v>
      </c>
      <c r="P386">
        <v>99</v>
      </c>
      <c r="Q386">
        <v>97</v>
      </c>
      <c r="R386">
        <v>98</v>
      </c>
      <c r="S386">
        <v>97</v>
      </c>
      <c r="W386">
        <v>98</v>
      </c>
      <c r="X386">
        <v>97</v>
      </c>
    </row>
    <row r="387" spans="1:24">
      <c r="A387">
        <f t="shared" si="27"/>
        <v>46</v>
      </c>
      <c r="B387">
        <v>92</v>
      </c>
      <c r="C387">
        <v>91</v>
      </c>
      <c r="D387">
        <v>91</v>
      </c>
      <c r="E387">
        <v>96</v>
      </c>
      <c r="L387">
        <v>98</v>
      </c>
      <c r="N387">
        <f t="shared" si="26"/>
        <v>46</v>
      </c>
      <c r="O387">
        <v>97</v>
      </c>
      <c r="P387">
        <v>99</v>
      </c>
      <c r="Q387">
        <v>97</v>
      </c>
      <c r="R387">
        <v>98</v>
      </c>
      <c r="S387">
        <v>97</v>
      </c>
      <c r="W387">
        <v>98</v>
      </c>
      <c r="X387">
        <v>97</v>
      </c>
    </row>
    <row r="388" spans="1:24">
      <c r="A388">
        <f t="shared" si="27"/>
        <v>47</v>
      </c>
      <c r="B388">
        <v>93</v>
      </c>
      <c r="C388">
        <v>92</v>
      </c>
      <c r="D388">
        <v>91</v>
      </c>
      <c r="E388">
        <v>96</v>
      </c>
      <c r="L388">
        <v>98</v>
      </c>
      <c r="N388">
        <f t="shared" si="26"/>
        <v>47</v>
      </c>
      <c r="O388">
        <v>97</v>
      </c>
      <c r="P388">
        <v>99</v>
      </c>
      <c r="Q388">
        <v>97</v>
      </c>
      <c r="R388">
        <v>99</v>
      </c>
      <c r="S388">
        <v>98</v>
      </c>
      <c r="W388">
        <v>98</v>
      </c>
      <c r="X388">
        <v>98</v>
      </c>
    </row>
    <row r="389" spans="1:24">
      <c r="A389">
        <f t="shared" si="27"/>
        <v>48</v>
      </c>
      <c r="B389">
        <v>93</v>
      </c>
      <c r="C389">
        <v>92</v>
      </c>
      <c r="D389">
        <v>91</v>
      </c>
      <c r="E389">
        <v>97</v>
      </c>
      <c r="L389">
        <v>98</v>
      </c>
      <c r="N389">
        <f t="shared" si="26"/>
        <v>48</v>
      </c>
      <c r="O389">
        <v>97</v>
      </c>
      <c r="P389">
        <v>99</v>
      </c>
      <c r="Q389">
        <v>97</v>
      </c>
      <c r="R389">
        <v>99</v>
      </c>
      <c r="S389">
        <v>98</v>
      </c>
      <c r="W389">
        <v>98</v>
      </c>
      <c r="X389">
        <v>98</v>
      </c>
    </row>
    <row r="390" spans="1:24">
      <c r="A390">
        <f t="shared" si="27"/>
        <v>49</v>
      </c>
      <c r="B390">
        <v>93</v>
      </c>
      <c r="C390">
        <v>92</v>
      </c>
      <c r="D390">
        <v>92</v>
      </c>
      <c r="E390">
        <v>97</v>
      </c>
      <c r="L390">
        <v>98</v>
      </c>
      <c r="N390">
        <f t="shared" si="26"/>
        <v>49</v>
      </c>
      <c r="O390">
        <v>97</v>
      </c>
      <c r="P390">
        <v>99</v>
      </c>
      <c r="Q390">
        <v>97</v>
      </c>
      <c r="R390">
        <v>99</v>
      </c>
      <c r="S390">
        <v>98</v>
      </c>
      <c r="W390">
        <v>98</v>
      </c>
      <c r="X390">
        <v>98</v>
      </c>
    </row>
    <row r="391" spans="1:24">
      <c r="A391">
        <f t="shared" si="27"/>
        <v>50</v>
      </c>
      <c r="B391">
        <v>93</v>
      </c>
      <c r="C391">
        <v>93</v>
      </c>
      <c r="D391">
        <v>92</v>
      </c>
      <c r="E391">
        <v>97</v>
      </c>
      <c r="L391">
        <v>98</v>
      </c>
      <c r="N391">
        <f t="shared" si="26"/>
        <v>50</v>
      </c>
      <c r="O391">
        <v>97</v>
      </c>
      <c r="P391">
        <v>99</v>
      </c>
      <c r="Q391">
        <v>98</v>
      </c>
      <c r="R391">
        <v>99</v>
      </c>
      <c r="S391">
        <v>98</v>
      </c>
      <c r="W391">
        <v>98</v>
      </c>
      <c r="X391">
        <v>98</v>
      </c>
    </row>
    <row r="392" spans="1:24">
      <c r="A392">
        <f t="shared" si="27"/>
        <v>51</v>
      </c>
      <c r="B392">
        <v>94</v>
      </c>
      <c r="C392">
        <v>93</v>
      </c>
      <c r="D392">
        <v>92</v>
      </c>
      <c r="E392">
        <v>97</v>
      </c>
      <c r="L392">
        <v>98</v>
      </c>
      <c r="N392">
        <f t="shared" si="26"/>
        <v>51</v>
      </c>
      <c r="O392">
        <v>97</v>
      </c>
      <c r="P392">
        <v>99</v>
      </c>
      <c r="Q392">
        <v>98</v>
      </c>
      <c r="R392">
        <v>99</v>
      </c>
      <c r="S392">
        <v>98</v>
      </c>
      <c r="W392">
        <v>98</v>
      </c>
      <c r="X392">
        <v>98</v>
      </c>
    </row>
    <row r="393" spans="1:24">
      <c r="A393">
        <f t="shared" si="27"/>
        <v>52</v>
      </c>
      <c r="B393">
        <v>94</v>
      </c>
      <c r="C393">
        <v>93</v>
      </c>
      <c r="D393">
        <v>92</v>
      </c>
      <c r="E393">
        <v>97</v>
      </c>
      <c r="L393">
        <v>98</v>
      </c>
      <c r="N393">
        <f t="shared" si="26"/>
        <v>52</v>
      </c>
      <c r="O393">
        <v>97</v>
      </c>
      <c r="P393">
        <v>99</v>
      </c>
      <c r="Q393">
        <v>98</v>
      </c>
      <c r="R393">
        <v>99</v>
      </c>
      <c r="S393">
        <v>98</v>
      </c>
      <c r="W393">
        <v>98</v>
      </c>
      <c r="X393">
        <v>98</v>
      </c>
    </row>
    <row r="394" spans="1:24">
      <c r="A394">
        <f t="shared" si="27"/>
        <v>53</v>
      </c>
      <c r="B394">
        <v>94</v>
      </c>
      <c r="C394">
        <v>93</v>
      </c>
      <c r="D394">
        <v>93</v>
      </c>
      <c r="E394">
        <v>97</v>
      </c>
      <c r="L394">
        <v>98</v>
      </c>
      <c r="N394">
        <f t="shared" si="26"/>
        <v>53</v>
      </c>
      <c r="O394">
        <v>97</v>
      </c>
      <c r="P394">
        <v>99</v>
      </c>
      <c r="Q394">
        <v>98</v>
      </c>
      <c r="R394">
        <v>99</v>
      </c>
      <c r="S394">
        <v>98</v>
      </c>
      <c r="W394">
        <v>98</v>
      </c>
      <c r="X394">
        <v>98</v>
      </c>
    </row>
    <row r="395" spans="1:24">
      <c r="A395">
        <f t="shared" si="27"/>
        <v>54</v>
      </c>
      <c r="B395">
        <v>94</v>
      </c>
      <c r="C395">
        <v>94</v>
      </c>
      <c r="D395">
        <v>93</v>
      </c>
      <c r="E395">
        <v>97</v>
      </c>
      <c r="L395">
        <v>98</v>
      </c>
      <c r="N395">
        <f t="shared" si="26"/>
        <v>54</v>
      </c>
      <c r="O395">
        <v>98</v>
      </c>
      <c r="P395">
        <v>99</v>
      </c>
      <c r="Q395">
        <v>99</v>
      </c>
      <c r="R395">
        <v>99</v>
      </c>
      <c r="S395">
        <v>98</v>
      </c>
      <c r="W395">
        <v>98</v>
      </c>
      <c r="X395">
        <v>98</v>
      </c>
    </row>
    <row r="396" spans="1:24">
      <c r="A396">
        <f t="shared" si="27"/>
        <v>55</v>
      </c>
      <c r="B396">
        <v>94</v>
      </c>
      <c r="C396">
        <v>94</v>
      </c>
      <c r="D396">
        <v>93</v>
      </c>
      <c r="E396">
        <v>97</v>
      </c>
      <c r="L396">
        <v>98</v>
      </c>
      <c r="N396">
        <f t="shared" si="26"/>
        <v>55</v>
      </c>
      <c r="O396">
        <v>98</v>
      </c>
      <c r="P396">
        <v>99</v>
      </c>
      <c r="Q396">
        <v>99</v>
      </c>
      <c r="R396">
        <v>99</v>
      </c>
      <c r="S396">
        <v>98</v>
      </c>
      <c r="W396">
        <v>98</v>
      </c>
      <c r="X396">
        <v>98</v>
      </c>
    </row>
    <row r="397" spans="1:24">
      <c r="A397">
        <f t="shared" si="27"/>
        <v>56</v>
      </c>
      <c r="B397">
        <v>95</v>
      </c>
      <c r="C397">
        <v>94</v>
      </c>
      <c r="D397">
        <v>93</v>
      </c>
      <c r="E397">
        <v>97</v>
      </c>
      <c r="L397">
        <v>98</v>
      </c>
      <c r="N397">
        <f t="shared" si="26"/>
        <v>56</v>
      </c>
      <c r="O397">
        <v>98</v>
      </c>
      <c r="P397">
        <v>99</v>
      </c>
      <c r="Q397">
        <v>99</v>
      </c>
      <c r="R397">
        <v>99</v>
      </c>
      <c r="S397">
        <v>98</v>
      </c>
      <c r="W397">
        <v>98</v>
      </c>
      <c r="X397">
        <v>98</v>
      </c>
    </row>
    <row r="398" spans="1:24">
      <c r="A398">
        <f t="shared" si="27"/>
        <v>57</v>
      </c>
      <c r="B398">
        <v>95</v>
      </c>
      <c r="C398">
        <v>94</v>
      </c>
      <c r="D398">
        <v>93</v>
      </c>
      <c r="E398">
        <v>98</v>
      </c>
      <c r="L398">
        <v>98</v>
      </c>
      <c r="N398">
        <f t="shared" si="26"/>
        <v>57</v>
      </c>
      <c r="O398">
        <v>98</v>
      </c>
      <c r="P398">
        <v>99</v>
      </c>
      <c r="Q398">
        <v>99</v>
      </c>
      <c r="R398">
        <v>99</v>
      </c>
      <c r="S398">
        <v>98</v>
      </c>
      <c r="W398">
        <v>98</v>
      </c>
      <c r="X398">
        <v>98</v>
      </c>
    </row>
    <row r="399" spans="1:24">
      <c r="A399">
        <f t="shared" si="27"/>
        <v>58</v>
      </c>
      <c r="B399">
        <v>95</v>
      </c>
      <c r="C399">
        <v>94</v>
      </c>
      <c r="D399">
        <v>94</v>
      </c>
      <c r="E399">
        <v>98</v>
      </c>
      <c r="L399">
        <v>98</v>
      </c>
      <c r="N399">
        <f t="shared" si="26"/>
        <v>58</v>
      </c>
      <c r="O399">
        <v>98</v>
      </c>
      <c r="P399">
        <v>99</v>
      </c>
      <c r="Q399">
        <v>99</v>
      </c>
      <c r="R399">
        <v>99</v>
      </c>
      <c r="S399">
        <v>98</v>
      </c>
      <c r="W399">
        <v>98</v>
      </c>
      <c r="X399">
        <v>98</v>
      </c>
    </row>
    <row r="400" spans="1:24">
      <c r="A400">
        <f t="shared" si="27"/>
        <v>59</v>
      </c>
      <c r="B400">
        <v>95</v>
      </c>
      <c r="C400">
        <v>95</v>
      </c>
      <c r="D400">
        <v>94</v>
      </c>
      <c r="E400">
        <v>98</v>
      </c>
      <c r="L400">
        <v>98</v>
      </c>
      <c r="N400">
        <f t="shared" si="26"/>
        <v>59</v>
      </c>
      <c r="O400">
        <v>98</v>
      </c>
      <c r="P400">
        <v>99</v>
      </c>
      <c r="Q400">
        <v>99</v>
      </c>
      <c r="R400">
        <v>99</v>
      </c>
      <c r="S400">
        <v>98</v>
      </c>
      <c r="W400">
        <v>98</v>
      </c>
      <c r="X400">
        <v>98</v>
      </c>
    </row>
    <row r="401" spans="1:24">
      <c r="A401">
        <f t="shared" si="27"/>
        <v>60</v>
      </c>
      <c r="B401">
        <v>95</v>
      </c>
      <c r="C401">
        <v>95</v>
      </c>
      <c r="D401">
        <v>94</v>
      </c>
      <c r="E401">
        <v>98</v>
      </c>
      <c r="L401">
        <v>98</v>
      </c>
      <c r="N401">
        <f t="shared" si="26"/>
        <v>60</v>
      </c>
      <c r="O401">
        <v>98</v>
      </c>
      <c r="P401">
        <v>99</v>
      </c>
      <c r="Q401">
        <v>99</v>
      </c>
      <c r="R401">
        <v>99</v>
      </c>
      <c r="S401">
        <v>98</v>
      </c>
      <c r="W401">
        <v>98</v>
      </c>
      <c r="X401">
        <v>98</v>
      </c>
    </row>
    <row r="402" spans="1:24">
      <c r="A402">
        <f t="shared" si="27"/>
        <v>61</v>
      </c>
      <c r="B402">
        <v>95</v>
      </c>
      <c r="C402">
        <v>95</v>
      </c>
      <c r="D402">
        <v>94</v>
      </c>
      <c r="E402">
        <v>98</v>
      </c>
      <c r="L402">
        <v>98</v>
      </c>
      <c r="N402">
        <f t="shared" si="26"/>
        <v>61</v>
      </c>
      <c r="O402">
        <v>98</v>
      </c>
      <c r="P402">
        <v>99</v>
      </c>
      <c r="Q402">
        <v>99</v>
      </c>
      <c r="R402">
        <v>99</v>
      </c>
      <c r="S402">
        <v>98</v>
      </c>
      <c r="W402">
        <v>98</v>
      </c>
      <c r="X402">
        <v>98</v>
      </c>
    </row>
    <row r="403" spans="1:24">
      <c r="A403">
        <f t="shared" si="27"/>
        <v>62</v>
      </c>
      <c r="B403">
        <v>96</v>
      </c>
      <c r="C403">
        <v>95</v>
      </c>
      <c r="D403">
        <v>94</v>
      </c>
      <c r="E403">
        <v>98</v>
      </c>
      <c r="L403">
        <v>98</v>
      </c>
      <c r="N403">
        <f t="shared" si="26"/>
        <v>62</v>
      </c>
      <c r="O403">
        <v>98</v>
      </c>
      <c r="P403">
        <v>99</v>
      </c>
      <c r="Q403">
        <v>99</v>
      </c>
      <c r="R403">
        <v>99</v>
      </c>
      <c r="S403">
        <v>98</v>
      </c>
      <c r="W403">
        <v>98</v>
      </c>
      <c r="X403">
        <v>98</v>
      </c>
    </row>
    <row r="404" spans="1:24">
      <c r="A404">
        <f t="shared" si="27"/>
        <v>63</v>
      </c>
      <c r="B404">
        <v>96</v>
      </c>
      <c r="C404">
        <v>95</v>
      </c>
      <c r="D404">
        <v>95</v>
      </c>
      <c r="E404">
        <v>98</v>
      </c>
      <c r="L404">
        <v>98</v>
      </c>
      <c r="N404">
        <f t="shared" si="26"/>
        <v>63</v>
      </c>
      <c r="O404">
        <v>98</v>
      </c>
      <c r="P404">
        <v>99</v>
      </c>
      <c r="Q404">
        <v>99</v>
      </c>
      <c r="R404">
        <v>99</v>
      </c>
      <c r="S404">
        <v>98</v>
      </c>
      <c r="W404">
        <v>98</v>
      </c>
      <c r="X404">
        <v>98</v>
      </c>
    </row>
    <row r="405" spans="1:24">
      <c r="A405">
        <f t="shared" si="27"/>
        <v>64</v>
      </c>
      <c r="B405">
        <v>96</v>
      </c>
      <c r="C405">
        <v>96</v>
      </c>
      <c r="D405">
        <v>95</v>
      </c>
      <c r="E405">
        <v>98</v>
      </c>
      <c r="L405">
        <v>98</v>
      </c>
      <c r="N405">
        <f t="shared" si="26"/>
        <v>64</v>
      </c>
      <c r="O405">
        <v>98</v>
      </c>
      <c r="P405">
        <v>99</v>
      </c>
      <c r="Q405">
        <v>99</v>
      </c>
      <c r="R405">
        <v>99</v>
      </c>
      <c r="S405">
        <v>98</v>
      </c>
      <c r="W405">
        <v>98</v>
      </c>
      <c r="X405">
        <v>98</v>
      </c>
    </row>
    <row r="406" spans="1:24">
      <c r="A406">
        <f t="shared" si="27"/>
        <v>65</v>
      </c>
      <c r="B406">
        <v>96</v>
      </c>
      <c r="C406">
        <v>96</v>
      </c>
      <c r="D406">
        <v>95</v>
      </c>
      <c r="E406">
        <v>98</v>
      </c>
      <c r="L406">
        <v>98</v>
      </c>
      <c r="N406">
        <f t="shared" si="26"/>
        <v>65</v>
      </c>
      <c r="O406">
        <v>98</v>
      </c>
      <c r="P406">
        <v>99</v>
      </c>
      <c r="Q406">
        <v>99</v>
      </c>
      <c r="R406">
        <v>99</v>
      </c>
      <c r="S406">
        <v>98</v>
      </c>
      <c r="W406">
        <v>98</v>
      </c>
      <c r="X406">
        <v>98</v>
      </c>
    </row>
    <row r="407" spans="1:24">
      <c r="A407">
        <f t="shared" si="27"/>
        <v>66</v>
      </c>
      <c r="B407">
        <v>96</v>
      </c>
      <c r="C407">
        <v>96</v>
      </c>
      <c r="D407">
        <v>95</v>
      </c>
      <c r="E407">
        <v>98</v>
      </c>
      <c r="L407">
        <v>98</v>
      </c>
      <c r="N407">
        <f t="shared" ref="N407:N440" si="28">N406+1</f>
        <v>66</v>
      </c>
      <c r="O407">
        <v>98</v>
      </c>
      <c r="P407">
        <v>99</v>
      </c>
      <c r="Q407">
        <v>99</v>
      </c>
      <c r="R407">
        <v>99</v>
      </c>
      <c r="S407">
        <v>99</v>
      </c>
      <c r="W407">
        <v>98</v>
      </c>
      <c r="X407">
        <v>99</v>
      </c>
    </row>
    <row r="408" spans="1:24">
      <c r="A408">
        <f t="shared" ref="A408:A441" si="29">A407+1</f>
        <v>67</v>
      </c>
      <c r="B408">
        <v>96</v>
      </c>
      <c r="C408">
        <v>96</v>
      </c>
      <c r="D408">
        <v>96</v>
      </c>
      <c r="E408">
        <v>98</v>
      </c>
      <c r="L408">
        <v>99</v>
      </c>
      <c r="N408">
        <f t="shared" si="28"/>
        <v>67</v>
      </c>
      <c r="O408">
        <v>98</v>
      </c>
      <c r="P408">
        <v>99</v>
      </c>
      <c r="Q408">
        <v>99</v>
      </c>
      <c r="R408">
        <v>99</v>
      </c>
      <c r="S408">
        <v>99</v>
      </c>
      <c r="W408">
        <v>99</v>
      </c>
      <c r="X408">
        <v>99</v>
      </c>
    </row>
    <row r="409" spans="1:24">
      <c r="A409">
        <f t="shared" si="29"/>
        <v>68</v>
      </c>
      <c r="B409">
        <v>97</v>
      </c>
      <c r="C409">
        <v>96</v>
      </c>
      <c r="D409">
        <v>96</v>
      </c>
      <c r="E409">
        <v>98</v>
      </c>
      <c r="L409">
        <v>99</v>
      </c>
      <c r="N409">
        <f t="shared" si="28"/>
        <v>68</v>
      </c>
      <c r="O409">
        <v>98</v>
      </c>
      <c r="P409">
        <v>99</v>
      </c>
      <c r="Q409">
        <v>99</v>
      </c>
      <c r="R409">
        <v>99</v>
      </c>
      <c r="S409">
        <v>99</v>
      </c>
      <c r="W409">
        <v>99</v>
      </c>
      <c r="X409">
        <v>99</v>
      </c>
    </row>
    <row r="410" spans="1:24">
      <c r="A410">
        <f t="shared" si="29"/>
        <v>69</v>
      </c>
      <c r="B410">
        <v>97</v>
      </c>
      <c r="C410">
        <v>96</v>
      </c>
      <c r="D410">
        <v>96</v>
      </c>
      <c r="E410">
        <v>98</v>
      </c>
      <c r="L410">
        <v>99</v>
      </c>
      <c r="N410">
        <f t="shared" si="28"/>
        <v>69</v>
      </c>
      <c r="O410">
        <v>99</v>
      </c>
      <c r="P410">
        <v>99</v>
      </c>
      <c r="Q410">
        <v>99</v>
      </c>
      <c r="R410">
        <v>99</v>
      </c>
      <c r="S410">
        <v>99</v>
      </c>
      <c r="W410">
        <v>99</v>
      </c>
      <c r="X410">
        <v>99</v>
      </c>
    </row>
    <row r="411" spans="1:24">
      <c r="A411">
        <f t="shared" si="29"/>
        <v>70</v>
      </c>
      <c r="B411">
        <v>97</v>
      </c>
      <c r="C411">
        <v>96</v>
      </c>
      <c r="D411">
        <v>96</v>
      </c>
      <c r="E411">
        <v>98</v>
      </c>
      <c r="L411">
        <v>99</v>
      </c>
      <c r="N411">
        <f t="shared" si="28"/>
        <v>70</v>
      </c>
      <c r="O411">
        <v>99</v>
      </c>
      <c r="P411">
        <v>99</v>
      </c>
      <c r="Q411">
        <v>99</v>
      </c>
      <c r="R411">
        <v>99</v>
      </c>
      <c r="S411">
        <v>99</v>
      </c>
      <c r="W411">
        <v>99</v>
      </c>
      <c r="X411">
        <v>99</v>
      </c>
    </row>
    <row r="412" spans="1:24">
      <c r="A412">
        <f t="shared" si="29"/>
        <v>71</v>
      </c>
      <c r="B412">
        <v>97</v>
      </c>
      <c r="C412">
        <v>97</v>
      </c>
      <c r="D412">
        <v>96</v>
      </c>
      <c r="E412">
        <v>98</v>
      </c>
      <c r="L412">
        <v>99</v>
      </c>
      <c r="N412">
        <f t="shared" si="28"/>
        <v>71</v>
      </c>
      <c r="O412">
        <v>99</v>
      </c>
      <c r="P412">
        <v>99</v>
      </c>
      <c r="Q412">
        <v>99</v>
      </c>
      <c r="R412">
        <v>99</v>
      </c>
      <c r="S412">
        <v>99</v>
      </c>
      <c r="W412">
        <v>99</v>
      </c>
      <c r="X412">
        <v>99</v>
      </c>
    </row>
    <row r="413" spans="1:24">
      <c r="A413">
        <f t="shared" si="29"/>
        <v>72</v>
      </c>
      <c r="B413">
        <v>97</v>
      </c>
      <c r="C413">
        <v>97</v>
      </c>
      <c r="D413">
        <v>96</v>
      </c>
      <c r="E413">
        <v>99</v>
      </c>
      <c r="L413">
        <v>99</v>
      </c>
      <c r="N413">
        <f t="shared" si="28"/>
        <v>72</v>
      </c>
      <c r="O413">
        <v>99</v>
      </c>
      <c r="P413">
        <v>99</v>
      </c>
      <c r="Q413">
        <v>99</v>
      </c>
      <c r="R413">
        <v>99</v>
      </c>
      <c r="S413">
        <v>99</v>
      </c>
      <c r="W413">
        <v>99</v>
      </c>
      <c r="X413">
        <v>99</v>
      </c>
    </row>
    <row r="414" spans="1:24">
      <c r="A414">
        <f t="shared" si="29"/>
        <v>73</v>
      </c>
      <c r="B414">
        <v>97</v>
      </c>
      <c r="C414">
        <v>97</v>
      </c>
      <c r="D414">
        <v>96</v>
      </c>
      <c r="E414">
        <v>99</v>
      </c>
      <c r="L414">
        <v>99</v>
      </c>
      <c r="N414">
        <f t="shared" si="28"/>
        <v>73</v>
      </c>
      <c r="O414">
        <v>99</v>
      </c>
      <c r="P414">
        <v>99</v>
      </c>
      <c r="Q414">
        <v>99</v>
      </c>
      <c r="R414">
        <v>99</v>
      </c>
      <c r="S414">
        <v>99</v>
      </c>
      <c r="W414">
        <v>99</v>
      </c>
      <c r="X414">
        <v>99</v>
      </c>
    </row>
    <row r="415" spans="1:24">
      <c r="A415">
        <f t="shared" si="29"/>
        <v>74</v>
      </c>
      <c r="B415">
        <v>97</v>
      </c>
      <c r="C415">
        <v>97</v>
      </c>
      <c r="D415">
        <v>96</v>
      </c>
      <c r="E415">
        <v>99</v>
      </c>
      <c r="L415">
        <v>99</v>
      </c>
      <c r="N415">
        <f t="shared" si="28"/>
        <v>74</v>
      </c>
      <c r="O415">
        <v>99</v>
      </c>
      <c r="P415">
        <v>99</v>
      </c>
      <c r="Q415">
        <v>99</v>
      </c>
      <c r="R415">
        <v>99</v>
      </c>
      <c r="S415">
        <v>99</v>
      </c>
      <c r="W415">
        <v>99</v>
      </c>
      <c r="X415">
        <v>99</v>
      </c>
    </row>
    <row r="416" spans="1:24">
      <c r="A416">
        <f t="shared" si="29"/>
        <v>75</v>
      </c>
      <c r="B416">
        <v>97</v>
      </c>
      <c r="C416">
        <v>97</v>
      </c>
      <c r="D416">
        <v>97</v>
      </c>
      <c r="E416">
        <v>99</v>
      </c>
      <c r="L416">
        <v>99</v>
      </c>
      <c r="N416">
        <f t="shared" si="28"/>
        <v>75</v>
      </c>
      <c r="O416">
        <v>99</v>
      </c>
      <c r="P416">
        <v>99</v>
      </c>
      <c r="Q416">
        <v>99</v>
      </c>
      <c r="R416">
        <v>99</v>
      </c>
      <c r="S416">
        <v>99</v>
      </c>
      <c r="W416">
        <v>99</v>
      </c>
      <c r="X416">
        <v>99</v>
      </c>
    </row>
    <row r="417" spans="1:24">
      <c r="A417">
        <f t="shared" si="29"/>
        <v>76</v>
      </c>
      <c r="B417">
        <v>97</v>
      </c>
      <c r="C417">
        <v>97</v>
      </c>
      <c r="D417">
        <v>97</v>
      </c>
      <c r="E417">
        <v>99</v>
      </c>
      <c r="L417">
        <v>99</v>
      </c>
      <c r="N417">
        <f t="shared" si="28"/>
        <v>76</v>
      </c>
      <c r="O417">
        <v>99</v>
      </c>
      <c r="P417">
        <v>99</v>
      </c>
      <c r="Q417">
        <v>99</v>
      </c>
      <c r="R417">
        <v>99</v>
      </c>
      <c r="S417">
        <v>99</v>
      </c>
      <c r="W417">
        <v>99</v>
      </c>
      <c r="X417">
        <v>99</v>
      </c>
    </row>
    <row r="418" spans="1:24">
      <c r="A418">
        <f t="shared" si="29"/>
        <v>77</v>
      </c>
      <c r="B418">
        <v>97</v>
      </c>
      <c r="C418">
        <v>97</v>
      </c>
      <c r="D418">
        <v>97</v>
      </c>
      <c r="E418">
        <v>99</v>
      </c>
      <c r="L418">
        <v>99</v>
      </c>
      <c r="N418">
        <f t="shared" si="28"/>
        <v>77</v>
      </c>
      <c r="O418">
        <v>99</v>
      </c>
      <c r="P418">
        <v>99</v>
      </c>
      <c r="Q418">
        <v>99</v>
      </c>
      <c r="R418">
        <v>99</v>
      </c>
      <c r="S418">
        <v>99</v>
      </c>
      <c r="W418">
        <v>99</v>
      </c>
      <c r="X418">
        <v>99</v>
      </c>
    </row>
    <row r="419" spans="1:24">
      <c r="A419">
        <f t="shared" si="29"/>
        <v>78</v>
      </c>
      <c r="B419">
        <v>98</v>
      </c>
      <c r="C419">
        <v>97</v>
      </c>
      <c r="D419">
        <v>97</v>
      </c>
      <c r="E419">
        <v>99</v>
      </c>
      <c r="F419">
        <v>10</v>
      </c>
      <c r="G419">
        <v>0</v>
      </c>
      <c r="H419">
        <v>20</v>
      </c>
      <c r="I419">
        <v>0</v>
      </c>
      <c r="J419">
        <v>30</v>
      </c>
      <c r="K419">
        <v>0</v>
      </c>
      <c r="L419">
        <v>99</v>
      </c>
      <c r="N419">
        <f t="shared" si="28"/>
        <v>78</v>
      </c>
      <c r="O419">
        <v>99</v>
      </c>
      <c r="P419">
        <v>99</v>
      </c>
      <c r="Q419">
        <v>99</v>
      </c>
      <c r="R419">
        <v>99</v>
      </c>
      <c r="S419">
        <v>99</v>
      </c>
      <c r="W419">
        <v>99</v>
      </c>
      <c r="X419">
        <v>99</v>
      </c>
    </row>
    <row r="420" spans="1:24">
      <c r="A420">
        <f t="shared" si="29"/>
        <v>79</v>
      </c>
      <c r="B420">
        <v>98</v>
      </c>
      <c r="C420">
        <v>98</v>
      </c>
      <c r="D420">
        <v>97</v>
      </c>
      <c r="E420">
        <v>99</v>
      </c>
      <c r="F420">
        <v>10</v>
      </c>
      <c r="G420">
        <v>100</v>
      </c>
      <c r="H420">
        <v>20</v>
      </c>
      <c r="I420">
        <v>100</v>
      </c>
      <c r="J420">
        <v>30</v>
      </c>
      <c r="K420">
        <v>100</v>
      </c>
      <c r="L420">
        <v>99</v>
      </c>
      <c r="N420">
        <f t="shared" si="28"/>
        <v>79</v>
      </c>
      <c r="O420">
        <v>99</v>
      </c>
      <c r="P420">
        <v>99</v>
      </c>
      <c r="Q420">
        <v>99</v>
      </c>
      <c r="R420">
        <v>99</v>
      </c>
      <c r="S420">
        <v>99</v>
      </c>
      <c r="W420">
        <v>99</v>
      </c>
      <c r="X420">
        <v>99</v>
      </c>
    </row>
    <row r="421" spans="1:24">
      <c r="A421">
        <f t="shared" si="29"/>
        <v>80</v>
      </c>
      <c r="B421">
        <v>98</v>
      </c>
      <c r="C421">
        <v>98</v>
      </c>
      <c r="D421">
        <v>97</v>
      </c>
      <c r="E421">
        <v>99</v>
      </c>
      <c r="L421">
        <v>99</v>
      </c>
      <c r="N421">
        <f t="shared" si="28"/>
        <v>80</v>
      </c>
      <c r="O421">
        <v>99</v>
      </c>
      <c r="P421">
        <v>99</v>
      </c>
      <c r="Q421">
        <v>99</v>
      </c>
      <c r="R421">
        <v>99</v>
      </c>
      <c r="S421">
        <v>99</v>
      </c>
      <c r="W421">
        <v>99</v>
      </c>
      <c r="X421">
        <v>99</v>
      </c>
    </row>
    <row r="422" spans="1:24">
      <c r="A422">
        <f t="shared" si="29"/>
        <v>81</v>
      </c>
      <c r="B422">
        <v>98</v>
      </c>
      <c r="C422">
        <v>98</v>
      </c>
      <c r="D422">
        <v>97</v>
      </c>
      <c r="E422">
        <v>99</v>
      </c>
      <c r="L422">
        <v>99</v>
      </c>
      <c r="N422">
        <f t="shared" si="28"/>
        <v>81</v>
      </c>
      <c r="O422">
        <v>99</v>
      </c>
      <c r="P422">
        <v>99</v>
      </c>
      <c r="Q422">
        <v>99</v>
      </c>
      <c r="R422">
        <v>99</v>
      </c>
      <c r="S422">
        <v>99</v>
      </c>
      <c r="W422">
        <v>99</v>
      </c>
      <c r="X422">
        <v>99</v>
      </c>
    </row>
    <row r="423" spans="1:24">
      <c r="A423">
        <f t="shared" si="29"/>
        <v>82</v>
      </c>
      <c r="B423">
        <v>98</v>
      </c>
      <c r="C423">
        <v>98</v>
      </c>
      <c r="D423">
        <v>97</v>
      </c>
      <c r="E423">
        <v>99</v>
      </c>
      <c r="L423">
        <v>99</v>
      </c>
      <c r="N423">
        <f t="shared" si="28"/>
        <v>82</v>
      </c>
      <c r="O423">
        <v>99</v>
      </c>
      <c r="P423">
        <v>99</v>
      </c>
      <c r="Q423">
        <v>99</v>
      </c>
      <c r="R423">
        <v>99</v>
      </c>
      <c r="S423">
        <v>99</v>
      </c>
      <c r="W423">
        <v>99</v>
      </c>
      <c r="X423">
        <v>99</v>
      </c>
    </row>
    <row r="424" spans="1:24">
      <c r="A424">
        <f t="shared" si="29"/>
        <v>83</v>
      </c>
      <c r="B424">
        <v>98</v>
      </c>
      <c r="C424">
        <v>98</v>
      </c>
      <c r="D424">
        <v>97</v>
      </c>
      <c r="E424">
        <v>99</v>
      </c>
      <c r="L424">
        <v>99</v>
      </c>
      <c r="N424">
        <f t="shared" si="28"/>
        <v>83</v>
      </c>
      <c r="O424">
        <v>99</v>
      </c>
      <c r="P424">
        <v>99</v>
      </c>
      <c r="Q424">
        <v>99</v>
      </c>
      <c r="R424">
        <v>99</v>
      </c>
      <c r="S424">
        <v>99</v>
      </c>
      <c r="W424">
        <v>99</v>
      </c>
      <c r="X424">
        <v>99</v>
      </c>
    </row>
    <row r="425" spans="1:24">
      <c r="A425">
        <f t="shared" si="29"/>
        <v>84</v>
      </c>
      <c r="B425">
        <v>98</v>
      </c>
      <c r="C425">
        <v>98</v>
      </c>
      <c r="D425">
        <v>97</v>
      </c>
      <c r="E425">
        <v>99</v>
      </c>
      <c r="L425">
        <v>99</v>
      </c>
      <c r="N425">
        <f t="shared" si="28"/>
        <v>84</v>
      </c>
      <c r="O425">
        <v>99</v>
      </c>
      <c r="P425">
        <v>99</v>
      </c>
      <c r="Q425">
        <v>99</v>
      </c>
      <c r="R425">
        <v>99</v>
      </c>
      <c r="S425">
        <v>99</v>
      </c>
      <c r="W425">
        <v>99</v>
      </c>
      <c r="X425">
        <v>99</v>
      </c>
    </row>
    <row r="426" spans="1:24">
      <c r="A426">
        <f t="shared" si="29"/>
        <v>85</v>
      </c>
      <c r="B426">
        <v>98</v>
      </c>
      <c r="C426">
        <v>98</v>
      </c>
      <c r="D426">
        <v>98</v>
      </c>
      <c r="E426">
        <v>99</v>
      </c>
      <c r="L426">
        <v>99</v>
      </c>
      <c r="N426">
        <f t="shared" si="28"/>
        <v>85</v>
      </c>
      <c r="O426">
        <v>99</v>
      </c>
      <c r="P426">
        <v>99</v>
      </c>
      <c r="Q426">
        <v>99</v>
      </c>
      <c r="R426">
        <v>99</v>
      </c>
      <c r="S426">
        <v>99</v>
      </c>
      <c r="W426">
        <v>99</v>
      </c>
      <c r="X426">
        <v>99</v>
      </c>
    </row>
    <row r="427" spans="1:24">
      <c r="A427">
        <f t="shared" si="29"/>
        <v>86</v>
      </c>
      <c r="B427">
        <v>98</v>
      </c>
      <c r="C427">
        <v>98</v>
      </c>
      <c r="D427">
        <v>98</v>
      </c>
      <c r="E427">
        <v>99</v>
      </c>
      <c r="L427">
        <v>99</v>
      </c>
      <c r="N427">
        <f t="shared" si="28"/>
        <v>86</v>
      </c>
      <c r="O427">
        <v>99</v>
      </c>
      <c r="P427">
        <v>99</v>
      </c>
      <c r="Q427">
        <v>99</v>
      </c>
      <c r="R427">
        <v>99</v>
      </c>
      <c r="S427">
        <v>99</v>
      </c>
      <c r="W427">
        <v>99</v>
      </c>
      <c r="X427">
        <v>99</v>
      </c>
    </row>
    <row r="428" spans="1:24">
      <c r="A428">
        <f t="shared" si="29"/>
        <v>87</v>
      </c>
      <c r="B428">
        <v>98</v>
      </c>
      <c r="C428">
        <v>98</v>
      </c>
      <c r="D428">
        <v>98</v>
      </c>
      <c r="E428">
        <v>99</v>
      </c>
      <c r="L428">
        <v>99</v>
      </c>
      <c r="N428">
        <f t="shared" si="28"/>
        <v>87</v>
      </c>
      <c r="O428">
        <v>99</v>
      </c>
      <c r="P428">
        <v>99</v>
      </c>
      <c r="Q428">
        <v>99</v>
      </c>
      <c r="R428">
        <v>99</v>
      </c>
      <c r="S428">
        <v>99</v>
      </c>
      <c r="W428">
        <v>99</v>
      </c>
      <c r="X428">
        <v>99</v>
      </c>
    </row>
    <row r="429" spans="1:24">
      <c r="A429">
        <f t="shared" si="29"/>
        <v>88</v>
      </c>
      <c r="B429">
        <v>98</v>
      </c>
      <c r="C429">
        <v>98</v>
      </c>
      <c r="D429">
        <v>98</v>
      </c>
      <c r="E429">
        <v>99</v>
      </c>
      <c r="L429">
        <v>99</v>
      </c>
      <c r="N429">
        <f t="shared" si="28"/>
        <v>88</v>
      </c>
      <c r="O429">
        <v>99</v>
      </c>
      <c r="P429">
        <v>99</v>
      </c>
      <c r="Q429">
        <v>99</v>
      </c>
      <c r="R429">
        <v>99</v>
      </c>
      <c r="S429">
        <v>99</v>
      </c>
      <c r="W429">
        <v>99</v>
      </c>
      <c r="X429">
        <v>99</v>
      </c>
    </row>
    <row r="430" spans="1:24">
      <c r="A430">
        <f t="shared" si="29"/>
        <v>89</v>
      </c>
      <c r="B430">
        <v>99</v>
      </c>
      <c r="C430">
        <v>98</v>
      </c>
      <c r="D430">
        <v>98</v>
      </c>
      <c r="E430">
        <v>99</v>
      </c>
      <c r="L430">
        <v>99</v>
      </c>
      <c r="N430">
        <f t="shared" si="28"/>
        <v>89</v>
      </c>
      <c r="O430">
        <v>99</v>
      </c>
      <c r="P430">
        <v>99</v>
      </c>
      <c r="Q430">
        <v>99</v>
      </c>
      <c r="R430">
        <v>99</v>
      </c>
      <c r="S430">
        <v>99</v>
      </c>
      <c r="W430">
        <v>99</v>
      </c>
      <c r="X430">
        <v>99</v>
      </c>
    </row>
    <row r="431" spans="1:24">
      <c r="A431">
        <f t="shared" si="29"/>
        <v>90</v>
      </c>
      <c r="B431">
        <v>99</v>
      </c>
      <c r="C431">
        <v>99</v>
      </c>
      <c r="D431">
        <v>98</v>
      </c>
      <c r="E431">
        <v>99</v>
      </c>
      <c r="L431">
        <v>99</v>
      </c>
      <c r="N431">
        <f t="shared" si="28"/>
        <v>90</v>
      </c>
      <c r="O431">
        <v>99</v>
      </c>
      <c r="P431">
        <v>99</v>
      </c>
      <c r="Q431">
        <v>99</v>
      </c>
      <c r="R431">
        <v>99</v>
      </c>
      <c r="S431">
        <v>99</v>
      </c>
      <c r="W431">
        <v>99</v>
      </c>
      <c r="X431">
        <v>99</v>
      </c>
    </row>
    <row r="432" spans="1:24">
      <c r="A432">
        <f t="shared" si="29"/>
        <v>91</v>
      </c>
      <c r="B432">
        <v>99</v>
      </c>
      <c r="C432">
        <v>99</v>
      </c>
      <c r="D432">
        <v>98</v>
      </c>
      <c r="E432">
        <v>99</v>
      </c>
      <c r="L432">
        <v>99</v>
      </c>
      <c r="N432">
        <f t="shared" si="28"/>
        <v>91</v>
      </c>
      <c r="O432">
        <v>99</v>
      </c>
      <c r="P432">
        <v>99</v>
      </c>
      <c r="Q432">
        <v>99</v>
      </c>
      <c r="R432">
        <v>99</v>
      </c>
      <c r="S432">
        <v>99</v>
      </c>
      <c r="W432">
        <v>99</v>
      </c>
      <c r="X432">
        <v>99</v>
      </c>
    </row>
    <row r="433" spans="1:24">
      <c r="A433">
        <f t="shared" si="29"/>
        <v>92</v>
      </c>
      <c r="B433">
        <v>99</v>
      </c>
      <c r="C433">
        <v>99</v>
      </c>
      <c r="D433">
        <v>98</v>
      </c>
      <c r="E433">
        <v>99</v>
      </c>
      <c r="L433">
        <v>99</v>
      </c>
      <c r="N433">
        <f t="shared" si="28"/>
        <v>92</v>
      </c>
      <c r="O433">
        <v>99</v>
      </c>
      <c r="P433">
        <v>99</v>
      </c>
      <c r="Q433">
        <v>99</v>
      </c>
      <c r="R433">
        <v>99</v>
      </c>
      <c r="S433">
        <v>99</v>
      </c>
      <c r="W433">
        <v>99</v>
      </c>
      <c r="X433">
        <v>99</v>
      </c>
    </row>
    <row r="434" spans="1:24">
      <c r="A434">
        <f t="shared" si="29"/>
        <v>93</v>
      </c>
      <c r="B434">
        <v>99</v>
      </c>
      <c r="C434">
        <v>99</v>
      </c>
      <c r="D434">
        <v>98</v>
      </c>
      <c r="E434">
        <v>99</v>
      </c>
      <c r="L434">
        <v>99</v>
      </c>
      <c r="N434">
        <f t="shared" si="28"/>
        <v>93</v>
      </c>
      <c r="O434">
        <v>99</v>
      </c>
      <c r="P434">
        <v>99</v>
      </c>
      <c r="Q434">
        <v>99</v>
      </c>
      <c r="R434">
        <v>99</v>
      </c>
      <c r="S434">
        <v>99</v>
      </c>
      <c r="W434">
        <v>99</v>
      </c>
      <c r="X434">
        <v>99</v>
      </c>
    </row>
    <row r="435" spans="1:24">
      <c r="A435">
        <f t="shared" si="29"/>
        <v>94</v>
      </c>
      <c r="B435">
        <v>99</v>
      </c>
      <c r="C435">
        <v>99</v>
      </c>
      <c r="D435">
        <v>99</v>
      </c>
      <c r="E435">
        <v>99</v>
      </c>
      <c r="L435">
        <v>99</v>
      </c>
      <c r="N435">
        <f t="shared" si="28"/>
        <v>94</v>
      </c>
      <c r="O435">
        <v>99</v>
      </c>
      <c r="P435">
        <v>99</v>
      </c>
      <c r="Q435">
        <v>99</v>
      </c>
      <c r="R435">
        <v>99</v>
      </c>
      <c r="S435">
        <v>99</v>
      </c>
      <c r="W435">
        <v>99</v>
      </c>
      <c r="X435">
        <v>99</v>
      </c>
    </row>
    <row r="436" spans="1:24">
      <c r="A436">
        <f t="shared" si="29"/>
        <v>95</v>
      </c>
      <c r="B436">
        <v>99</v>
      </c>
      <c r="C436">
        <v>99</v>
      </c>
      <c r="D436">
        <v>99</v>
      </c>
      <c r="E436">
        <v>99</v>
      </c>
      <c r="L436">
        <v>99</v>
      </c>
      <c r="N436">
        <f t="shared" si="28"/>
        <v>95</v>
      </c>
      <c r="O436">
        <v>99</v>
      </c>
      <c r="P436">
        <v>99</v>
      </c>
      <c r="Q436">
        <v>99</v>
      </c>
      <c r="R436">
        <v>99</v>
      </c>
      <c r="S436">
        <v>99</v>
      </c>
      <c r="W436">
        <v>99</v>
      </c>
      <c r="X436">
        <v>99</v>
      </c>
    </row>
    <row r="437" spans="1:24">
      <c r="A437">
        <f t="shared" si="29"/>
        <v>96</v>
      </c>
      <c r="B437">
        <v>99</v>
      </c>
      <c r="C437">
        <v>99</v>
      </c>
      <c r="D437">
        <v>99</v>
      </c>
      <c r="E437">
        <v>99</v>
      </c>
      <c r="L437">
        <v>99</v>
      </c>
      <c r="N437">
        <f t="shared" si="28"/>
        <v>96</v>
      </c>
      <c r="O437">
        <v>99</v>
      </c>
      <c r="P437">
        <v>99</v>
      </c>
      <c r="Q437">
        <v>99</v>
      </c>
      <c r="R437">
        <v>99</v>
      </c>
      <c r="S437">
        <v>99</v>
      </c>
      <c r="W437">
        <v>99</v>
      </c>
      <c r="X437">
        <v>99</v>
      </c>
    </row>
    <row r="438" spans="1:24">
      <c r="A438">
        <f t="shared" si="29"/>
        <v>97</v>
      </c>
      <c r="B438">
        <v>99</v>
      </c>
      <c r="C438">
        <v>99</v>
      </c>
      <c r="D438">
        <v>99</v>
      </c>
      <c r="E438">
        <v>99</v>
      </c>
      <c r="L438">
        <v>99</v>
      </c>
      <c r="N438">
        <f t="shared" si="28"/>
        <v>97</v>
      </c>
      <c r="O438">
        <v>99</v>
      </c>
      <c r="P438">
        <v>99</v>
      </c>
      <c r="Q438">
        <v>99</v>
      </c>
      <c r="R438">
        <v>99</v>
      </c>
      <c r="S438">
        <v>99</v>
      </c>
      <c r="W438">
        <v>99</v>
      </c>
      <c r="X438">
        <v>99</v>
      </c>
    </row>
    <row r="439" spans="1:24">
      <c r="A439">
        <f t="shared" si="29"/>
        <v>98</v>
      </c>
      <c r="B439">
        <v>99</v>
      </c>
      <c r="C439">
        <v>99</v>
      </c>
      <c r="D439">
        <v>99</v>
      </c>
      <c r="E439">
        <v>99</v>
      </c>
      <c r="L439">
        <v>99</v>
      </c>
      <c r="N439">
        <f t="shared" si="28"/>
        <v>98</v>
      </c>
      <c r="O439">
        <v>99</v>
      </c>
      <c r="P439">
        <v>99</v>
      </c>
      <c r="Q439">
        <v>99</v>
      </c>
      <c r="R439">
        <v>99</v>
      </c>
      <c r="S439">
        <v>99</v>
      </c>
      <c r="W439">
        <v>99</v>
      </c>
      <c r="X439">
        <v>99</v>
      </c>
    </row>
    <row r="440" spans="1:24">
      <c r="A440">
        <f t="shared" si="29"/>
        <v>99</v>
      </c>
      <c r="B440">
        <v>99</v>
      </c>
      <c r="C440">
        <v>99</v>
      </c>
      <c r="D440">
        <v>99</v>
      </c>
      <c r="E440">
        <v>99</v>
      </c>
      <c r="L440">
        <v>99</v>
      </c>
      <c r="N440">
        <f t="shared" si="28"/>
        <v>99</v>
      </c>
      <c r="O440">
        <v>99</v>
      </c>
      <c r="P440">
        <v>99</v>
      </c>
      <c r="Q440">
        <v>99</v>
      </c>
      <c r="R440">
        <v>99</v>
      </c>
      <c r="S440">
        <v>99</v>
      </c>
      <c r="W440">
        <v>99</v>
      </c>
      <c r="X440">
        <v>99</v>
      </c>
    </row>
    <row r="441" spans="1:24">
      <c r="A441">
        <f t="shared" si="29"/>
        <v>100</v>
      </c>
      <c r="B441">
        <v>100</v>
      </c>
      <c r="C441">
        <v>100</v>
      </c>
      <c r="D441">
        <v>100</v>
      </c>
      <c r="E441">
        <v>100</v>
      </c>
      <c r="L441">
        <v>100</v>
      </c>
      <c r="N441">
        <v>100</v>
      </c>
      <c r="O441">
        <v>100</v>
      </c>
      <c r="P441">
        <v>100</v>
      </c>
      <c r="Q441">
        <v>100</v>
      </c>
      <c r="R441">
        <v>100</v>
      </c>
      <c r="S441">
        <v>100</v>
      </c>
      <c r="W441">
        <v>100</v>
      </c>
      <c r="X441">
        <v>100</v>
      </c>
    </row>
    <row r="451" spans="1:9">
      <c r="B451" t="s">
        <v>99</v>
      </c>
      <c r="C451" t="s">
        <v>100</v>
      </c>
    </row>
    <row r="452" spans="1:9">
      <c r="A452">
        <v>0</v>
      </c>
      <c r="B452">
        <v>0</v>
      </c>
      <c r="C452">
        <v>0</v>
      </c>
      <c r="D452">
        <v>10</v>
      </c>
      <c r="E452">
        <v>0</v>
      </c>
      <c r="F452">
        <v>20</v>
      </c>
      <c r="G452">
        <v>0</v>
      </c>
      <c r="H452">
        <v>30</v>
      </c>
      <c r="I452">
        <v>0</v>
      </c>
    </row>
    <row r="453" spans="1:9">
      <c r="A453">
        <f>A452+1</f>
        <v>1</v>
      </c>
      <c r="B453">
        <v>65</v>
      </c>
      <c r="C453">
        <v>39</v>
      </c>
      <c r="D453">
        <v>10</v>
      </c>
      <c r="E453">
        <v>100</v>
      </c>
      <c r="F453">
        <v>20</v>
      </c>
      <c r="G453">
        <v>100</v>
      </c>
      <c r="H453">
        <v>30</v>
      </c>
      <c r="I453">
        <v>100</v>
      </c>
    </row>
    <row r="454" spans="1:9">
      <c r="A454">
        <f t="shared" ref="A454:A517" si="30">A453+1</f>
        <v>2</v>
      </c>
      <c r="B454">
        <v>74</v>
      </c>
      <c r="C454">
        <v>54</v>
      </c>
    </row>
    <row r="455" spans="1:9">
      <c r="A455">
        <f t="shared" si="30"/>
        <v>3</v>
      </c>
      <c r="B455">
        <v>79</v>
      </c>
      <c r="C455">
        <v>63</v>
      </c>
    </row>
    <row r="456" spans="1:9">
      <c r="A456">
        <f t="shared" si="30"/>
        <v>4</v>
      </c>
      <c r="B456">
        <v>82</v>
      </c>
      <c r="C456">
        <v>69</v>
      </c>
    </row>
    <row r="457" spans="1:9">
      <c r="A457">
        <f t="shared" si="30"/>
        <v>5</v>
      </c>
      <c r="B457">
        <v>85</v>
      </c>
      <c r="C457">
        <v>73</v>
      </c>
    </row>
    <row r="458" spans="1:9">
      <c r="A458">
        <f t="shared" si="30"/>
        <v>6</v>
      </c>
      <c r="B458">
        <v>86</v>
      </c>
      <c r="C458">
        <v>77</v>
      </c>
    </row>
    <row r="459" spans="1:9">
      <c r="A459">
        <f t="shared" si="30"/>
        <v>7</v>
      </c>
      <c r="B459">
        <v>88</v>
      </c>
      <c r="C459">
        <v>79</v>
      </c>
    </row>
    <row r="460" spans="1:9">
      <c r="A460">
        <f t="shared" si="30"/>
        <v>8</v>
      </c>
      <c r="B460">
        <v>89</v>
      </c>
      <c r="C460">
        <v>82</v>
      </c>
    </row>
    <row r="461" spans="1:9">
      <c r="A461">
        <f t="shared" si="30"/>
        <v>9</v>
      </c>
      <c r="B461">
        <v>89</v>
      </c>
      <c r="C461">
        <v>83</v>
      </c>
    </row>
    <row r="462" spans="1:9">
      <c r="A462">
        <f t="shared" si="30"/>
        <v>10</v>
      </c>
      <c r="B462">
        <v>90</v>
      </c>
      <c r="C462">
        <v>85</v>
      </c>
    </row>
    <row r="463" spans="1:9">
      <c r="A463">
        <f t="shared" si="30"/>
        <v>11</v>
      </c>
      <c r="B463">
        <v>91</v>
      </c>
      <c r="C463">
        <v>86</v>
      </c>
    </row>
    <row r="464" spans="1:9">
      <c r="A464">
        <f t="shared" si="30"/>
        <v>12</v>
      </c>
      <c r="B464">
        <v>91</v>
      </c>
      <c r="C464">
        <v>87</v>
      </c>
    </row>
    <row r="465" spans="1:3">
      <c r="A465">
        <f t="shared" si="30"/>
        <v>13</v>
      </c>
      <c r="B465">
        <v>92</v>
      </c>
      <c r="C465">
        <v>88</v>
      </c>
    </row>
    <row r="466" spans="1:3">
      <c r="A466">
        <f t="shared" si="30"/>
        <v>14</v>
      </c>
      <c r="B466">
        <v>92</v>
      </c>
      <c r="C466">
        <v>89</v>
      </c>
    </row>
    <row r="467" spans="1:3">
      <c r="A467">
        <f t="shared" si="30"/>
        <v>15</v>
      </c>
      <c r="B467">
        <v>93</v>
      </c>
      <c r="C467">
        <v>90</v>
      </c>
    </row>
    <row r="468" spans="1:3">
      <c r="A468">
        <f t="shared" si="30"/>
        <v>16</v>
      </c>
      <c r="B468">
        <v>93</v>
      </c>
      <c r="C468">
        <v>91</v>
      </c>
    </row>
    <row r="469" spans="1:3">
      <c r="A469">
        <f t="shared" si="30"/>
        <v>17</v>
      </c>
      <c r="B469">
        <v>94</v>
      </c>
      <c r="C469">
        <v>91</v>
      </c>
    </row>
    <row r="470" spans="1:3">
      <c r="A470">
        <f t="shared" si="30"/>
        <v>18</v>
      </c>
      <c r="B470">
        <v>94</v>
      </c>
      <c r="C470">
        <v>92</v>
      </c>
    </row>
    <row r="471" spans="1:3">
      <c r="A471">
        <f t="shared" si="30"/>
        <v>19</v>
      </c>
      <c r="B471">
        <v>94</v>
      </c>
      <c r="C471">
        <v>92</v>
      </c>
    </row>
    <row r="472" spans="1:3">
      <c r="A472">
        <f t="shared" si="30"/>
        <v>20</v>
      </c>
      <c r="B472">
        <v>94</v>
      </c>
      <c r="C472">
        <v>93</v>
      </c>
    </row>
    <row r="473" spans="1:3">
      <c r="A473">
        <f t="shared" si="30"/>
        <v>21</v>
      </c>
      <c r="B473">
        <v>95</v>
      </c>
      <c r="C473">
        <v>93</v>
      </c>
    </row>
    <row r="474" spans="1:3">
      <c r="A474">
        <f t="shared" si="30"/>
        <v>22</v>
      </c>
      <c r="B474">
        <v>95</v>
      </c>
      <c r="C474">
        <v>93</v>
      </c>
    </row>
    <row r="475" spans="1:3">
      <c r="A475">
        <f t="shared" si="30"/>
        <v>23</v>
      </c>
      <c r="B475">
        <v>95</v>
      </c>
      <c r="C475">
        <v>94</v>
      </c>
    </row>
    <row r="476" spans="1:3">
      <c r="A476">
        <f t="shared" si="30"/>
        <v>24</v>
      </c>
      <c r="B476">
        <v>95</v>
      </c>
      <c r="C476">
        <v>94</v>
      </c>
    </row>
    <row r="477" spans="1:3">
      <c r="A477">
        <f t="shared" si="30"/>
        <v>25</v>
      </c>
      <c r="B477">
        <v>95</v>
      </c>
      <c r="C477">
        <v>94</v>
      </c>
    </row>
    <row r="478" spans="1:3">
      <c r="A478">
        <f t="shared" si="30"/>
        <v>26</v>
      </c>
      <c r="B478">
        <v>96</v>
      </c>
      <c r="C478">
        <v>95</v>
      </c>
    </row>
    <row r="479" spans="1:3">
      <c r="A479">
        <f t="shared" si="30"/>
        <v>27</v>
      </c>
      <c r="B479">
        <v>96</v>
      </c>
      <c r="C479">
        <v>95</v>
      </c>
    </row>
    <row r="480" spans="1:3">
      <c r="A480">
        <f t="shared" si="30"/>
        <v>28</v>
      </c>
      <c r="B480">
        <v>96</v>
      </c>
      <c r="C480">
        <v>95</v>
      </c>
    </row>
    <row r="481" spans="1:3">
      <c r="A481">
        <f t="shared" si="30"/>
        <v>29</v>
      </c>
      <c r="B481">
        <v>96</v>
      </c>
      <c r="C481">
        <v>95</v>
      </c>
    </row>
    <row r="482" spans="1:3">
      <c r="A482">
        <f t="shared" si="30"/>
        <v>30</v>
      </c>
      <c r="B482">
        <v>96</v>
      </c>
      <c r="C482">
        <v>96</v>
      </c>
    </row>
    <row r="483" spans="1:3">
      <c r="A483">
        <f t="shared" si="30"/>
        <v>31</v>
      </c>
      <c r="B483">
        <v>96</v>
      </c>
      <c r="C483">
        <v>96</v>
      </c>
    </row>
    <row r="484" spans="1:3">
      <c r="A484">
        <f t="shared" si="30"/>
        <v>32</v>
      </c>
      <c r="B484">
        <v>96</v>
      </c>
      <c r="C484">
        <v>96</v>
      </c>
    </row>
    <row r="485" spans="1:3">
      <c r="A485">
        <f t="shared" si="30"/>
        <v>33</v>
      </c>
      <c r="B485">
        <v>97</v>
      </c>
      <c r="C485">
        <v>96</v>
      </c>
    </row>
    <row r="486" spans="1:3">
      <c r="A486">
        <f t="shared" si="30"/>
        <v>34</v>
      </c>
      <c r="B486">
        <v>97</v>
      </c>
      <c r="C486">
        <v>96</v>
      </c>
    </row>
    <row r="487" spans="1:3">
      <c r="A487">
        <f t="shared" si="30"/>
        <v>35</v>
      </c>
      <c r="B487">
        <v>97</v>
      </c>
      <c r="C487">
        <v>96</v>
      </c>
    </row>
    <row r="488" spans="1:3">
      <c r="A488">
        <f t="shared" si="30"/>
        <v>36</v>
      </c>
      <c r="B488">
        <v>97</v>
      </c>
      <c r="C488">
        <v>96</v>
      </c>
    </row>
    <row r="489" spans="1:3">
      <c r="A489">
        <f t="shared" si="30"/>
        <v>37</v>
      </c>
      <c r="B489">
        <v>97</v>
      </c>
      <c r="C489">
        <v>97</v>
      </c>
    </row>
    <row r="490" spans="1:3">
      <c r="A490">
        <f t="shared" si="30"/>
        <v>38</v>
      </c>
      <c r="B490">
        <v>97</v>
      </c>
      <c r="C490">
        <v>97</v>
      </c>
    </row>
    <row r="491" spans="1:3">
      <c r="A491">
        <f t="shared" si="30"/>
        <v>39</v>
      </c>
      <c r="B491">
        <v>97</v>
      </c>
      <c r="C491">
        <v>97</v>
      </c>
    </row>
    <row r="492" spans="1:3">
      <c r="A492">
        <f t="shared" si="30"/>
        <v>40</v>
      </c>
      <c r="B492">
        <v>97</v>
      </c>
      <c r="C492">
        <v>97</v>
      </c>
    </row>
    <row r="493" spans="1:3">
      <c r="A493">
        <f t="shared" si="30"/>
        <v>41</v>
      </c>
      <c r="B493">
        <v>97</v>
      </c>
      <c r="C493">
        <v>97</v>
      </c>
    </row>
    <row r="494" spans="1:3">
      <c r="A494">
        <f t="shared" si="30"/>
        <v>42</v>
      </c>
      <c r="B494">
        <v>97</v>
      </c>
      <c r="C494">
        <v>97</v>
      </c>
    </row>
    <row r="495" spans="1:3">
      <c r="A495">
        <f t="shared" si="30"/>
        <v>43</v>
      </c>
      <c r="B495">
        <v>97</v>
      </c>
      <c r="C495">
        <v>97</v>
      </c>
    </row>
    <row r="496" spans="1:3">
      <c r="A496">
        <f t="shared" si="30"/>
        <v>44</v>
      </c>
      <c r="B496">
        <v>97</v>
      </c>
      <c r="C496">
        <v>97</v>
      </c>
    </row>
    <row r="497" spans="1:3">
      <c r="A497">
        <f t="shared" si="30"/>
        <v>45</v>
      </c>
      <c r="B497">
        <v>98</v>
      </c>
      <c r="C497">
        <v>97</v>
      </c>
    </row>
    <row r="498" spans="1:3">
      <c r="A498">
        <f t="shared" si="30"/>
        <v>46</v>
      </c>
      <c r="B498">
        <v>98</v>
      </c>
      <c r="C498">
        <v>97</v>
      </c>
    </row>
    <row r="499" spans="1:3">
      <c r="A499">
        <f t="shared" si="30"/>
        <v>47</v>
      </c>
      <c r="B499">
        <v>98</v>
      </c>
      <c r="C499">
        <v>98</v>
      </c>
    </row>
    <row r="500" spans="1:3">
      <c r="A500">
        <f t="shared" si="30"/>
        <v>48</v>
      </c>
      <c r="B500">
        <v>98</v>
      </c>
      <c r="C500">
        <v>98</v>
      </c>
    </row>
    <row r="501" spans="1:3">
      <c r="A501">
        <f t="shared" si="30"/>
        <v>49</v>
      </c>
      <c r="B501">
        <v>98</v>
      </c>
      <c r="C501">
        <v>98</v>
      </c>
    </row>
    <row r="502" spans="1:3">
      <c r="A502">
        <f t="shared" si="30"/>
        <v>50</v>
      </c>
      <c r="B502">
        <v>98</v>
      </c>
      <c r="C502">
        <v>98</v>
      </c>
    </row>
    <row r="503" spans="1:3">
      <c r="A503">
        <f t="shared" si="30"/>
        <v>51</v>
      </c>
      <c r="B503">
        <v>98</v>
      </c>
      <c r="C503">
        <v>98</v>
      </c>
    </row>
    <row r="504" spans="1:3">
      <c r="A504">
        <f t="shared" si="30"/>
        <v>52</v>
      </c>
      <c r="B504">
        <v>98</v>
      </c>
      <c r="C504">
        <v>98</v>
      </c>
    </row>
    <row r="505" spans="1:3">
      <c r="A505">
        <f t="shared" si="30"/>
        <v>53</v>
      </c>
      <c r="B505">
        <v>98</v>
      </c>
      <c r="C505">
        <v>98</v>
      </c>
    </row>
    <row r="506" spans="1:3">
      <c r="A506">
        <f t="shared" si="30"/>
        <v>54</v>
      </c>
      <c r="B506">
        <v>98</v>
      </c>
      <c r="C506">
        <v>98</v>
      </c>
    </row>
    <row r="507" spans="1:3">
      <c r="A507">
        <f t="shared" si="30"/>
        <v>55</v>
      </c>
      <c r="B507">
        <v>98</v>
      </c>
      <c r="C507">
        <v>98</v>
      </c>
    </row>
    <row r="508" spans="1:3">
      <c r="A508">
        <f t="shared" si="30"/>
        <v>56</v>
      </c>
      <c r="B508">
        <v>98</v>
      </c>
      <c r="C508">
        <v>98</v>
      </c>
    </row>
    <row r="509" spans="1:3">
      <c r="A509">
        <f t="shared" si="30"/>
        <v>57</v>
      </c>
      <c r="B509">
        <v>98</v>
      </c>
      <c r="C509">
        <v>98</v>
      </c>
    </row>
    <row r="510" spans="1:3">
      <c r="A510">
        <f t="shared" si="30"/>
        <v>58</v>
      </c>
      <c r="B510">
        <v>98</v>
      </c>
      <c r="C510">
        <v>98</v>
      </c>
    </row>
    <row r="511" spans="1:3">
      <c r="A511">
        <f t="shared" si="30"/>
        <v>59</v>
      </c>
      <c r="B511">
        <v>98</v>
      </c>
      <c r="C511">
        <v>98</v>
      </c>
    </row>
    <row r="512" spans="1:3">
      <c r="A512">
        <f t="shared" si="30"/>
        <v>60</v>
      </c>
      <c r="B512">
        <v>98</v>
      </c>
      <c r="C512">
        <v>98</v>
      </c>
    </row>
    <row r="513" spans="1:3">
      <c r="A513">
        <f t="shared" si="30"/>
        <v>61</v>
      </c>
      <c r="B513">
        <v>98</v>
      </c>
      <c r="C513">
        <v>98</v>
      </c>
    </row>
    <row r="514" spans="1:3">
      <c r="A514">
        <f t="shared" si="30"/>
        <v>62</v>
      </c>
      <c r="B514">
        <v>98</v>
      </c>
      <c r="C514">
        <v>98</v>
      </c>
    </row>
    <row r="515" spans="1:3">
      <c r="A515">
        <f t="shared" si="30"/>
        <v>63</v>
      </c>
      <c r="B515">
        <v>98</v>
      </c>
      <c r="C515">
        <v>98</v>
      </c>
    </row>
    <row r="516" spans="1:3">
      <c r="A516">
        <f t="shared" si="30"/>
        <v>64</v>
      </c>
      <c r="B516">
        <v>98</v>
      </c>
      <c r="C516">
        <v>98</v>
      </c>
    </row>
    <row r="517" spans="1:3">
      <c r="A517">
        <f t="shared" si="30"/>
        <v>65</v>
      </c>
      <c r="B517">
        <v>98</v>
      </c>
      <c r="C517">
        <v>98</v>
      </c>
    </row>
    <row r="518" spans="1:3">
      <c r="A518">
        <f t="shared" ref="A518:A551" si="31">A517+1</f>
        <v>66</v>
      </c>
      <c r="B518">
        <v>98</v>
      </c>
      <c r="C518">
        <v>99</v>
      </c>
    </row>
    <row r="519" spans="1:3">
      <c r="A519">
        <f t="shared" si="31"/>
        <v>67</v>
      </c>
      <c r="B519">
        <v>99</v>
      </c>
      <c r="C519">
        <v>99</v>
      </c>
    </row>
    <row r="520" spans="1:3">
      <c r="A520">
        <f t="shared" si="31"/>
        <v>68</v>
      </c>
      <c r="B520">
        <v>99</v>
      </c>
      <c r="C520">
        <v>99</v>
      </c>
    </row>
    <row r="521" spans="1:3">
      <c r="A521">
        <f t="shared" si="31"/>
        <v>69</v>
      </c>
      <c r="B521">
        <v>99</v>
      </c>
      <c r="C521">
        <v>99</v>
      </c>
    </row>
    <row r="522" spans="1:3">
      <c r="A522">
        <f t="shared" si="31"/>
        <v>70</v>
      </c>
      <c r="B522">
        <v>99</v>
      </c>
      <c r="C522">
        <v>99</v>
      </c>
    </row>
    <row r="523" spans="1:3">
      <c r="A523">
        <f t="shared" si="31"/>
        <v>71</v>
      </c>
      <c r="B523">
        <v>99</v>
      </c>
      <c r="C523">
        <v>99</v>
      </c>
    </row>
    <row r="524" spans="1:3">
      <c r="A524">
        <f t="shared" si="31"/>
        <v>72</v>
      </c>
      <c r="B524">
        <v>99</v>
      </c>
      <c r="C524">
        <v>99</v>
      </c>
    </row>
    <row r="525" spans="1:3">
      <c r="A525">
        <f t="shared" si="31"/>
        <v>73</v>
      </c>
      <c r="B525">
        <v>99</v>
      </c>
      <c r="C525">
        <v>99</v>
      </c>
    </row>
    <row r="526" spans="1:3">
      <c r="A526">
        <f t="shared" si="31"/>
        <v>74</v>
      </c>
      <c r="B526">
        <v>99</v>
      </c>
      <c r="C526">
        <v>99</v>
      </c>
    </row>
    <row r="527" spans="1:3">
      <c r="A527">
        <f t="shared" si="31"/>
        <v>75</v>
      </c>
      <c r="B527">
        <v>99</v>
      </c>
      <c r="C527">
        <v>99</v>
      </c>
    </row>
    <row r="528" spans="1:3">
      <c r="A528">
        <f t="shared" si="31"/>
        <v>76</v>
      </c>
      <c r="B528">
        <v>99</v>
      </c>
      <c r="C528">
        <v>99</v>
      </c>
    </row>
    <row r="529" spans="1:3">
      <c r="A529">
        <f t="shared" si="31"/>
        <v>77</v>
      </c>
      <c r="B529">
        <v>99</v>
      </c>
      <c r="C529">
        <v>99</v>
      </c>
    </row>
    <row r="530" spans="1:3">
      <c r="A530">
        <f t="shared" si="31"/>
        <v>78</v>
      </c>
      <c r="B530">
        <v>99</v>
      </c>
      <c r="C530">
        <v>99</v>
      </c>
    </row>
    <row r="531" spans="1:3">
      <c r="A531">
        <f t="shared" si="31"/>
        <v>79</v>
      </c>
      <c r="B531">
        <v>99</v>
      </c>
      <c r="C531">
        <v>99</v>
      </c>
    </row>
    <row r="532" spans="1:3">
      <c r="A532">
        <f t="shared" si="31"/>
        <v>80</v>
      </c>
      <c r="B532">
        <v>99</v>
      </c>
      <c r="C532">
        <v>99</v>
      </c>
    </row>
    <row r="533" spans="1:3">
      <c r="A533">
        <f t="shared" si="31"/>
        <v>81</v>
      </c>
      <c r="B533">
        <v>99</v>
      </c>
      <c r="C533">
        <v>99</v>
      </c>
    </row>
    <row r="534" spans="1:3">
      <c r="A534">
        <f t="shared" si="31"/>
        <v>82</v>
      </c>
      <c r="B534">
        <v>99</v>
      </c>
      <c r="C534">
        <v>99</v>
      </c>
    </row>
    <row r="535" spans="1:3">
      <c r="A535">
        <f t="shared" si="31"/>
        <v>83</v>
      </c>
      <c r="B535">
        <v>99</v>
      </c>
      <c r="C535">
        <v>99</v>
      </c>
    </row>
    <row r="536" spans="1:3">
      <c r="A536">
        <f t="shared" si="31"/>
        <v>84</v>
      </c>
      <c r="B536">
        <v>99</v>
      </c>
      <c r="C536">
        <v>99</v>
      </c>
    </row>
    <row r="537" spans="1:3">
      <c r="A537">
        <f t="shared" si="31"/>
        <v>85</v>
      </c>
      <c r="B537">
        <v>99</v>
      </c>
      <c r="C537">
        <v>99</v>
      </c>
    </row>
    <row r="538" spans="1:3">
      <c r="A538">
        <f t="shared" si="31"/>
        <v>86</v>
      </c>
      <c r="B538">
        <v>99</v>
      </c>
      <c r="C538">
        <v>99</v>
      </c>
    </row>
    <row r="539" spans="1:3">
      <c r="A539">
        <f t="shared" si="31"/>
        <v>87</v>
      </c>
      <c r="B539">
        <v>99</v>
      </c>
      <c r="C539">
        <v>99</v>
      </c>
    </row>
    <row r="540" spans="1:3">
      <c r="A540">
        <f t="shared" si="31"/>
        <v>88</v>
      </c>
      <c r="B540">
        <v>99</v>
      </c>
      <c r="C540">
        <v>99</v>
      </c>
    </row>
    <row r="541" spans="1:3">
      <c r="A541">
        <f t="shared" si="31"/>
        <v>89</v>
      </c>
      <c r="B541">
        <v>99</v>
      </c>
      <c r="C541">
        <v>99</v>
      </c>
    </row>
    <row r="542" spans="1:3">
      <c r="A542">
        <f t="shared" si="31"/>
        <v>90</v>
      </c>
      <c r="B542">
        <v>99</v>
      </c>
      <c r="C542">
        <v>99</v>
      </c>
    </row>
    <row r="543" spans="1:3">
      <c r="A543">
        <f t="shared" si="31"/>
        <v>91</v>
      </c>
      <c r="B543">
        <v>99</v>
      </c>
      <c r="C543">
        <v>99</v>
      </c>
    </row>
    <row r="544" spans="1:3">
      <c r="A544">
        <f t="shared" si="31"/>
        <v>92</v>
      </c>
      <c r="B544">
        <v>99</v>
      </c>
      <c r="C544">
        <v>99</v>
      </c>
    </row>
    <row r="545" spans="1:3">
      <c r="A545">
        <f t="shared" si="31"/>
        <v>93</v>
      </c>
      <c r="B545">
        <v>99</v>
      </c>
      <c r="C545">
        <v>99</v>
      </c>
    </row>
    <row r="546" spans="1:3">
      <c r="A546">
        <f t="shared" si="31"/>
        <v>94</v>
      </c>
      <c r="B546">
        <v>99</v>
      </c>
      <c r="C546">
        <v>99</v>
      </c>
    </row>
    <row r="547" spans="1:3">
      <c r="A547">
        <f t="shared" si="31"/>
        <v>95</v>
      </c>
      <c r="B547">
        <v>99</v>
      </c>
      <c r="C547">
        <v>99</v>
      </c>
    </row>
    <row r="548" spans="1:3">
      <c r="A548">
        <f t="shared" si="31"/>
        <v>96</v>
      </c>
      <c r="B548">
        <v>99</v>
      </c>
      <c r="C548">
        <v>99</v>
      </c>
    </row>
    <row r="549" spans="1:3">
      <c r="A549">
        <f t="shared" si="31"/>
        <v>97</v>
      </c>
      <c r="B549">
        <v>99</v>
      </c>
      <c r="C549">
        <v>99</v>
      </c>
    </row>
    <row r="550" spans="1:3">
      <c r="A550">
        <f t="shared" si="31"/>
        <v>98</v>
      </c>
      <c r="B550">
        <v>99</v>
      </c>
      <c r="C550">
        <v>99</v>
      </c>
    </row>
    <row r="551" spans="1:3">
      <c r="A551">
        <f t="shared" si="31"/>
        <v>99</v>
      </c>
      <c r="B551">
        <v>99</v>
      </c>
      <c r="C551">
        <v>99</v>
      </c>
    </row>
    <row r="552" spans="1:3">
      <c r="A552">
        <v>100</v>
      </c>
      <c r="B552">
        <v>100</v>
      </c>
      <c r="C552">
        <v>100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A115" workbookViewId="0">
      <selection activeCell="Q116" sqref="Q116"/>
    </sheetView>
  </sheetViews>
  <sheetFormatPr baseColWidth="10" defaultRowHeight="13" x14ac:dyDescent="0"/>
  <cols>
    <col min="10" max="10" width="12.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21</v>
      </c>
      <c r="H1" t="s">
        <v>54</v>
      </c>
    </row>
    <row r="3" spans="1:12">
      <c r="A3" s="5" t="s">
        <v>52</v>
      </c>
      <c r="B3">
        <v>458</v>
      </c>
      <c r="C3">
        <v>8</v>
      </c>
      <c r="D3">
        <v>17</v>
      </c>
      <c r="E3">
        <v>52</v>
      </c>
      <c r="I3" s="6" t="s">
        <v>58</v>
      </c>
      <c r="J3" s="6" t="s">
        <v>62</v>
      </c>
      <c r="K3" s="6" t="s">
        <v>63</v>
      </c>
      <c r="L3" s="6" t="s">
        <v>69</v>
      </c>
    </row>
    <row r="4" spans="1:12">
      <c r="B4">
        <v>545</v>
      </c>
      <c r="C4">
        <v>10</v>
      </c>
      <c r="D4">
        <v>17</v>
      </c>
      <c r="E4">
        <v>46</v>
      </c>
      <c r="H4" s="6">
        <v>0</v>
      </c>
      <c r="I4">
        <v>39</v>
      </c>
      <c r="J4">
        <f>1000*EXP(-5*EXP(-0.048*H4))</f>
        <v>6.7379469990854668</v>
      </c>
      <c r="K4">
        <f>INT(800/(1+24*EXP(-0.09*H4)))</f>
        <v>32</v>
      </c>
      <c r="L4">
        <f>INT((I4+I5)/2)</f>
        <v>36</v>
      </c>
    </row>
    <row r="5" spans="1:12">
      <c r="A5" s="5" t="s">
        <v>53</v>
      </c>
      <c r="B5">
        <v>482</v>
      </c>
      <c r="C5">
        <v>6</v>
      </c>
      <c r="D5">
        <v>13</v>
      </c>
      <c r="E5">
        <v>51</v>
      </c>
      <c r="H5" s="6">
        <v>1</v>
      </c>
      <c r="I5">
        <v>34</v>
      </c>
      <c r="J5">
        <f t="shared" ref="J5:J68" si="0">1000*EXP(-5*EXP(-0.048*H5))</f>
        <v>8.5171888873141075</v>
      </c>
      <c r="K5">
        <f t="shared" ref="K5:K68" si="1">INT(800/(1+24*EXP(-0.09*H5)))</f>
        <v>34</v>
      </c>
      <c r="L5">
        <f>INT((I4+I5+I6)/3)</f>
        <v>37</v>
      </c>
    </row>
    <row r="6" spans="1:12">
      <c r="A6" s="5"/>
      <c r="B6">
        <v>436</v>
      </c>
      <c r="C6">
        <v>6</v>
      </c>
      <c r="D6">
        <v>11</v>
      </c>
      <c r="E6">
        <v>48</v>
      </c>
      <c r="H6" s="6">
        <v>2</v>
      </c>
      <c r="I6">
        <v>38</v>
      </c>
      <c r="J6">
        <f t="shared" si="0"/>
        <v>10.648672096837959</v>
      </c>
      <c r="K6">
        <f t="shared" si="1"/>
        <v>38</v>
      </c>
      <c r="L6">
        <f t="shared" ref="L6:L46" si="2">INT((I5+I6+I7)/3)</f>
        <v>35</v>
      </c>
    </row>
    <row r="7" spans="1:12">
      <c r="B7">
        <v>429</v>
      </c>
      <c r="C7">
        <v>7</v>
      </c>
      <c r="D7">
        <v>11</v>
      </c>
      <c r="E7">
        <v>57</v>
      </c>
      <c r="H7" s="6">
        <v>3</v>
      </c>
      <c r="I7">
        <v>35</v>
      </c>
      <c r="J7">
        <f t="shared" si="0"/>
        <v>13.174939978244911</v>
      </c>
      <c r="K7">
        <f t="shared" si="1"/>
        <v>41</v>
      </c>
      <c r="L7">
        <f t="shared" si="2"/>
        <v>42</v>
      </c>
    </row>
    <row r="8" spans="1:12">
      <c r="A8" s="5" t="s">
        <v>44</v>
      </c>
      <c r="B8">
        <v>443</v>
      </c>
      <c r="C8">
        <v>8</v>
      </c>
      <c r="D8">
        <v>17</v>
      </c>
      <c r="E8">
        <v>58</v>
      </c>
      <c r="H8" s="6">
        <v>4</v>
      </c>
      <c r="I8">
        <v>53</v>
      </c>
      <c r="J8">
        <f t="shared" si="0"/>
        <v>16.1387132685201</v>
      </c>
      <c r="K8">
        <f t="shared" si="1"/>
        <v>45</v>
      </c>
      <c r="L8">
        <f t="shared" si="2"/>
        <v>51</v>
      </c>
    </row>
    <row r="9" spans="1:12">
      <c r="A9" s="5"/>
      <c r="B9">
        <v>439</v>
      </c>
      <c r="C9">
        <v>6</v>
      </c>
      <c r="D9">
        <v>16</v>
      </c>
      <c r="E9">
        <v>41</v>
      </c>
      <c r="H9" s="6">
        <v>5</v>
      </c>
      <c r="I9">
        <v>66</v>
      </c>
      <c r="J9">
        <f t="shared" si="0"/>
        <v>19.582101762386309</v>
      </c>
      <c r="K9">
        <f t="shared" si="1"/>
        <v>49</v>
      </c>
      <c r="L9">
        <f t="shared" si="2"/>
        <v>59</v>
      </c>
    </row>
    <row r="10" spans="1:12">
      <c r="A10" s="4"/>
      <c r="B10">
        <v>457</v>
      </c>
      <c r="C10">
        <v>8</v>
      </c>
      <c r="D10">
        <v>21</v>
      </c>
      <c r="E10">
        <v>64</v>
      </c>
      <c r="H10" s="6">
        <v>6</v>
      </c>
      <c r="I10">
        <v>60</v>
      </c>
      <c r="J10">
        <f t="shared" si="0"/>
        <v>23.545796637158986</v>
      </c>
      <c r="K10">
        <f t="shared" si="1"/>
        <v>53</v>
      </c>
      <c r="L10">
        <f t="shared" si="2"/>
        <v>65</v>
      </c>
    </row>
    <row r="11" spans="1:12">
      <c r="A11" s="5" t="s">
        <v>42</v>
      </c>
      <c r="B11">
        <v>427</v>
      </c>
      <c r="C11">
        <v>6</v>
      </c>
      <c r="D11">
        <v>23</v>
      </c>
      <c r="E11">
        <v>72</v>
      </c>
      <c r="H11" s="6">
        <v>7</v>
      </c>
      <c r="I11">
        <v>71</v>
      </c>
      <c r="J11">
        <f t="shared" si="0"/>
        <v>28.068269805278192</v>
      </c>
      <c r="K11">
        <f t="shared" si="1"/>
        <v>58</v>
      </c>
      <c r="L11">
        <f t="shared" si="2"/>
        <v>66</v>
      </c>
    </row>
    <row r="12" spans="1:12">
      <c r="A12" s="3"/>
      <c r="B12">
        <v>389</v>
      </c>
      <c r="C12">
        <v>6</v>
      </c>
      <c r="D12">
        <v>20</v>
      </c>
      <c r="E12">
        <v>63</v>
      </c>
      <c r="H12" s="6">
        <v>8</v>
      </c>
      <c r="I12">
        <v>68</v>
      </c>
      <c r="J12">
        <f t="shared" si="0"/>
        <v>33.185005856705459</v>
      </c>
      <c r="K12">
        <f t="shared" si="1"/>
        <v>63</v>
      </c>
      <c r="L12">
        <f t="shared" si="2"/>
        <v>78</v>
      </c>
    </row>
    <row r="13" spans="1:12">
      <c r="A13" s="4"/>
      <c r="B13">
        <v>376</v>
      </c>
      <c r="C13">
        <v>7</v>
      </c>
      <c r="D13">
        <v>21</v>
      </c>
      <c r="E13">
        <v>62</v>
      </c>
      <c r="H13" s="6">
        <v>9</v>
      </c>
      <c r="I13">
        <v>96</v>
      </c>
      <c r="J13">
        <f t="shared" si="0"/>
        <v>38.927790159774567</v>
      </c>
      <c r="K13">
        <f t="shared" si="1"/>
        <v>68</v>
      </c>
      <c r="L13">
        <f t="shared" si="2"/>
        <v>79</v>
      </c>
    </row>
    <row r="14" spans="1:12">
      <c r="A14" s="1" t="s">
        <v>23</v>
      </c>
      <c r="B14">
        <v>283</v>
      </c>
      <c r="C14">
        <v>6</v>
      </c>
      <c r="D14">
        <v>25</v>
      </c>
      <c r="E14">
        <v>59</v>
      </c>
      <c r="H14" s="6">
        <v>10</v>
      </c>
      <c r="I14">
        <v>75</v>
      </c>
      <c r="J14">
        <f t="shared" si="0"/>
        <v>45.324073716514349</v>
      </c>
      <c r="K14">
        <f t="shared" si="1"/>
        <v>74</v>
      </c>
      <c r="L14">
        <f t="shared" si="2"/>
        <v>91</v>
      </c>
    </row>
    <row r="15" spans="1:12">
      <c r="B15">
        <v>307</v>
      </c>
      <c r="C15">
        <v>7</v>
      </c>
      <c r="D15">
        <v>27</v>
      </c>
      <c r="E15">
        <v>62</v>
      </c>
      <c r="H15" s="6">
        <v>11</v>
      </c>
      <c r="I15">
        <v>102</v>
      </c>
      <c r="J15">
        <f t="shared" si="0"/>
        <v>52.396431660066661</v>
      </c>
      <c r="K15">
        <f t="shared" si="1"/>
        <v>80</v>
      </c>
      <c r="L15">
        <f t="shared" si="2"/>
        <v>93</v>
      </c>
    </row>
    <row r="16" spans="1:12">
      <c r="B16">
        <v>286</v>
      </c>
      <c r="C16">
        <v>8</v>
      </c>
      <c r="D16">
        <v>22</v>
      </c>
      <c r="E16">
        <v>58</v>
      </c>
      <c r="H16" s="6">
        <v>12</v>
      </c>
      <c r="I16">
        <v>102</v>
      </c>
      <c r="J16">
        <f t="shared" si="0"/>
        <v>60.162128098762253</v>
      </c>
      <c r="K16">
        <f t="shared" si="1"/>
        <v>87</v>
      </c>
      <c r="L16">
        <f t="shared" si="2"/>
        <v>97</v>
      </c>
    </row>
    <row r="17" spans="1:12">
      <c r="A17" s="1" t="s">
        <v>24</v>
      </c>
      <c r="B17">
        <v>292</v>
      </c>
      <c r="C17">
        <v>7</v>
      </c>
      <c r="D17">
        <v>14</v>
      </c>
      <c r="E17">
        <v>38</v>
      </c>
      <c r="H17" s="6">
        <v>13</v>
      </c>
      <c r="I17">
        <v>87</v>
      </c>
      <c r="J17">
        <f t="shared" si="0"/>
        <v>68.632795612437107</v>
      </c>
      <c r="K17">
        <f t="shared" si="1"/>
        <v>94</v>
      </c>
      <c r="L17">
        <f t="shared" si="2"/>
        <v>88</v>
      </c>
    </row>
    <row r="18" spans="1:12">
      <c r="B18">
        <v>221</v>
      </c>
      <c r="C18">
        <v>6</v>
      </c>
      <c r="D18">
        <v>16</v>
      </c>
      <c r="E18">
        <v>32</v>
      </c>
      <c r="H18" s="6">
        <v>14</v>
      </c>
      <c r="I18">
        <v>77</v>
      </c>
      <c r="J18">
        <f t="shared" si="0"/>
        <v>77.814233331039887</v>
      </c>
      <c r="K18">
        <f t="shared" si="1"/>
        <v>102</v>
      </c>
      <c r="L18">
        <f t="shared" si="2"/>
        <v>85</v>
      </c>
    </row>
    <row r="19" spans="1:12">
      <c r="B19">
        <v>236</v>
      </c>
      <c r="C19">
        <v>6</v>
      </c>
      <c r="D19">
        <v>29</v>
      </c>
      <c r="E19">
        <v>36</v>
      </c>
      <c r="H19" s="6">
        <v>15</v>
      </c>
      <c r="I19">
        <v>92</v>
      </c>
      <c r="J19">
        <f t="shared" si="0"/>
        <v>87.706323380777704</v>
      </c>
      <c r="K19">
        <f t="shared" si="1"/>
        <v>110</v>
      </c>
      <c r="L19">
        <f t="shared" si="2"/>
        <v>90</v>
      </c>
    </row>
    <row r="20" spans="1:12">
      <c r="A20" s="3" t="s">
        <v>25</v>
      </c>
      <c r="B20">
        <v>209</v>
      </c>
      <c r="C20">
        <v>6</v>
      </c>
      <c r="D20">
        <v>21</v>
      </c>
      <c r="E20">
        <v>38</v>
      </c>
      <c r="H20" s="6">
        <v>16</v>
      </c>
      <c r="I20">
        <v>102</v>
      </c>
      <c r="J20">
        <f t="shared" si="0"/>
        <v>98.303061735928651</v>
      </c>
      <c r="K20">
        <f t="shared" si="1"/>
        <v>119</v>
      </c>
      <c r="L20">
        <f t="shared" si="2"/>
        <v>103</v>
      </c>
    </row>
    <row r="21" spans="1:12">
      <c r="A21" s="3"/>
      <c r="B21">
        <v>185</v>
      </c>
      <c r="C21">
        <v>7</v>
      </c>
      <c r="D21">
        <v>22</v>
      </c>
      <c r="E21">
        <v>43</v>
      </c>
      <c r="H21" s="6">
        <v>17</v>
      </c>
      <c r="I21">
        <v>116</v>
      </c>
      <c r="J21">
        <f t="shared" si="0"/>
        <v>109.59269628770213</v>
      </c>
      <c r="K21">
        <f t="shared" si="1"/>
        <v>129</v>
      </c>
      <c r="L21">
        <f t="shared" si="2"/>
        <v>120</v>
      </c>
    </row>
    <row r="22" spans="1:12">
      <c r="A22" s="3"/>
      <c r="B22">
        <v>190</v>
      </c>
      <c r="C22">
        <v>5</v>
      </c>
      <c r="D22">
        <v>21</v>
      </c>
      <c r="E22">
        <v>38</v>
      </c>
      <c r="H22" s="6">
        <v>18</v>
      </c>
      <c r="I22">
        <v>142</v>
      </c>
      <c r="J22">
        <f t="shared" si="0"/>
        <v>121.55796231335782</v>
      </c>
      <c r="K22">
        <f t="shared" si="1"/>
        <v>139</v>
      </c>
      <c r="L22">
        <f t="shared" si="2"/>
        <v>136</v>
      </c>
    </row>
    <row r="23" spans="1:12">
      <c r="A23" s="3" t="s">
        <v>28</v>
      </c>
      <c r="B23">
        <v>171</v>
      </c>
      <c r="C23">
        <v>8</v>
      </c>
      <c r="D23">
        <v>19</v>
      </c>
      <c r="E23">
        <v>33</v>
      </c>
      <c r="H23" s="6">
        <v>19</v>
      </c>
      <c r="I23">
        <v>150</v>
      </c>
      <c r="J23">
        <f t="shared" si="0"/>
        <v>134.17640353571235</v>
      </c>
      <c r="K23">
        <f t="shared" si="1"/>
        <v>149</v>
      </c>
      <c r="L23">
        <f t="shared" si="2"/>
        <v>146</v>
      </c>
    </row>
    <row r="24" spans="1:12">
      <c r="A24" s="3"/>
      <c r="B24">
        <v>149</v>
      </c>
      <c r="C24">
        <v>7</v>
      </c>
      <c r="D24">
        <v>15</v>
      </c>
      <c r="E24">
        <v>29</v>
      </c>
      <c r="H24" s="6">
        <v>20</v>
      </c>
      <c r="I24">
        <v>146</v>
      </c>
      <c r="J24">
        <f t="shared" si="0"/>
        <v>147.4207656049719</v>
      </c>
      <c r="K24">
        <f t="shared" si="1"/>
        <v>161</v>
      </c>
      <c r="L24">
        <f t="shared" si="2"/>
        <v>151</v>
      </c>
    </row>
    <row r="25" spans="1:12">
      <c r="A25" s="3"/>
      <c r="B25">
        <v>157</v>
      </c>
      <c r="C25">
        <v>9</v>
      </c>
      <c r="D25">
        <v>17</v>
      </c>
      <c r="E25">
        <v>29</v>
      </c>
      <c r="H25" s="6">
        <v>21</v>
      </c>
      <c r="I25">
        <v>157</v>
      </c>
      <c r="J25">
        <f t="shared" si="0"/>
        <v>161.25944808098177</v>
      </c>
      <c r="K25">
        <f t="shared" si="1"/>
        <v>172</v>
      </c>
      <c r="L25">
        <f t="shared" si="2"/>
        <v>150</v>
      </c>
    </row>
    <row r="26" spans="1:12">
      <c r="A26" s="3" t="s">
        <v>30</v>
      </c>
      <c r="B26">
        <v>146</v>
      </c>
      <c r="C26">
        <v>7</v>
      </c>
      <c r="D26">
        <v>16</v>
      </c>
      <c r="E26">
        <v>22</v>
      </c>
      <c r="H26" s="6">
        <v>22</v>
      </c>
      <c r="I26">
        <v>149</v>
      </c>
      <c r="J26">
        <f t="shared" si="0"/>
        <v>175.65700079055611</v>
      </c>
      <c r="K26">
        <f t="shared" si="1"/>
        <v>185</v>
      </c>
      <c r="L26">
        <f t="shared" si="2"/>
        <v>159</v>
      </c>
    </row>
    <row r="27" spans="1:12">
      <c r="A27" s="3"/>
      <c r="B27">
        <v>150</v>
      </c>
      <c r="C27">
        <v>8</v>
      </c>
      <c r="D27">
        <v>8</v>
      </c>
      <c r="E27">
        <v>27</v>
      </c>
      <c r="H27" s="6">
        <v>23</v>
      </c>
      <c r="I27">
        <v>171</v>
      </c>
      <c r="J27">
        <f t="shared" si="0"/>
        <v>190.57465071129675</v>
      </c>
      <c r="K27">
        <f t="shared" si="1"/>
        <v>198</v>
      </c>
      <c r="L27">
        <f t="shared" si="2"/>
        <v>170</v>
      </c>
    </row>
    <row r="28" spans="1:12">
      <c r="A28" s="3"/>
      <c r="B28">
        <v>142</v>
      </c>
      <c r="C28">
        <v>8</v>
      </c>
      <c r="D28">
        <v>9</v>
      </c>
      <c r="E28">
        <v>25</v>
      </c>
      <c r="H28" s="6">
        <v>24</v>
      </c>
      <c r="I28">
        <v>190</v>
      </c>
      <c r="J28">
        <f t="shared" si="0"/>
        <v>205.97084621021241</v>
      </c>
      <c r="K28">
        <f t="shared" si="1"/>
        <v>212</v>
      </c>
      <c r="L28">
        <f t="shared" si="2"/>
        <v>182</v>
      </c>
    </row>
    <row r="29" spans="1:12">
      <c r="A29" s="3" t="s">
        <v>31</v>
      </c>
      <c r="B29">
        <v>116</v>
      </c>
      <c r="C29">
        <v>9</v>
      </c>
      <c r="D29">
        <v>13</v>
      </c>
      <c r="E29">
        <v>19</v>
      </c>
      <c r="H29" s="6">
        <v>25</v>
      </c>
      <c r="I29">
        <v>185</v>
      </c>
      <c r="J29">
        <f t="shared" si="0"/>
        <v>221.80180645853423</v>
      </c>
      <c r="K29">
        <f t="shared" si="1"/>
        <v>226</v>
      </c>
      <c r="L29">
        <f t="shared" si="2"/>
        <v>194</v>
      </c>
    </row>
    <row r="30" spans="1:12">
      <c r="A30" s="3"/>
      <c r="B30">
        <v>102</v>
      </c>
      <c r="C30">
        <v>9</v>
      </c>
      <c r="D30">
        <v>13</v>
      </c>
      <c r="E30">
        <v>22</v>
      </c>
      <c r="H30" s="6">
        <v>26</v>
      </c>
      <c r="I30">
        <v>209</v>
      </c>
      <c r="J30">
        <f t="shared" si="0"/>
        <v>238.02206507031994</v>
      </c>
      <c r="K30">
        <f t="shared" si="1"/>
        <v>241</v>
      </c>
      <c r="L30">
        <f t="shared" si="2"/>
        <v>210</v>
      </c>
    </row>
    <row r="31" spans="1:12">
      <c r="A31" s="3"/>
      <c r="B31">
        <v>92</v>
      </c>
      <c r="C31">
        <v>9</v>
      </c>
      <c r="D31">
        <v>15</v>
      </c>
      <c r="E31">
        <v>23</v>
      </c>
      <c r="H31" s="6">
        <v>27</v>
      </c>
      <c r="I31">
        <v>236</v>
      </c>
      <c r="J31">
        <f t="shared" si="0"/>
        <v>254.58499839331051</v>
      </c>
      <c r="K31">
        <f t="shared" si="1"/>
        <v>256</v>
      </c>
      <c r="L31">
        <f t="shared" si="2"/>
        <v>222</v>
      </c>
    </row>
    <row r="32" spans="1:12">
      <c r="A32" s="3" t="s">
        <v>32</v>
      </c>
      <c r="B32">
        <v>77</v>
      </c>
      <c r="C32">
        <v>7</v>
      </c>
      <c r="D32">
        <v>15</v>
      </c>
      <c r="E32">
        <v>18</v>
      </c>
      <c r="H32" s="6">
        <v>28</v>
      </c>
      <c r="I32">
        <v>221</v>
      </c>
      <c r="J32">
        <f t="shared" si="0"/>
        <v>271.44333034508185</v>
      </c>
      <c r="K32">
        <f t="shared" si="1"/>
        <v>272</v>
      </c>
      <c r="L32">
        <f t="shared" si="2"/>
        <v>249</v>
      </c>
    </row>
    <row r="33" spans="1:12">
      <c r="B33">
        <v>87</v>
      </c>
      <c r="C33">
        <v>8</v>
      </c>
      <c r="D33">
        <v>14</v>
      </c>
      <c r="E33">
        <v>20</v>
      </c>
      <c r="H33" s="6">
        <v>29</v>
      </c>
      <c r="I33">
        <v>292</v>
      </c>
      <c r="J33">
        <f t="shared" si="0"/>
        <v>288.54960717400013</v>
      </c>
      <c r="K33">
        <f t="shared" si="1"/>
        <v>289</v>
      </c>
      <c r="L33">
        <f t="shared" si="2"/>
        <v>266</v>
      </c>
    </row>
    <row r="34" spans="1:12">
      <c r="B34">
        <v>102</v>
      </c>
      <c r="C34">
        <v>6</v>
      </c>
      <c r="D34">
        <v>16</v>
      </c>
      <c r="E34">
        <v>21</v>
      </c>
      <c r="H34" s="6">
        <v>30</v>
      </c>
      <c r="I34">
        <v>286</v>
      </c>
      <c r="J34">
        <f t="shared" si="0"/>
        <v>305.8566369812122</v>
      </c>
      <c r="K34">
        <f t="shared" si="1"/>
        <v>306</v>
      </c>
      <c r="L34">
        <f t="shared" si="2"/>
        <v>295</v>
      </c>
    </row>
    <row r="35" spans="1:12">
      <c r="A35" s="1" t="s">
        <v>5</v>
      </c>
      <c r="B35">
        <v>102</v>
      </c>
      <c r="C35">
        <v>8</v>
      </c>
      <c r="D35">
        <v>11</v>
      </c>
      <c r="E35">
        <v>17</v>
      </c>
      <c r="H35" s="6">
        <v>31</v>
      </c>
      <c r="I35">
        <v>307</v>
      </c>
      <c r="J35">
        <f t="shared" si="0"/>
        <v>323.3178902255853</v>
      </c>
      <c r="K35">
        <f t="shared" si="1"/>
        <v>323</v>
      </c>
      <c r="L35">
        <f t="shared" si="2"/>
        <v>292</v>
      </c>
    </row>
    <row r="36" spans="1:12">
      <c r="B36">
        <v>75</v>
      </c>
      <c r="C36">
        <v>7</v>
      </c>
      <c r="D36">
        <v>13</v>
      </c>
      <c r="E36">
        <v>19</v>
      </c>
      <c r="H36" s="6">
        <v>32</v>
      </c>
      <c r="I36">
        <v>283</v>
      </c>
      <c r="J36">
        <f t="shared" si="0"/>
        <v>340.88785871693568</v>
      </c>
      <c r="K36">
        <f t="shared" si="1"/>
        <v>340</v>
      </c>
      <c r="L36">
        <f t="shared" si="2"/>
        <v>322</v>
      </c>
    </row>
    <row r="37" spans="1:12">
      <c r="B37">
        <v>96</v>
      </c>
      <c r="C37">
        <v>8</v>
      </c>
      <c r="D37">
        <v>13</v>
      </c>
      <c r="E37">
        <v>20</v>
      </c>
      <c r="H37" s="6">
        <v>33</v>
      </c>
      <c r="I37">
        <v>376</v>
      </c>
      <c r="J37">
        <f t="shared" si="0"/>
        <v>358.52237176216101</v>
      </c>
      <c r="K37">
        <f t="shared" si="1"/>
        <v>358</v>
      </c>
      <c r="L37">
        <f t="shared" si="2"/>
        <v>349</v>
      </c>
    </row>
    <row r="38" spans="1:12">
      <c r="A38" s="1" t="s">
        <v>6</v>
      </c>
      <c r="B38">
        <v>68</v>
      </c>
      <c r="C38">
        <v>6</v>
      </c>
      <c r="D38">
        <v>13</v>
      </c>
      <c r="E38">
        <v>20</v>
      </c>
      <c r="H38" s="6">
        <v>34</v>
      </c>
      <c r="I38">
        <v>389</v>
      </c>
      <c r="J38">
        <f t="shared" si="0"/>
        <v>376.17886915045136</v>
      </c>
      <c r="K38">
        <f t="shared" si="1"/>
        <v>376</v>
      </c>
      <c r="L38">
        <f t="shared" si="2"/>
        <v>397</v>
      </c>
    </row>
    <row r="39" spans="1:12">
      <c r="B39">
        <v>71</v>
      </c>
      <c r="C39">
        <v>9</v>
      </c>
      <c r="D39">
        <v>12</v>
      </c>
      <c r="E39">
        <v>20</v>
      </c>
      <c r="H39" s="6">
        <v>35</v>
      </c>
      <c r="I39">
        <v>427</v>
      </c>
      <c r="J39">
        <f t="shared" si="0"/>
        <v>393.81663154122242</v>
      </c>
      <c r="K39">
        <f t="shared" si="1"/>
        <v>394</v>
      </c>
      <c r="L39">
        <f t="shared" si="2"/>
        <v>424</v>
      </c>
    </row>
    <row r="40" spans="1:12">
      <c r="B40">
        <v>60</v>
      </c>
      <c r="C40">
        <v>7</v>
      </c>
      <c r="D40">
        <v>9</v>
      </c>
      <c r="E40">
        <v>18</v>
      </c>
      <c r="H40" s="6">
        <v>36</v>
      </c>
      <c r="I40">
        <v>457</v>
      </c>
      <c r="J40">
        <f t="shared" si="0"/>
        <v>411.39696955138237</v>
      </c>
      <c r="K40">
        <f t="shared" si="1"/>
        <v>412</v>
      </c>
      <c r="L40">
        <f t="shared" si="2"/>
        <v>441</v>
      </c>
    </row>
    <row r="41" spans="1:12">
      <c r="A41" s="1" t="s">
        <v>7</v>
      </c>
      <c r="B41">
        <v>66</v>
      </c>
      <c r="C41">
        <v>6</v>
      </c>
      <c r="D41">
        <v>9</v>
      </c>
      <c r="E41">
        <v>19</v>
      </c>
      <c r="H41" s="6">
        <v>37</v>
      </c>
      <c r="I41">
        <v>439</v>
      </c>
      <c r="J41">
        <f t="shared" si="0"/>
        <v>428.88337343134299</v>
      </c>
      <c r="K41">
        <f t="shared" si="1"/>
        <v>430</v>
      </c>
      <c r="L41">
        <f t="shared" si="2"/>
        <v>446</v>
      </c>
    </row>
    <row r="42" spans="1:12">
      <c r="B42">
        <v>53</v>
      </c>
      <c r="C42">
        <v>5</v>
      </c>
      <c r="D42">
        <v>8</v>
      </c>
      <c r="E42">
        <v>18</v>
      </c>
      <c r="H42" s="6">
        <v>38</v>
      </c>
      <c r="I42">
        <v>443</v>
      </c>
      <c r="J42">
        <f t="shared" si="0"/>
        <v>446.24162567979477</v>
      </c>
      <c r="K42">
        <f t="shared" si="1"/>
        <v>448</v>
      </c>
      <c r="L42">
        <f t="shared" si="2"/>
        <v>437</v>
      </c>
    </row>
    <row r="43" spans="1:12">
      <c r="B43">
        <v>35</v>
      </c>
      <c r="C43">
        <v>6</v>
      </c>
      <c r="D43">
        <v>10</v>
      </c>
      <c r="E43">
        <v>18</v>
      </c>
      <c r="H43" s="6">
        <v>39</v>
      </c>
      <c r="I43">
        <v>429</v>
      </c>
      <c r="J43">
        <f t="shared" si="0"/>
        <v>463.43987928623346</v>
      </c>
      <c r="K43">
        <f t="shared" si="1"/>
        <v>465</v>
      </c>
      <c r="L43">
        <f t="shared" si="2"/>
        <v>436</v>
      </c>
    </row>
    <row r="44" spans="1:12">
      <c r="A44" s="1" t="s">
        <v>8</v>
      </c>
      <c r="B44">
        <v>38</v>
      </c>
      <c r="C44">
        <v>6</v>
      </c>
      <c r="D44">
        <v>5</v>
      </c>
      <c r="E44">
        <v>15</v>
      </c>
      <c r="H44" s="6">
        <v>40</v>
      </c>
      <c r="I44">
        <v>436</v>
      </c>
      <c r="J44">
        <f t="shared" si="0"/>
        <v>480.44870451978227</v>
      </c>
      <c r="K44">
        <f t="shared" si="1"/>
        <v>483</v>
      </c>
      <c r="L44">
        <f t="shared" si="2"/>
        <v>449</v>
      </c>
    </row>
    <row r="45" spans="1:12">
      <c r="B45">
        <v>34</v>
      </c>
      <c r="C45">
        <v>6</v>
      </c>
      <c r="D45">
        <v>7</v>
      </c>
      <c r="E45">
        <v>18</v>
      </c>
      <c r="H45" s="6">
        <v>41</v>
      </c>
      <c r="I45">
        <v>482</v>
      </c>
      <c r="J45">
        <f t="shared" si="0"/>
        <v>497.24110731616577</v>
      </c>
      <c r="K45">
        <f t="shared" si="1"/>
        <v>500</v>
      </c>
      <c r="L45">
        <f t="shared" si="2"/>
        <v>487</v>
      </c>
    </row>
    <row r="46" spans="1:12">
      <c r="B46">
        <v>39</v>
      </c>
      <c r="C46">
        <v>5</v>
      </c>
      <c r="D46">
        <v>5</v>
      </c>
      <c r="E46">
        <v>20</v>
      </c>
      <c r="H46" s="6">
        <v>42</v>
      </c>
      <c r="I46">
        <v>545</v>
      </c>
      <c r="J46">
        <f t="shared" si="0"/>
        <v>513.79252236515254</v>
      </c>
      <c r="K46">
        <f t="shared" si="1"/>
        <v>516</v>
      </c>
      <c r="L46">
        <f t="shared" si="2"/>
        <v>495</v>
      </c>
    </row>
    <row r="47" spans="1:12">
      <c r="A47" s="1" t="s">
        <v>9</v>
      </c>
      <c r="B47">
        <v>37</v>
      </c>
      <c r="C47">
        <v>7</v>
      </c>
      <c r="D47">
        <v>5</v>
      </c>
      <c r="H47" s="6">
        <v>43</v>
      </c>
      <c r="I47">
        <v>458</v>
      </c>
      <c r="J47">
        <f t="shared" si="0"/>
        <v>530.08078398163832</v>
      </c>
      <c r="K47">
        <f t="shared" si="1"/>
        <v>533</v>
      </c>
      <c r="L47">
        <f>INT((I46+I47)/2)</f>
        <v>501</v>
      </c>
    </row>
    <row r="48" spans="1:12">
      <c r="B48">
        <v>21</v>
      </c>
      <c r="C48">
        <v>11</v>
      </c>
      <c r="D48">
        <v>5</v>
      </c>
      <c r="H48" s="6">
        <v>44</v>
      </c>
      <c r="J48">
        <f t="shared" si="0"/>
        <v>546.08607776734732</v>
      </c>
      <c r="K48">
        <f t="shared" si="1"/>
        <v>548</v>
      </c>
    </row>
    <row r="49" spans="1:11">
      <c r="B49">
        <v>14</v>
      </c>
      <c r="C49">
        <v>11</v>
      </c>
      <c r="D49">
        <v>6</v>
      </c>
      <c r="H49" s="6">
        <v>45</v>
      </c>
      <c r="J49">
        <f t="shared" si="0"/>
        <v>561.790875948652</v>
      </c>
      <c r="K49">
        <f t="shared" si="1"/>
        <v>564</v>
      </c>
    </row>
    <row r="50" spans="1:11">
      <c r="A50" s="1" t="s">
        <v>10</v>
      </c>
      <c r="B50">
        <v>6</v>
      </c>
      <c r="C50">
        <v>5</v>
      </c>
      <c r="D50">
        <v>5</v>
      </c>
      <c r="H50" s="6">
        <v>46</v>
      </c>
      <c r="J50">
        <f t="shared" si="0"/>
        <v>577.17985911990093</v>
      </c>
      <c r="K50">
        <f t="shared" si="1"/>
        <v>578</v>
      </c>
    </row>
    <row r="51" spans="1:11">
      <c r="B51">
        <v>6</v>
      </c>
      <c r="C51">
        <v>3</v>
      </c>
      <c r="D51">
        <v>5</v>
      </c>
      <c r="H51" s="6">
        <v>47</v>
      </c>
      <c r="J51">
        <f t="shared" si="0"/>
        <v>592.23982694042274</v>
      </c>
      <c r="K51">
        <f t="shared" si="1"/>
        <v>592</v>
      </c>
    </row>
    <row r="52" spans="1:11">
      <c r="B52">
        <v>6</v>
      </c>
      <c r="C52">
        <v>5</v>
      </c>
      <c r="D52">
        <v>6</v>
      </c>
      <c r="H52" s="6">
        <v>48</v>
      </c>
      <c r="J52">
        <f t="shared" si="0"/>
        <v>606.95960013537035</v>
      </c>
      <c r="K52">
        <f t="shared" si="1"/>
        <v>606</v>
      </c>
    </row>
    <row r="53" spans="1:11">
      <c r="A53" s="1" t="s">
        <v>11</v>
      </c>
      <c r="B53">
        <v>4</v>
      </c>
      <c r="C53">
        <v>1</v>
      </c>
      <c r="D53">
        <v>6</v>
      </c>
      <c r="H53" s="6">
        <v>49</v>
      </c>
      <c r="J53">
        <f t="shared" si="0"/>
        <v>621.32991594289797</v>
      </c>
      <c r="K53">
        <f t="shared" si="1"/>
        <v>619</v>
      </c>
    </row>
    <row r="54" spans="1:11">
      <c r="B54">
        <v>4</v>
      </c>
      <c r="C54">
        <v>4</v>
      </c>
      <c r="D54">
        <v>6</v>
      </c>
      <c r="H54" s="6">
        <v>50</v>
      </c>
      <c r="J54">
        <f t="shared" si="0"/>
        <v>635.34331893883962</v>
      </c>
      <c r="K54">
        <f t="shared" si="1"/>
        <v>631</v>
      </c>
    </row>
    <row r="55" spans="1:11">
      <c r="B55">
        <v>7</v>
      </c>
      <c r="C55">
        <v>2</v>
      </c>
      <c r="D55">
        <v>5</v>
      </c>
      <c r="H55" s="6">
        <v>51</v>
      </c>
      <c r="J55">
        <f t="shared" si="0"/>
        <v>648.99404895997191</v>
      </c>
      <c r="K55">
        <f t="shared" si="1"/>
        <v>643</v>
      </c>
    </row>
    <row r="56" spans="1:11">
      <c r="A56" s="1" t="s">
        <v>12</v>
      </c>
      <c r="B56">
        <v>5</v>
      </c>
      <c r="C56">
        <v>4</v>
      </c>
      <c r="D56">
        <v>7</v>
      </c>
      <c r="H56" s="6">
        <v>52</v>
      </c>
      <c r="J56">
        <f t="shared" si="0"/>
        <v>662.27792764207356</v>
      </c>
      <c r="K56">
        <f t="shared" si="1"/>
        <v>654</v>
      </c>
    </row>
    <row r="57" spans="1:11">
      <c r="B57">
        <v>9</v>
      </c>
      <c r="C57">
        <v>4</v>
      </c>
      <c r="D57">
        <v>6</v>
      </c>
      <c r="H57" s="6">
        <v>53</v>
      </c>
      <c r="J57">
        <f t="shared" si="0"/>
        <v>675.19224489236262</v>
      </c>
      <c r="K57">
        <f t="shared" si="1"/>
        <v>664</v>
      </c>
    </row>
    <row r="58" spans="1:11">
      <c r="B58">
        <v>4</v>
      </c>
      <c r="C58">
        <v>3</v>
      </c>
      <c r="D58">
        <v>5</v>
      </c>
      <c r="H58" s="6">
        <v>54</v>
      </c>
      <c r="J58">
        <f t="shared" si="0"/>
        <v>687.73564642981546</v>
      </c>
      <c r="K58">
        <f t="shared" si="1"/>
        <v>674</v>
      </c>
    </row>
    <row r="59" spans="1:11">
      <c r="A59" s="1" t="s">
        <v>13</v>
      </c>
      <c r="B59">
        <v>7</v>
      </c>
      <c r="C59">
        <v>3</v>
      </c>
      <c r="D59">
        <v>4</v>
      </c>
      <c r="H59" s="6">
        <v>55</v>
      </c>
      <c r="J59">
        <f t="shared" si="0"/>
        <v>699.9080233529362</v>
      </c>
      <c r="K59">
        <f t="shared" si="1"/>
        <v>683</v>
      </c>
    </row>
    <row r="60" spans="1:11">
      <c r="B60">
        <v>3</v>
      </c>
      <c r="C60">
        <v>2</v>
      </c>
      <c r="D60">
        <v>6</v>
      </c>
      <c r="H60" s="6">
        <v>56</v>
      </c>
      <c r="J60">
        <f t="shared" si="0"/>
        <v>711.71040453380976</v>
      </c>
      <c r="K60">
        <f t="shared" si="1"/>
        <v>692</v>
      </c>
    </row>
    <row r="61" spans="1:11">
      <c r="B61">
        <v>4</v>
      </c>
      <c r="C61">
        <v>3</v>
      </c>
      <c r="D61">
        <v>6</v>
      </c>
      <c r="H61" s="6">
        <v>57</v>
      </c>
      <c r="J61">
        <f t="shared" si="0"/>
        <v>723.14485249026677</v>
      </c>
      <c r="K61">
        <f t="shared" si="1"/>
        <v>700</v>
      </c>
    </row>
    <row r="62" spans="1:11">
      <c r="A62" s="1" t="s">
        <v>14</v>
      </c>
      <c r="B62">
        <v>3</v>
      </c>
      <c r="C62">
        <v>3</v>
      </c>
      <c r="D62">
        <v>6</v>
      </c>
      <c r="H62" s="6">
        <v>58</v>
      </c>
      <c r="J62">
        <f t="shared" si="0"/>
        <v>734.21436325491641</v>
      </c>
      <c r="K62">
        <f t="shared" si="1"/>
        <v>708</v>
      </c>
    </row>
    <row r="63" spans="1:11">
      <c r="B63">
        <v>3</v>
      </c>
      <c r="C63">
        <v>3</v>
      </c>
      <c r="D63">
        <v>5</v>
      </c>
      <c r="H63" s="6">
        <v>59</v>
      </c>
      <c r="J63">
        <f t="shared" si="0"/>
        <v>744.92277064046755</v>
      </c>
      <c r="K63">
        <f t="shared" si="1"/>
        <v>715</v>
      </c>
    </row>
    <row r="64" spans="1:11">
      <c r="B64">
        <v>5</v>
      </c>
      <c r="C64">
        <v>2</v>
      </c>
      <c r="D64">
        <v>5</v>
      </c>
      <c r="H64" s="6">
        <v>60</v>
      </c>
      <c r="J64">
        <f t="shared" si="0"/>
        <v>755.27465519480154</v>
      </c>
      <c r="K64">
        <f t="shared" si="1"/>
        <v>721</v>
      </c>
    </row>
    <row r="65" spans="1:11">
      <c r="A65" s="1" t="s">
        <v>15</v>
      </c>
      <c r="B65">
        <v>3</v>
      </c>
      <c r="C65">
        <v>3</v>
      </c>
      <c r="D65">
        <v>5</v>
      </c>
      <c r="H65" s="6">
        <v>61</v>
      </c>
      <c r="J65">
        <f t="shared" si="0"/>
        <v>765.27525804607649</v>
      </c>
      <c r="K65">
        <f t="shared" si="1"/>
        <v>727</v>
      </c>
    </row>
    <row r="66" spans="1:11">
      <c r="H66" s="6">
        <v>62</v>
      </c>
      <c r="J66">
        <f t="shared" si="0"/>
        <v>774.93039975701004</v>
      </c>
      <c r="K66">
        <f t="shared" si="1"/>
        <v>733</v>
      </c>
    </row>
    <row r="67" spans="1:11">
      <c r="H67" s="6">
        <v>63</v>
      </c>
      <c r="J67">
        <f t="shared" si="0"/>
        <v>784.24640423761673</v>
      </c>
      <c r="K67">
        <f t="shared" si="1"/>
        <v>738</v>
      </c>
    </row>
    <row r="68" spans="1:11">
      <c r="H68" s="6">
        <v>64</v>
      </c>
      <c r="J68">
        <f t="shared" si="0"/>
        <v>793.23002770617381</v>
      </c>
      <c r="K68">
        <f t="shared" si="1"/>
        <v>743</v>
      </c>
    </row>
    <row r="69" spans="1:11">
      <c r="H69" s="6">
        <v>65</v>
      </c>
      <c r="J69">
        <f t="shared" ref="J69:J76" si="3">1000*EXP(-5*EXP(-0.048*H69))</f>
        <v>801.8883926381942</v>
      </c>
      <c r="K69">
        <f t="shared" ref="K69:K76" si="4">INT(800/(1+24*EXP(-0.09*H69)))</f>
        <v>748</v>
      </c>
    </row>
    <row r="70" spans="1:11">
      <c r="H70" s="6">
        <v>66</v>
      </c>
      <c r="J70">
        <f t="shared" si="3"/>
        <v>810.22892660177638</v>
      </c>
      <c r="K70">
        <f t="shared" si="4"/>
        <v>752</v>
      </c>
    </row>
    <row r="71" spans="1:11">
      <c r="H71" s="6">
        <v>67</v>
      </c>
      <c r="J71">
        <f t="shared" si="3"/>
        <v>818.25930584403329</v>
      </c>
      <c r="K71">
        <f t="shared" si="4"/>
        <v>756</v>
      </c>
    </row>
    <row r="72" spans="1:11">
      <c r="H72" s="6">
        <v>68</v>
      </c>
      <c r="J72">
        <f t="shared" si="3"/>
        <v>825.98740346650368</v>
      </c>
      <c r="K72">
        <f t="shared" si="4"/>
        <v>759</v>
      </c>
    </row>
    <row r="73" spans="1:11">
      <c r="H73" s="6">
        <v>69</v>
      </c>
      <c r="J73">
        <f t="shared" si="3"/>
        <v>833.42124200674482</v>
      </c>
      <c r="K73">
        <f t="shared" si="4"/>
        <v>763</v>
      </c>
    </row>
    <row r="74" spans="1:11">
      <c r="H74" s="6">
        <v>70</v>
      </c>
      <c r="J74">
        <f t="shared" si="3"/>
        <v>840.56895022791855</v>
      </c>
      <c r="K74">
        <f t="shared" si="4"/>
        <v>766</v>
      </c>
    </row>
    <row r="75" spans="1:11">
      <c r="H75" s="6">
        <v>71</v>
      </c>
      <c r="J75">
        <f t="shared" si="3"/>
        <v>847.43872390743138</v>
      </c>
      <c r="K75">
        <f t="shared" si="4"/>
        <v>769</v>
      </c>
    </row>
    <row r="76" spans="1:11">
      <c r="H76" s="6">
        <v>72</v>
      </c>
      <c r="J76">
        <f t="shared" si="3"/>
        <v>854.03879040892116</v>
      </c>
      <c r="K76">
        <f t="shared" si="4"/>
        <v>771</v>
      </c>
    </row>
    <row r="82" spans="8:12">
      <c r="H82" t="s">
        <v>74</v>
      </c>
    </row>
    <row r="84" spans="8:12">
      <c r="I84" s="6" t="s">
        <v>58</v>
      </c>
      <c r="J84" s="6" t="s">
        <v>62</v>
      </c>
      <c r="K84" s="6" t="s">
        <v>63</v>
      </c>
      <c r="L84" s="6" t="s">
        <v>69</v>
      </c>
    </row>
    <row r="85" spans="8:12">
      <c r="H85" s="6">
        <v>0</v>
      </c>
      <c r="I85">
        <v>20</v>
      </c>
      <c r="J85">
        <f>110*EXP(-4*EXP(-0.055*H85))</f>
        <v>2.0147202777607598</v>
      </c>
      <c r="K85">
        <f>110/(1+22*EXP(-0.1*H85))</f>
        <v>4.7826086956521738</v>
      </c>
      <c r="L85">
        <f>INT((I85+I86)/2)</f>
        <v>19</v>
      </c>
    </row>
    <row r="86" spans="8:12">
      <c r="H86" s="6">
        <v>1</v>
      </c>
      <c r="I86">
        <v>18</v>
      </c>
      <c r="J86">
        <f t="shared" ref="J86:J149" si="5">110*EXP(-4*EXP(-0.055*H86))</f>
        <v>2.4956264353419924</v>
      </c>
      <c r="K86">
        <f t="shared" ref="K86:K149" si="6">110/(1+22*EXP(-0.1*H86))</f>
        <v>5.261540865435256</v>
      </c>
      <c r="L86">
        <f>INT((I85+I86+I87)/3)</f>
        <v>17</v>
      </c>
    </row>
    <row r="87" spans="8:12">
      <c r="H87" s="6">
        <v>2</v>
      </c>
      <c r="I87">
        <v>15</v>
      </c>
      <c r="J87">
        <f t="shared" si="5"/>
        <v>3.0561129313775823</v>
      </c>
      <c r="K87">
        <f t="shared" si="6"/>
        <v>5.7857961810858134</v>
      </c>
      <c r="L87">
        <f t="shared" ref="L87:L127" si="7">INT((I86+I87+I88)/3)</f>
        <v>17</v>
      </c>
    </row>
    <row r="88" spans="8:12">
      <c r="H88" s="6">
        <v>3</v>
      </c>
      <c r="I88">
        <v>18</v>
      </c>
      <c r="J88">
        <f t="shared" si="5"/>
        <v>3.7021197071769056</v>
      </c>
      <c r="K88">
        <f t="shared" si="6"/>
        <v>6.3591163465700991</v>
      </c>
      <c r="L88">
        <f t="shared" si="7"/>
        <v>17</v>
      </c>
    </row>
    <row r="89" spans="8:12">
      <c r="H89" s="6">
        <v>4</v>
      </c>
      <c r="I89">
        <v>18</v>
      </c>
      <c r="J89">
        <f t="shared" si="5"/>
        <v>4.4388936787474949</v>
      </c>
      <c r="K89">
        <f t="shared" si="6"/>
        <v>6.9854393540156332</v>
      </c>
      <c r="L89">
        <f t="shared" si="7"/>
        <v>18</v>
      </c>
    </row>
    <row r="90" spans="8:12">
      <c r="H90" s="6">
        <v>5</v>
      </c>
      <c r="I90">
        <v>19</v>
      </c>
      <c r="J90">
        <f t="shared" si="5"/>
        <v>5.2708512282271895</v>
      </c>
      <c r="K90">
        <f t="shared" si="6"/>
        <v>7.6688856746648479</v>
      </c>
      <c r="L90">
        <f t="shared" si="7"/>
        <v>18</v>
      </c>
    </row>
    <row r="91" spans="8:12">
      <c r="H91" s="6">
        <v>6</v>
      </c>
      <c r="I91">
        <v>18</v>
      </c>
      <c r="J91">
        <f t="shared" si="5"/>
        <v>6.2014642409608633</v>
      </c>
      <c r="K91">
        <f t="shared" si="6"/>
        <v>8.413738077725915</v>
      </c>
      <c r="L91">
        <f t="shared" si="7"/>
        <v>19</v>
      </c>
    </row>
    <row r="92" spans="8:12">
      <c r="H92" s="6">
        <v>7</v>
      </c>
      <c r="I92">
        <v>20</v>
      </c>
      <c r="J92">
        <f t="shared" si="5"/>
        <v>7.2331731102338903</v>
      </c>
      <c r="K92">
        <f t="shared" si="6"/>
        <v>9.2244140480734469</v>
      </c>
      <c r="L92">
        <f t="shared" si="7"/>
        <v>19</v>
      </c>
    </row>
    <row r="93" spans="8:12">
      <c r="H93" s="6">
        <v>8</v>
      </c>
      <c r="I93">
        <v>20</v>
      </c>
      <c r="J93">
        <f t="shared" si="5"/>
        <v>8.3673286969090821</v>
      </c>
      <c r="K93">
        <f t="shared" si="6"/>
        <v>10.105429755182177</v>
      </c>
      <c r="L93">
        <f t="shared" si="7"/>
        <v>20</v>
      </c>
    </row>
    <row r="94" spans="8:12">
      <c r="H94" s="6">
        <v>9</v>
      </c>
      <c r="I94">
        <v>20</v>
      </c>
      <c r="J94">
        <f t="shared" si="5"/>
        <v>9.6041638288127604</v>
      </c>
      <c r="K94">
        <f t="shared" si="6"/>
        <v>11.061354552554185</v>
      </c>
      <c r="L94">
        <f t="shared" si="7"/>
        <v>19</v>
      </c>
    </row>
    <row r="95" spans="8:12">
      <c r="H95" s="6">
        <v>10</v>
      </c>
      <c r="I95">
        <v>19</v>
      </c>
      <c r="J95">
        <f t="shared" si="5"/>
        <v>10.942793637037074</v>
      </c>
      <c r="K95">
        <f t="shared" si="6"/>
        <v>12.096755074061535</v>
      </c>
      <c r="L95">
        <f t="shared" si="7"/>
        <v>18</v>
      </c>
    </row>
    <row r="96" spans="8:12">
      <c r="H96" s="6">
        <v>11</v>
      </c>
      <c r="I96">
        <v>17</v>
      </c>
      <c r="J96">
        <f t="shared" si="5"/>
        <v>12.381242915065158</v>
      </c>
      <c r="K96">
        <f t="shared" si="6"/>
        <v>13.21612815710904</v>
      </c>
      <c r="L96">
        <f t="shared" si="7"/>
        <v>19</v>
      </c>
    </row>
    <row r="97" spans="8:15">
      <c r="H97" s="6">
        <v>12</v>
      </c>
      <c r="I97">
        <v>21</v>
      </c>
      <c r="J97">
        <f t="shared" si="5"/>
        <v>13.916497791681003</v>
      </c>
      <c r="K97">
        <f t="shared" si="6"/>
        <v>14.423822078525726</v>
      </c>
      <c r="L97">
        <f t="shared" si="7"/>
        <v>19</v>
      </c>
    </row>
    <row r="98" spans="8:15">
      <c r="H98" s="6">
        <v>13</v>
      </c>
      <c r="I98">
        <v>20</v>
      </c>
      <c r="J98">
        <f t="shared" si="5"/>
        <v>15.544578349091763</v>
      </c>
      <c r="K98">
        <f t="shared" si="6"/>
        <v>15.723945952413654</v>
      </c>
      <c r="L98">
        <f t="shared" si="7"/>
        <v>19</v>
      </c>
    </row>
    <row r="99" spans="8:15">
      <c r="H99" s="6">
        <v>14</v>
      </c>
      <c r="I99">
        <v>18</v>
      </c>
      <c r="J99">
        <f t="shared" si="5"/>
        <v>17.26062839439863</v>
      </c>
      <c r="K99">
        <f t="shared" si="6"/>
        <v>17.120267621071505</v>
      </c>
      <c r="L99">
        <f t="shared" si="7"/>
        <v>20</v>
      </c>
    </row>
    <row r="100" spans="8:15">
      <c r="H100" s="6">
        <v>15</v>
      </c>
      <c r="I100">
        <v>23</v>
      </c>
      <c r="J100">
        <f t="shared" si="5"/>
        <v>19.059018391564855</v>
      </c>
      <c r="K100">
        <f t="shared" si="6"/>
        <v>18.616100975574732</v>
      </c>
      <c r="L100">
        <f t="shared" si="7"/>
        <v>21</v>
      </c>
    </row>
    <row r="101" spans="8:15">
      <c r="H101" s="6">
        <v>16</v>
      </c>
      <c r="I101">
        <v>22</v>
      </c>
      <c r="J101">
        <f t="shared" si="5"/>
        <v>20.93345755754558</v>
      </c>
      <c r="K101">
        <f t="shared" si="6"/>
        <v>20.214184367260113</v>
      </c>
      <c r="L101">
        <f t="shared" si="7"/>
        <v>21</v>
      </c>
    </row>
    <row r="102" spans="8:15">
      <c r="H102" s="6">
        <v>17</v>
      </c>
      <c r="I102">
        <v>19</v>
      </c>
      <c r="J102">
        <f t="shared" si="5"/>
        <v>22.877111288472886</v>
      </c>
      <c r="K102">
        <f t="shared" si="6"/>
        <v>21.916552598164447</v>
      </c>
      <c r="L102">
        <f t="shared" si="7"/>
        <v>22</v>
      </c>
    </row>
    <row r="103" spans="8:15">
      <c r="H103" s="6">
        <v>18</v>
      </c>
      <c r="I103">
        <v>25</v>
      </c>
      <c r="J103">
        <f t="shared" si="5"/>
        <v>24.882720374483149</v>
      </c>
      <c r="K103">
        <f t="shared" si="6"/>
        <v>23.724405874608792</v>
      </c>
      <c r="L103">
        <f t="shared" si="7"/>
        <v>23</v>
      </c>
    </row>
    <row r="104" spans="8:15">
      <c r="H104" s="6">
        <v>19</v>
      </c>
      <c r="I104">
        <v>27</v>
      </c>
      <c r="J104">
        <f t="shared" si="5"/>
        <v>26.942718849193401</v>
      </c>
      <c r="K104">
        <f t="shared" si="6"/>
        <v>25.637980022919024</v>
      </c>
      <c r="L104">
        <f t="shared" si="7"/>
        <v>24</v>
      </c>
    </row>
    <row r="105" spans="8:15">
      <c r="H105" s="6">
        <v>20</v>
      </c>
      <c r="I105">
        <v>22</v>
      </c>
      <c r="J105">
        <f t="shared" si="5"/>
        <v>29.049347768070341</v>
      </c>
      <c r="K105">
        <f t="shared" si="6"/>
        <v>27.656423130647802</v>
      </c>
      <c r="L105">
        <f t="shared" si="7"/>
        <v>26</v>
      </c>
    </row>
    <row r="106" spans="8:15">
      <c r="H106" s="6">
        <v>21</v>
      </c>
      <c r="I106">
        <v>29</v>
      </c>
      <c r="J106">
        <f t="shared" si="5"/>
        <v>31.194762688559198</v>
      </c>
      <c r="K106">
        <f t="shared" si="6"/>
        <v>29.777684505058961</v>
      </c>
      <c r="L106">
        <f t="shared" si="7"/>
        <v>26</v>
      </c>
    </row>
    <row r="107" spans="8:15">
      <c r="H107" s="6">
        <v>22</v>
      </c>
      <c r="I107">
        <v>29</v>
      </c>
      <c r="J107">
        <f t="shared" si="5"/>
        <v>33.371133107918226</v>
      </c>
      <c r="K107">
        <f t="shared" si="6"/>
        <v>31.998422336088929</v>
      </c>
      <c r="L107">
        <f t="shared" si="7"/>
        <v>30</v>
      </c>
    </row>
    <row r="108" spans="8:15">
      <c r="H108" s="6">
        <v>23</v>
      </c>
      <c r="I108">
        <v>33</v>
      </c>
      <c r="J108">
        <f t="shared" si="5"/>
        <v>35.570732581296269</v>
      </c>
      <c r="K108">
        <f t="shared" si="6"/>
        <v>34.313936613707149</v>
      </c>
      <c r="L108">
        <f t="shared" si="7"/>
        <v>33</v>
      </c>
    </row>
    <row r="109" spans="8:15">
      <c r="H109" s="6">
        <v>24</v>
      </c>
      <c r="I109">
        <v>38</v>
      </c>
      <c r="J109">
        <f t="shared" si="5"/>
        <v>37.78601867678892</v>
      </c>
      <c r="K109">
        <f t="shared" si="6"/>
        <v>36.71813358879011</v>
      </c>
      <c r="L109">
        <f t="shared" si="7"/>
        <v>38</v>
      </c>
      <c r="N109">
        <v>14</v>
      </c>
      <c r="O109">
        <v>0</v>
      </c>
    </row>
    <row r="110" spans="8:15">
      <c r="H110" s="6">
        <v>25</v>
      </c>
      <c r="I110">
        <v>43</v>
      </c>
      <c r="J110">
        <f t="shared" si="5"/>
        <v>40.009702314875945</v>
      </c>
      <c r="K110">
        <f t="shared" si="6"/>
        <v>39.203527314828001</v>
      </c>
      <c r="L110">
        <f t="shared" si="7"/>
        <v>39</v>
      </c>
      <c r="N110">
        <v>14</v>
      </c>
      <c r="O110">
        <v>80</v>
      </c>
    </row>
    <row r="111" spans="8:15">
      <c r="H111" s="6">
        <v>26</v>
      </c>
      <c r="I111">
        <v>38</v>
      </c>
      <c r="J111">
        <f t="shared" si="5"/>
        <v>42.234806379912129</v>
      </c>
      <c r="K111">
        <f t="shared" si="6"/>
        <v>41.761282535655731</v>
      </c>
      <c r="L111">
        <f t="shared" si="7"/>
        <v>39</v>
      </c>
      <c r="N111">
        <v>22</v>
      </c>
      <c r="O111">
        <v>0</v>
      </c>
    </row>
    <row r="112" spans="8:15">
      <c r="H112" s="6">
        <v>27</v>
      </c>
      <c r="I112">
        <v>36</v>
      </c>
      <c r="J112">
        <f t="shared" si="5"/>
        <v>44.454713778001349</v>
      </c>
      <c r="K112">
        <f t="shared" si="6"/>
        <v>44.381301413646753</v>
      </c>
      <c r="L112">
        <f t="shared" si="7"/>
        <v>35</v>
      </c>
      <c r="N112">
        <v>22</v>
      </c>
      <c r="O112">
        <v>80</v>
      </c>
    </row>
    <row r="113" spans="8:15">
      <c r="H113" s="6">
        <v>28</v>
      </c>
      <c r="I113">
        <v>32</v>
      </c>
      <c r="J113">
        <f t="shared" si="5"/>
        <v>46.663205348392381</v>
      </c>
      <c r="K113">
        <f t="shared" si="6"/>
        <v>47.052354404271121</v>
      </c>
      <c r="L113">
        <f t="shared" si="7"/>
        <v>35</v>
      </c>
      <c r="N113">
        <v>34</v>
      </c>
      <c r="O113">
        <v>0</v>
      </c>
    </row>
    <row r="114" spans="8:15">
      <c r="H114" s="6">
        <v>29</v>
      </c>
      <c r="I114">
        <v>38</v>
      </c>
      <c r="J114">
        <f t="shared" si="5"/>
        <v>48.854488216555403</v>
      </c>
      <c r="K114">
        <f t="shared" si="6"/>
        <v>49.762253117133362</v>
      </c>
      <c r="L114">
        <f t="shared" si="7"/>
        <v>42</v>
      </c>
      <c r="N114">
        <v>34</v>
      </c>
      <c r="O114">
        <v>80</v>
      </c>
    </row>
    <row r="115" spans="8:15">
      <c r="H115" s="6">
        <v>30</v>
      </c>
      <c r="I115">
        <v>58</v>
      </c>
      <c r="J115">
        <f t="shared" si="5"/>
        <v>51.023215310065467</v>
      </c>
      <c r="K115">
        <f t="shared" si="6"/>
        <v>52.498060452053679</v>
      </c>
      <c r="L115">
        <f t="shared" si="7"/>
        <v>52</v>
      </c>
    </row>
    <row r="116" spans="8:15">
      <c r="H116" s="6">
        <v>31</v>
      </c>
      <c r="I116">
        <v>62</v>
      </c>
      <c r="J116">
        <f t="shared" si="5"/>
        <v>53.16449684817745</v>
      </c>
      <c r="K116">
        <f t="shared" si="6"/>
        <v>55.246330885564404</v>
      </c>
      <c r="L116">
        <f t="shared" si="7"/>
        <v>59</v>
      </c>
    </row>
    <row r="117" spans="8:15">
      <c r="H117" s="6">
        <v>32</v>
      </c>
      <c r="I117">
        <v>59</v>
      </c>
      <c r="J117">
        <f t="shared" si="5"/>
        <v>55.273904668004533</v>
      </c>
      <c r="K117">
        <f t="shared" si="6"/>
        <v>57.993371739103651</v>
      </c>
      <c r="L117">
        <f t="shared" si="7"/>
        <v>61</v>
      </c>
    </row>
    <row r="118" spans="8:15">
      <c r="H118" s="6">
        <v>33</v>
      </c>
      <c r="I118">
        <v>62</v>
      </c>
      <c r="J118">
        <f t="shared" si="5"/>
        <v>57.347470270231156</v>
      </c>
      <c r="K118">
        <f t="shared" si="6"/>
        <v>60.725514792443924</v>
      </c>
      <c r="L118">
        <f t="shared" si="7"/>
        <v>61</v>
      </c>
    </row>
    <row r="119" spans="8:15">
      <c r="H119" s="6">
        <v>34</v>
      </c>
      <c r="I119">
        <v>63</v>
      </c>
      <c r="J119">
        <f t="shared" si="5"/>
        <v>59.381677460968277</v>
      </c>
      <c r="K119">
        <f t="shared" si="6"/>
        <v>63.429386869152133</v>
      </c>
      <c r="L119">
        <f t="shared" si="7"/>
        <v>65</v>
      </c>
    </row>
    <row r="120" spans="8:15">
      <c r="H120" s="6">
        <v>35</v>
      </c>
      <c r="I120">
        <v>72</v>
      </c>
      <c r="J120">
        <f t="shared" si="5"/>
        <v>61.373450439078503</v>
      </c>
      <c r="K120">
        <f t="shared" si="6"/>
        <v>66.092168094462309</v>
      </c>
      <c r="L120">
        <f t="shared" si="7"/>
        <v>66</v>
      </c>
    </row>
    <row r="121" spans="8:15">
      <c r="H121" s="6">
        <v>36</v>
      </c>
      <c r="I121">
        <v>64</v>
      </c>
      <c r="J121">
        <f t="shared" si="5"/>
        <v>63.320138135012314</v>
      </c>
      <c r="K121">
        <f t="shared" si="6"/>
        <v>68.701827401881943</v>
      </c>
      <c r="L121">
        <f t="shared" si="7"/>
        <v>59</v>
      </c>
    </row>
    <row r="122" spans="8:15">
      <c r="H122" s="6">
        <v>37</v>
      </c>
      <c r="I122">
        <v>41</v>
      </c>
      <c r="J122">
        <f t="shared" si="5"/>
        <v>65.219495552326478</v>
      </c>
      <c r="K122">
        <f t="shared" si="6"/>
        <v>71.247326449090167</v>
      </c>
      <c r="L122">
        <f t="shared" si="7"/>
        <v>54</v>
      </c>
    </row>
    <row r="123" spans="8:15">
      <c r="H123" s="6">
        <v>38</v>
      </c>
      <c r="I123">
        <v>58</v>
      </c>
      <c r="J123">
        <f t="shared" si="5"/>
        <v>67.069662800450132</v>
      </c>
      <c r="K123">
        <f t="shared" si="6"/>
        <v>73.718785230222508</v>
      </c>
      <c r="L123">
        <f t="shared" si="7"/>
        <v>52</v>
      </c>
    </row>
    <row r="124" spans="8:15">
      <c r="H124" s="6">
        <v>39</v>
      </c>
      <c r="I124">
        <v>57</v>
      </c>
      <c r="J124">
        <f t="shared" si="5"/>
        <v>68.86914244018341</v>
      </c>
      <c r="K124">
        <f t="shared" si="6"/>
        <v>76.107605126774729</v>
      </c>
      <c r="L124">
        <f t="shared" si="7"/>
        <v>54</v>
      </c>
    </row>
    <row r="125" spans="8:15">
      <c r="H125" s="6">
        <v>40</v>
      </c>
      <c r="I125">
        <v>48</v>
      </c>
      <c r="J125">
        <f t="shared" si="5"/>
        <v>70.616775694549872</v>
      </c>
      <c r="K125">
        <f t="shared" si="6"/>
        <v>78.406547691388639</v>
      </c>
      <c r="L125">
        <f t="shared" si="7"/>
        <v>52</v>
      </c>
    </row>
    <row r="126" spans="8:15">
      <c r="H126" s="6">
        <v>41</v>
      </c>
      <c r="I126">
        <v>51</v>
      </c>
      <c r="J126">
        <f t="shared" si="5"/>
        <v>72.311718009142822</v>
      </c>
      <c r="K126">
        <f t="shared" si="6"/>
        <v>80.609769887693091</v>
      </c>
      <c r="L126">
        <f t="shared" si="7"/>
        <v>48</v>
      </c>
    </row>
    <row r="127" spans="8:15">
      <c r="H127" s="6">
        <v>42</v>
      </c>
      <c r="I127">
        <v>46</v>
      </c>
      <c r="J127">
        <f t="shared" si="5"/>
        <v>73.953414379681007</v>
      </c>
      <c r="K127">
        <f t="shared" si="6"/>
        <v>82.712818631731778</v>
      </c>
      <c r="L127">
        <f t="shared" si="7"/>
        <v>49</v>
      </c>
    </row>
    <row r="128" spans="8:15">
      <c r="H128" s="6">
        <v>43</v>
      </c>
      <c r="I128">
        <v>52</v>
      </c>
      <c r="J128">
        <f t="shared" si="5"/>
        <v>75.541574801377536</v>
      </c>
      <c r="K128">
        <f t="shared" si="6"/>
        <v>84.712589166112053</v>
      </c>
      <c r="L128">
        <f>INT((I127+I128)/2)</f>
        <v>49</v>
      </c>
    </row>
    <row r="129" spans="8:11">
      <c r="H129" s="6">
        <v>44</v>
      </c>
      <c r="J129">
        <f t="shared" si="5"/>
        <v>77.076150135809513</v>
      </c>
      <c r="K129">
        <f t="shared" si="6"/>
        <v>86.607252976895595</v>
      </c>
    </row>
    <row r="130" spans="8:11">
      <c r="H130" s="6">
        <v>45</v>
      </c>
      <c r="J130">
        <f t="shared" si="5"/>
        <v>78.557308636827074</v>
      </c>
      <c r="K130">
        <f t="shared" si="6"/>
        <v>88.396161623639728</v>
      </c>
    </row>
    <row r="131" spans="8:11">
      <c r="H131" s="6">
        <v>46</v>
      </c>
      <c r="J131">
        <f t="shared" si="5"/>
        <v>79.98541332797582</v>
      </c>
      <c r="K131">
        <f t="shared" si="6"/>
        <v>90.079733032099611</v>
      </c>
    </row>
    <row r="132" spans="8:11">
      <c r="H132" s="6">
        <v>47</v>
      </c>
      <c r="J132">
        <f t="shared" si="5"/>
        <v>81.361000380038931</v>
      </c>
      <c r="K132">
        <f t="shared" si="6"/>
        <v>91.659326569668735</v>
      </c>
    </row>
    <row r="133" spans="8:11">
      <c r="H133" s="6">
        <v>48</v>
      </c>
      <c r="J133">
        <f t="shared" si="5"/>
        <v>82.684758598577133</v>
      </c>
      <c r="K133">
        <f t="shared" si="6"/>
        <v>93.137112679056386</v>
      </c>
    </row>
    <row r="134" spans="8:11">
      <c r="H134" s="6">
        <v>49</v>
      </c>
      <c r="J134">
        <f t="shared" si="5"/>
        <v>83.957510097590273</v>
      </c>
      <c r="K134">
        <f t="shared" si="6"/>
        <v>94.515942086050188</v>
      </c>
    </row>
    <row r="135" spans="8:11">
      <c r="H135" s="6">
        <v>50</v>
      </c>
      <c r="J135">
        <f t="shared" si="5"/>
        <v>85.180192206375622</v>
      </c>
      <c r="K135">
        <f t="shared" si="6"/>
        <v>95.799218717943418</v>
      </c>
    </row>
    <row r="136" spans="8:11">
      <c r="H136" s="6">
        <v>51</v>
      </c>
      <c r="J136">
        <f t="shared" si="5"/>
        <v>86.353840631995624</v>
      </c>
      <c r="K136">
        <f t="shared" si="6"/>
        <v>96.990779553192567</v>
      </c>
    </row>
    <row r="137" spans="8:11">
      <c r="H137" s="6">
        <v>52</v>
      </c>
      <c r="J137">
        <f t="shared" si="5"/>
        <v>87.479573879132616</v>
      </c>
      <c r="K137">
        <f t="shared" si="6"/>
        <v>98.094783735959624</v>
      </c>
    </row>
    <row r="138" spans="8:11">
      <c r="H138" s="6">
        <v>53</v>
      </c>
      <c r="J138">
        <f t="shared" si="5"/>
        <v>88.558578912120026</v>
      </c>
      <c r="K138">
        <f t="shared" si="6"/>
        <v>99.115612478768696</v>
      </c>
    </row>
    <row r="139" spans="8:11">
      <c r="H139" s="6">
        <v>54</v>
      </c>
      <c r="J139">
        <f t="shared" si="5"/>
        <v>89.592098030217684</v>
      </c>
      <c r="K139">
        <f t="shared" si="6"/>
        <v>100.05778057234971</v>
      </c>
    </row>
    <row r="140" spans="8:11">
      <c r="H140" s="6">
        <v>55</v>
      </c>
      <c r="J140">
        <f t="shared" si="5"/>
        <v>90.581416916368752</v>
      </c>
      <c r="K140">
        <f t="shared" si="6"/>
        <v>100.92585973841</v>
      </c>
    </row>
    <row r="141" spans="8:11">
      <c r="H141" s="6">
        <v>56</v>
      </c>
      <c r="J141">
        <f t="shared" si="5"/>
        <v>91.527853811375167</v>
      </c>
      <c r="K141">
        <f t="shared" si="6"/>
        <v>101.7244136010147</v>
      </c>
    </row>
    <row r="142" spans="8:11">
      <c r="H142" s="6">
        <v>57</v>
      </c>
      <c r="J142">
        <f t="shared" si="5"/>
        <v>92.432749759320487</v>
      </c>
      <c r="K142">
        <f t="shared" si="6"/>
        <v>102.45794370912601</v>
      </c>
    </row>
    <row r="143" spans="8:11">
      <c r="H143" s="6">
        <v>58</v>
      </c>
      <c r="J143">
        <f t="shared" si="5"/>
        <v>93.297459865838405</v>
      </c>
      <c r="K143">
        <f t="shared" si="6"/>
        <v>103.13084580457428</v>
      </c>
    </row>
    <row r="144" spans="8:11">
      <c r="H144" s="6">
        <v>59</v>
      </c>
      <c r="J144">
        <f t="shared" si="5"/>
        <v>94.123345508184016</v>
      </c>
      <c r="K144">
        <f t="shared" si="6"/>
        <v>103.74737538112964</v>
      </c>
    </row>
    <row r="145" spans="8:11">
      <c r="H145" s="6">
        <v>60</v>
      </c>
      <c r="J145">
        <f t="shared" si="5"/>
        <v>94.911767434752775</v>
      </c>
      <c r="K145">
        <f t="shared" si="6"/>
        <v>104.31162150513603</v>
      </c>
    </row>
    <row r="146" spans="8:11">
      <c r="H146" s="6">
        <v>61</v>
      </c>
      <c r="J146">
        <f t="shared" si="5"/>
        <v>95.664079691478562</v>
      </c>
      <c r="K146">
        <f t="shared" si="6"/>
        <v>104.82748785047821</v>
      </c>
    </row>
    <row r="147" spans="8:11">
      <c r="H147" s="6">
        <v>62</v>
      </c>
      <c r="J147">
        <f t="shared" si="5"/>
        <v>96.381624313217898</v>
      </c>
      <c r="K147">
        <f t="shared" si="6"/>
        <v>105.29867992593002</v>
      </c>
    </row>
    <row r="148" spans="8:11">
      <c r="H148" s="6">
        <v>63</v>
      </c>
      <c r="J148">
        <f t="shared" si="5"/>
        <v>97.065726719615213</v>
      </c>
      <c r="K148">
        <f t="shared" si="6"/>
        <v>105.72869752850592</v>
      </c>
    </row>
    <row r="149" spans="8:11">
      <c r="H149" s="6">
        <v>64</v>
      </c>
      <c r="J149">
        <f t="shared" si="5"/>
        <v>97.717691756885387</v>
      </c>
      <c r="K149">
        <f t="shared" si="6"/>
        <v>106.12083153173013</v>
      </c>
    </row>
    <row r="150" spans="8:11">
      <c r="H150" s="6">
        <v>65</v>
      </c>
      <c r="J150">
        <f t="shared" ref="J150:J157" si="8">110*EXP(-4*EXP(-0.055*H150))</f>
        <v>98.338800329309663</v>
      </c>
      <c r="K150">
        <f t="shared" ref="K150:K157" si="9">110/(1+22*EXP(-0.1*H150))</f>
        <v>106.47816420425836</v>
      </c>
    </row>
    <row r="151" spans="8:11">
      <c r="H151" s="6">
        <v>66</v>
      </c>
      <c r="J151">
        <f t="shared" si="8"/>
        <v>98.930306566906594</v>
      </c>
      <c r="K151">
        <f t="shared" si="9"/>
        <v>106.80357234547617</v>
      </c>
    </row>
    <row r="152" spans="8:11">
      <c r="H152" s="6">
        <v>67</v>
      </c>
      <c r="J152">
        <f t="shared" si="8"/>
        <v>99.493435478611147</v>
      </c>
      <c r="K152">
        <f t="shared" si="9"/>
        <v>107.09973261570403</v>
      </c>
    </row>
    <row r="153" spans="8:11">
      <c r="H153" s="6">
        <v>68</v>
      </c>
      <c r="J153">
        <f t="shared" si="8"/>
        <v>100.02938104329377</v>
      </c>
      <c r="K153">
        <f t="shared" si="9"/>
        <v>107.36912852604267</v>
      </c>
    </row>
    <row r="154" spans="8:11">
      <c r="H154" s="6">
        <v>69</v>
      </c>
      <c r="J154">
        <f t="shared" si="8"/>
        <v>100.53930469400973</v>
      </c>
      <c r="K154">
        <f t="shared" si="9"/>
        <v>107.61405863444359</v>
      </c>
    </row>
    <row r="155" spans="8:11">
      <c r="H155" s="6">
        <v>70</v>
      </c>
      <c r="J155">
        <f t="shared" si="8"/>
        <v>101.02433415393251</v>
      </c>
      <c r="K155">
        <f t="shared" si="9"/>
        <v>107.83664556895506</v>
      </c>
    </row>
    <row r="156" spans="8:11">
      <c r="H156" s="6">
        <v>71</v>
      </c>
      <c r="J156">
        <f t="shared" si="8"/>
        <v>101.4855625854503</v>
      </c>
      <c r="K156">
        <f t="shared" si="9"/>
        <v>108.03884556563622</v>
      </c>
    </row>
    <row r="157" spans="8:11">
      <c r="H157" s="6">
        <v>72</v>
      </c>
      <c r="J157">
        <f t="shared" si="8"/>
        <v>101.92404801685832</v>
      </c>
      <c r="K157">
        <f t="shared" si="9"/>
        <v>108.22245826722121</v>
      </c>
    </row>
    <row r="165" spans="8:15">
      <c r="H165" t="s">
        <v>79</v>
      </c>
    </row>
    <row r="167" spans="8:15">
      <c r="I167" s="6" t="s">
        <v>75</v>
      </c>
      <c r="J167" s="6" t="s">
        <v>76</v>
      </c>
      <c r="K167" s="6" t="s">
        <v>77</v>
      </c>
      <c r="L167" s="6" t="s">
        <v>78</v>
      </c>
    </row>
    <row r="168" spans="8:15">
      <c r="H168" s="6">
        <v>0</v>
      </c>
      <c r="I168">
        <v>5</v>
      </c>
      <c r="J168">
        <f>50*EXP(-7*EXP(-0.055*H168))</f>
        <v>4.5594098277725814E-2</v>
      </c>
      <c r="K168">
        <f>40/(1+36*EXP(-0.09*H168))</f>
        <v>1.0810810810810811</v>
      </c>
      <c r="L168">
        <f>(I168+I169)/2</f>
        <v>5</v>
      </c>
      <c r="N168">
        <v>18</v>
      </c>
      <c r="O168">
        <v>0</v>
      </c>
    </row>
    <row r="169" spans="8:15">
      <c r="H169" s="6">
        <v>1</v>
      </c>
      <c r="I169">
        <v>5</v>
      </c>
      <c r="J169">
        <f t="shared" ref="J169:J232" si="10">50*EXP(-7*EXP(-0.055*H169))</f>
        <v>6.6312754133971849E-2</v>
      </c>
      <c r="K169">
        <f t="shared" ref="K169:K232" si="11">40/(1+36*EXP(-0.09*H169))</f>
        <v>1.1798880064957922</v>
      </c>
      <c r="L169">
        <f>(I168+I169+I170)/3</f>
        <v>5</v>
      </c>
      <c r="N169">
        <v>18</v>
      </c>
      <c r="O169">
        <v>40</v>
      </c>
    </row>
    <row r="170" spans="8:15">
      <c r="H170" s="6">
        <v>2</v>
      </c>
      <c r="I170">
        <v>5</v>
      </c>
      <c r="J170">
        <f t="shared" si="10"/>
        <v>9.4532088464651123E-2</v>
      </c>
      <c r="K170">
        <f t="shared" si="11"/>
        <v>1.2874268001657128</v>
      </c>
      <c r="L170">
        <f t="shared" ref="L170:L229" si="12">(I169+I170+I171)/3</f>
        <v>5.333333333333333</v>
      </c>
    </row>
    <row r="171" spans="8:15">
      <c r="H171" s="6">
        <v>3</v>
      </c>
      <c r="I171">
        <v>6</v>
      </c>
      <c r="J171">
        <f t="shared" si="10"/>
        <v>0.13222729264836888</v>
      </c>
      <c r="K171">
        <f t="shared" si="11"/>
        <v>1.4044124351423797</v>
      </c>
      <c r="L171">
        <f t="shared" si="12"/>
        <v>5.666666666666667</v>
      </c>
    </row>
    <row r="172" spans="8:15">
      <c r="H172" s="6">
        <v>4</v>
      </c>
      <c r="I172">
        <v>6</v>
      </c>
      <c r="J172">
        <f t="shared" si="10"/>
        <v>0.1816617967350754</v>
      </c>
      <c r="K172">
        <f t="shared" si="11"/>
        <v>1.5316077270998203</v>
      </c>
      <c r="L172">
        <f t="shared" si="12"/>
        <v>6</v>
      </c>
    </row>
    <row r="173" spans="8:15">
      <c r="H173" s="6">
        <v>5</v>
      </c>
      <c r="I173">
        <v>6</v>
      </c>
      <c r="J173">
        <f t="shared" si="10"/>
        <v>0.24537150815183573</v>
      </c>
      <c r="K173">
        <f t="shared" si="11"/>
        <v>1.6698244815969034</v>
      </c>
      <c r="L173">
        <f t="shared" si="12"/>
        <v>5.333333333333333</v>
      </c>
      <c r="N173">
        <v>37</v>
      </c>
      <c r="O173">
        <v>0</v>
      </c>
    </row>
    <row r="174" spans="8:15">
      <c r="H174" s="6">
        <v>6</v>
      </c>
      <c r="I174">
        <v>4</v>
      </c>
      <c r="J174">
        <f t="shared" si="10"/>
        <v>0.32613524274586181</v>
      </c>
      <c r="K174">
        <f t="shared" si="11"/>
        <v>1.8199242231079089</v>
      </c>
      <c r="L174">
        <f t="shared" si="12"/>
        <v>5</v>
      </c>
      <c r="N174">
        <v>37</v>
      </c>
      <c r="O174">
        <v>40</v>
      </c>
    </row>
    <row r="175" spans="8:15">
      <c r="H175" s="6">
        <v>7</v>
      </c>
      <c r="I175">
        <v>5</v>
      </c>
      <c r="J175">
        <f t="shared" si="10"/>
        <v>0.42693160765682175</v>
      </c>
      <c r="K175">
        <f t="shared" si="11"/>
        <v>1.9828183991016786</v>
      </c>
      <c r="L175">
        <f t="shared" si="12"/>
        <v>5</v>
      </c>
    </row>
    <row r="176" spans="8:15">
      <c r="H176" s="6">
        <v>8</v>
      </c>
      <c r="I176">
        <v>6</v>
      </c>
      <c r="J176">
        <f t="shared" si="10"/>
        <v>0.55088349106877521</v>
      </c>
      <c r="K176">
        <f t="shared" si="11"/>
        <v>2.1594679382261925</v>
      </c>
      <c r="L176">
        <f t="shared" si="12"/>
        <v>6</v>
      </c>
    </row>
    <row r="177" spans="8:12">
      <c r="H177" s="6">
        <v>9</v>
      </c>
      <c r="I177">
        <v>7</v>
      </c>
      <c r="J177">
        <f t="shared" si="10"/>
        <v>0.7011921327828079</v>
      </c>
      <c r="K177">
        <f t="shared" si="11"/>
        <v>2.3508820272831885</v>
      </c>
      <c r="L177">
        <f t="shared" si="12"/>
        <v>6</v>
      </c>
    </row>
    <row r="178" spans="8:12">
      <c r="H178" s="6">
        <v>10</v>
      </c>
      <c r="I178">
        <v>5</v>
      </c>
      <c r="J178">
        <f t="shared" si="10"/>
        <v>0.8810634217819312</v>
      </c>
      <c r="K178">
        <f t="shared" si="11"/>
        <v>2.5581159577212902</v>
      </c>
      <c r="L178">
        <f t="shared" si="12"/>
        <v>6</v>
      </c>
    </row>
    <row r="179" spans="8:12">
      <c r="H179" s="6">
        <v>11</v>
      </c>
      <c r="I179">
        <v>6</v>
      </c>
      <c r="J179">
        <f t="shared" si="10"/>
        <v>1.0936295412936814</v>
      </c>
      <c r="K179">
        <f t="shared" si="11"/>
        <v>2.7822678795865827</v>
      </c>
      <c r="L179">
        <f t="shared" si="12"/>
        <v>5.666666666666667</v>
      </c>
    </row>
    <row r="180" spans="8:12">
      <c r="H180" s="6">
        <v>12</v>
      </c>
      <c r="I180">
        <v>6</v>
      </c>
      <c r="J180">
        <f t="shared" si="10"/>
        <v>1.3418693296982194</v>
      </c>
      <c r="K180">
        <f t="shared" si="11"/>
        <v>3.0244742902088744</v>
      </c>
      <c r="L180">
        <f t="shared" si="12"/>
        <v>6</v>
      </c>
    </row>
    <row r="181" spans="8:12">
      <c r="H181" s="6">
        <v>13</v>
      </c>
      <c r="I181">
        <v>6</v>
      </c>
      <c r="J181">
        <f t="shared" si="10"/>
        <v>1.6285307416795454</v>
      </c>
      <c r="K181">
        <f t="shared" si="11"/>
        <v>3.2859040775643567</v>
      </c>
      <c r="L181">
        <f t="shared" si="12"/>
        <v>5.666666666666667</v>
      </c>
    </row>
    <row r="182" spans="8:12">
      <c r="H182" s="6">
        <v>14</v>
      </c>
      <c r="I182">
        <v>5</v>
      </c>
      <c r="J182">
        <f t="shared" si="10"/>
        <v>1.9560585941034305</v>
      </c>
      <c r="K182">
        <f t="shared" si="11"/>
        <v>3.5677509356780028</v>
      </c>
      <c r="L182">
        <f t="shared" si="12"/>
        <v>5.333333333333333</v>
      </c>
    </row>
    <row r="183" spans="8:12">
      <c r="H183" s="6">
        <v>15</v>
      </c>
      <c r="I183">
        <v>5</v>
      </c>
      <c r="J183">
        <f t="shared" si="10"/>
        <v>2.3265303979473186</v>
      </c>
      <c r="K183">
        <f t="shared" si="11"/>
        <v>3.871223973285582</v>
      </c>
      <c r="L183">
        <f t="shared" si="12"/>
        <v>5.333333333333333</v>
      </c>
    </row>
    <row r="184" spans="8:12">
      <c r="H184" s="6">
        <v>16</v>
      </c>
      <c r="I184">
        <v>6</v>
      </c>
      <c r="J184">
        <f t="shared" si="10"/>
        <v>2.7416025553884689</v>
      </c>
      <c r="K184">
        <f t="shared" si="11"/>
        <v>4.197536349147855</v>
      </c>
      <c r="L184">
        <f t="shared" si="12"/>
        <v>5.333333333333333</v>
      </c>
    </row>
    <row r="185" spans="8:12">
      <c r="H185" s="6">
        <v>17</v>
      </c>
      <c r="I185">
        <v>5</v>
      </c>
      <c r="J185">
        <f t="shared" si="10"/>
        <v>3.2024685897738832</v>
      </c>
      <c r="K185">
        <f t="shared" si="11"/>
        <v>4.5478917899282534</v>
      </c>
      <c r="L185">
        <f t="shared" si="12"/>
        <v>5.333333333333333</v>
      </c>
    </row>
    <row r="186" spans="8:12">
      <c r="H186" s="6">
        <v>18</v>
      </c>
      <c r="I186">
        <v>5</v>
      </c>
      <c r="J186">
        <f t="shared" si="10"/>
        <v>3.7098304259136352</v>
      </c>
      <c r="K186">
        <f t="shared" si="11"/>
        <v>4.9234688814888798</v>
      </c>
      <c r="L186">
        <f t="shared" si="12"/>
        <v>5</v>
      </c>
    </row>
    <row r="187" spans="8:12">
      <c r="H187" s="6">
        <v>19</v>
      </c>
      <c r="I187">
        <v>5</v>
      </c>
      <c r="J187">
        <f t="shared" si="10"/>
        <v>4.263883095165526</v>
      </c>
      <c r="K187">
        <f t="shared" si="11"/>
        <v>5.3254030738072116</v>
      </c>
      <c r="L187">
        <f t="shared" si="12"/>
        <v>5.666666666666667</v>
      </c>
    </row>
    <row r="188" spans="8:12">
      <c r="H188" s="6">
        <v>20</v>
      </c>
      <c r="I188">
        <v>7</v>
      </c>
      <c r="J188">
        <f t="shared" si="10"/>
        <v>4.8643126430526848</v>
      </c>
      <c r="K188">
        <f t="shared" si="11"/>
        <v>5.7547664051479392</v>
      </c>
      <c r="L188">
        <f t="shared" si="12"/>
        <v>5.666666666666667</v>
      </c>
    </row>
    <row r="189" spans="8:12">
      <c r="H189" s="6">
        <v>21</v>
      </c>
      <c r="I189">
        <v>5</v>
      </c>
      <c r="J189">
        <f t="shared" si="10"/>
        <v>5.5103064964304478</v>
      </c>
      <c r="K189">
        <f t="shared" si="11"/>
        <v>6.2125450337675643</v>
      </c>
      <c r="L189">
        <f t="shared" si="12"/>
        <v>7.333333333333333</v>
      </c>
    </row>
    <row r="190" spans="8:12">
      <c r="H190" s="6">
        <v>22</v>
      </c>
      <c r="I190">
        <v>10</v>
      </c>
      <c r="J190">
        <f t="shared" si="10"/>
        <v>6.2005751223539134</v>
      </c>
      <c r="K190">
        <f t="shared" si="11"/>
        <v>6.6996147655539788</v>
      </c>
      <c r="L190">
        <f t="shared" si="12"/>
        <v>7.666666666666667</v>
      </c>
    </row>
    <row r="191" spans="8:12">
      <c r="H191" s="6">
        <v>23</v>
      </c>
      <c r="I191">
        <v>8</v>
      </c>
      <c r="J191">
        <f t="shared" si="10"/>
        <v>6.9333834920583204</v>
      </c>
      <c r="K191">
        <f t="shared" si="11"/>
        <v>7.2167148826870244</v>
      </c>
      <c r="L191">
        <f t="shared" si="12"/>
        <v>9</v>
      </c>
    </row>
    <row r="192" spans="8:12">
      <c r="H192" s="6">
        <v>24</v>
      </c>
      <c r="I192">
        <v>9</v>
      </c>
      <c r="J192">
        <f t="shared" si="10"/>
        <v>7.7065906525747643</v>
      </c>
      <c r="K192">
        <f t="shared" si="11"/>
        <v>7.7644207091919544</v>
      </c>
      <c r="L192">
        <f t="shared" si="12"/>
        <v>8.6666666666666661</v>
      </c>
    </row>
    <row r="193" spans="8:12">
      <c r="H193" s="6">
        <v>25</v>
      </c>
      <c r="I193">
        <v>9</v>
      </c>
      <c r="J193">
        <f t="shared" si="10"/>
        <v>8.5176956001765873</v>
      </c>
      <c r="K193">
        <f t="shared" si="11"/>
        <v>8.3431154898458946</v>
      </c>
      <c r="L193">
        <f t="shared" si="12"/>
        <v>10</v>
      </c>
    </row>
    <row r="194" spans="8:12">
      <c r="H194" s="6">
        <v>26</v>
      </c>
      <c r="I194">
        <v>12</v>
      </c>
      <c r="J194">
        <f t="shared" si="10"/>
        <v>9.3638876335469199</v>
      </c>
      <c r="K194">
        <f t="shared" si="11"/>
        <v>8.952962302926915</v>
      </c>
      <c r="L194">
        <f t="shared" si="12"/>
        <v>11.333333333333334</v>
      </c>
    </row>
    <row r="195" spans="8:12">
      <c r="H195" s="6">
        <v>27</v>
      </c>
      <c r="I195">
        <v>13</v>
      </c>
      <c r="J195">
        <f t="shared" si="10"/>
        <v>10.242099426259568</v>
      </c>
      <c r="K195">
        <f t="shared" si="11"/>
        <v>9.5938768662768261</v>
      </c>
      <c r="L195">
        <f t="shared" si="12"/>
        <v>12.666666666666666</v>
      </c>
    </row>
    <row r="196" spans="8:12">
      <c r="H196" s="6">
        <v>28</v>
      </c>
      <c r="I196">
        <v>13</v>
      </c>
      <c r="J196">
        <f t="shared" si="10"/>
        <v>11.149061182020823</v>
      </c>
      <c r="K196">
        <f t="shared" si="11"/>
        <v>10.265502219621336</v>
      </c>
      <c r="L196">
        <f t="shared" si="12"/>
        <v>13</v>
      </c>
    </row>
    <row r="197" spans="8:12">
      <c r="H197" s="6">
        <v>29</v>
      </c>
      <c r="I197">
        <v>13</v>
      </c>
      <c r="J197">
        <f t="shared" si="10"/>
        <v>12.081354405838423</v>
      </c>
      <c r="K197">
        <f t="shared" si="11"/>
        <v>10.967186362058316</v>
      </c>
      <c r="L197">
        <f t="shared" si="12"/>
        <v>12.333333333333334</v>
      </c>
    </row>
    <row r="198" spans="8:12">
      <c r="H198" s="6">
        <v>30</v>
      </c>
      <c r="I198">
        <v>11</v>
      </c>
      <c r="J198">
        <f t="shared" si="10"/>
        <v>13.035464024244684</v>
      </c>
      <c r="K198">
        <f t="shared" si="11"/>
        <v>11.697963979317755</v>
      </c>
      <c r="L198">
        <f t="shared" si="12"/>
        <v>13.333333333333334</v>
      </c>
    </row>
    <row r="199" spans="8:12">
      <c r="H199" s="6">
        <v>31</v>
      </c>
      <c r="I199">
        <v>16</v>
      </c>
      <c r="J199">
        <f t="shared" si="10"/>
        <v>14.007827803754443</v>
      </c>
      <c r="K199">
        <f t="shared" si="11"/>
        <v>12.456543398360784</v>
      </c>
      <c r="L199">
        <f t="shared" si="12"/>
        <v>13.666666666666666</v>
      </c>
    </row>
    <row r="200" spans="8:12">
      <c r="H200" s="6">
        <v>32</v>
      </c>
      <c r="I200">
        <v>14</v>
      </c>
      <c r="J200">
        <f t="shared" si="10"/>
        <v>14.9948822367174</v>
      </c>
      <c r="K200">
        <f t="shared" si="11"/>
        <v>13.241299846347248</v>
      </c>
      <c r="L200">
        <f t="shared" si="12"/>
        <v>15</v>
      </c>
    </row>
    <row r="201" spans="8:12">
      <c r="H201" s="6">
        <v>33</v>
      </c>
      <c r="I201">
        <v>15</v>
      </c>
      <c r="J201">
        <f t="shared" si="10"/>
        <v>15.993104277707177</v>
      </c>
      <c r="K201">
        <f t="shared" si="11"/>
        <v>14.050275959403077</v>
      </c>
      <c r="L201">
        <f t="shared" si="12"/>
        <v>14.666666666666666</v>
      </c>
    </row>
    <row r="202" spans="8:12">
      <c r="H202" s="6">
        <v>34</v>
      </c>
      <c r="I202">
        <v>15</v>
      </c>
      <c r="J202">
        <f t="shared" si="10"/>
        <v>16.999048513950392</v>
      </c>
      <c r="K202">
        <f t="shared" si="11"/>
        <v>14.881190281140411</v>
      </c>
      <c r="L202">
        <f t="shared" si="12"/>
        <v>14.333333333333334</v>
      </c>
    </row>
    <row r="203" spans="8:12">
      <c r="H203" s="6">
        <v>35</v>
      </c>
      <c r="I203">
        <v>13</v>
      </c>
      <c r="J203">
        <f t="shared" si="10"/>
        <v>18.009379534611007</v>
      </c>
      <c r="K203">
        <f t="shared" si="11"/>
        <v>15.731454214735825</v>
      </c>
      <c r="L203">
        <f t="shared" si="12"/>
        <v>13.666666666666666</v>
      </c>
    </row>
    <row r="204" spans="8:12">
      <c r="H204" s="6">
        <v>36</v>
      </c>
      <c r="I204">
        <v>13</v>
      </c>
      <c r="J204">
        <f t="shared" si="10"/>
        <v>19.020899422566472</v>
      </c>
      <c r="K204">
        <f t="shared" si="11"/>
        <v>16.598197555603253</v>
      </c>
      <c r="L204">
        <f t="shared" si="12"/>
        <v>11.666666666666666</v>
      </c>
    </row>
    <row r="205" spans="8:12">
      <c r="H205" s="6">
        <v>37</v>
      </c>
      <c r="I205">
        <v>9</v>
      </c>
      <c r="J205">
        <f t="shared" si="10"/>
        <v>20.030570426913883</v>
      </c>
      <c r="K205">
        <f t="shared" si="11"/>
        <v>17.478302351293099</v>
      </c>
      <c r="L205">
        <f t="shared" si="12"/>
        <v>10</v>
      </c>
    </row>
    <row r="206" spans="8:12">
      <c r="H206" s="6">
        <v>38</v>
      </c>
      <c r="I206">
        <v>8</v>
      </c>
      <c r="J206">
        <f t="shared" si="10"/>
        <v>21.035532984503526</v>
      </c>
      <c r="K206">
        <f t="shared" si="11"/>
        <v>18.368444434359965</v>
      </c>
      <c r="L206">
        <f t="shared" si="12"/>
        <v>11</v>
      </c>
    </row>
    <row r="207" spans="8:12">
      <c r="H207" s="6">
        <v>39</v>
      </c>
      <c r="I207">
        <v>16</v>
      </c>
      <c r="J207">
        <f t="shared" si="10"/>
        <v>22.033119345090864</v>
      </c>
      <c r="K207">
        <f t="shared" si="11"/>
        <v>19.265141580206553</v>
      </c>
      <c r="L207">
        <f t="shared" si="12"/>
        <v>13.666666666666666</v>
      </c>
    </row>
    <row r="208" spans="8:12">
      <c r="H208" s="6">
        <v>40</v>
      </c>
      <c r="I208">
        <v>17</v>
      </c>
      <c r="J208">
        <f t="shared" si="10"/>
        <v>23.02086311880824</v>
      </c>
      <c r="K208">
        <f t="shared" si="11"/>
        <v>20.164806884977924</v>
      </c>
      <c r="L208">
        <f t="shared" si="12"/>
        <v>16</v>
      </c>
    </row>
    <row r="209" spans="8:12">
      <c r="H209" s="6">
        <v>41</v>
      </c>
      <c r="I209">
        <v>15</v>
      </c>
      <c r="J209">
        <f t="shared" si="10"/>
        <v>23.996505108717173</v>
      </c>
      <c r="K209">
        <f t="shared" si="11"/>
        <v>21.063805667084491</v>
      </c>
      <c r="L209">
        <f t="shared" si="12"/>
        <v>17</v>
      </c>
    </row>
    <row r="210" spans="8:12">
      <c r="H210" s="6">
        <v>42</v>
      </c>
      <c r="I210">
        <v>19</v>
      </c>
      <c r="J210">
        <f t="shared" si="10"/>
        <v>24.957995817662599</v>
      </c>
      <c r="K210">
        <f t="shared" si="11"/>
        <v>21.95851399433414</v>
      </c>
      <c r="L210">
        <f t="shared" si="12"/>
        <v>18.333333333333332</v>
      </c>
    </row>
    <row r="211" spans="8:12">
      <c r="H211" s="6">
        <v>43</v>
      </c>
      <c r="I211">
        <v>21</v>
      </c>
      <c r="J211">
        <f t="shared" si="10"/>
        <v>25.903495030105606</v>
      </c>
      <c r="K211">
        <f t="shared" si="11"/>
        <v>22.845376844380187</v>
      </c>
      <c r="L211">
        <f t="shared" si="12"/>
        <v>20.666666666666668</v>
      </c>
    </row>
    <row r="212" spans="8:12">
      <c r="H212" s="6">
        <v>44</v>
      </c>
      <c r="I212">
        <v>22</v>
      </c>
      <c r="J212">
        <f t="shared" si="10"/>
        <v>26.831368868649509</v>
      </c>
      <c r="K212">
        <f t="shared" si="11"/>
        <v>23.720963927525705</v>
      </c>
      <c r="L212">
        <f t="shared" si="12"/>
        <v>21.333333333333332</v>
      </c>
    </row>
    <row r="213" spans="8:12">
      <c r="H213" s="6">
        <v>45</v>
      </c>
      <c r="I213">
        <v>21</v>
      </c>
      <c r="J213">
        <f t="shared" si="10"/>
        <v>27.740184714070569</v>
      </c>
      <c r="K213">
        <f t="shared" si="11"/>
        <v>24.582021335984429</v>
      </c>
      <c r="L213">
        <f t="shared" si="12"/>
        <v>24</v>
      </c>
    </row>
    <row r="214" spans="8:12">
      <c r="H214" s="6">
        <v>46</v>
      </c>
      <c r="I214">
        <v>29</v>
      </c>
      <c r="J214">
        <f t="shared" si="10"/>
        <v>28.628704359108792</v>
      </c>
      <c r="K214">
        <f t="shared" si="11"/>
        <v>25.425517420670424</v>
      </c>
      <c r="L214">
        <f t="shared" si="12"/>
        <v>22</v>
      </c>
    </row>
    <row r="215" spans="8:12">
      <c r="H215" s="6">
        <v>47</v>
      </c>
      <c r="I215">
        <v>16</v>
      </c>
      <c r="J215">
        <f t="shared" si="10"/>
        <v>29.495875742120621</v>
      </c>
      <c r="K215">
        <f t="shared" si="11"/>
        <v>26.248681615176935</v>
      </c>
      <c r="L215">
        <f t="shared" si="12"/>
        <v>19.666666666666668</v>
      </c>
    </row>
    <row r="216" spans="8:12">
      <c r="H216" s="6">
        <v>48</v>
      </c>
      <c r="I216">
        <v>14</v>
      </c>
      <c r="J216">
        <f t="shared" si="10"/>
        <v>30.340823578737975</v>
      </c>
      <c r="K216">
        <f t="shared" si="11"/>
        <v>27.049035300462389</v>
      </c>
      <c r="L216">
        <f t="shared" si="12"/>
        <v>17.333333333333332</v>
      </c>
    </row>
    <row r="217" spans="8:12">
      <c r="H217" s="6">
        <v>49</v>
      </c>
      <c r="I217">
        <v>22</v>
      </c>
      <c r="J217">
        <f t="shared" si="10"/>
        <v>31.162839179447506</v>
      </c>
      <c r="K217">
        <f t="shared" si="11"/>
        <v>27.824414203512116</v>
      </c>
      <c r="L217">
        <f t="shared" si="12"/>
        <v>21</v>
      </c>
    </row>
    <row r="218" spans="8:12">
      <c r="H218" s="6">
        <v>50</v>
      </c>
      <c r="I218">
        <v>27</v>
      </c>
      <c r="J218">
        <f t="shared" si="10"/>
        <v>31.961369709766473</v>
      </c>
      <c r="K218">
        <f t="shared" si="11"/>
        <v>28.572982219648125</v>
      </c>
      <c r="L218">
        <f t="shared" si="12"/>
        <v>24.666666666666668</v>
      </c>
    </row>
    <row r="219" spans="8:12">
      <c r="H219" s="6">
        <v>51</v>
      </c>
      <c r="I219">
        <v>25</v>
      </c>
      <c r="J219">
        <f t="shared" si="10"/>
        <v>32.736007118472372</v>
      </c>
      <c r="K219">
        <f t="shared" si="11"/>
        <v>29.293236914970535</v>
      </c>
      <c r="L219">
        <f t="shared" si="12"/>
        <v>24.333333333333332</v>
      </c>
    </row>
    <row r="220" spans="8:12">
      <c r="H220" s="6">
        <v>52</v>
      </c>
      <c r="I220">
        <v>21</v>
      </c>
      <c r="J220">
        <f t="shared" si="10"/>
        <v>33.486476928940853</v>
      </c>
      <c r="K220">
        <f t="shared" si="11"/>
        <v>29.984007281592948</v>
      </c>
      <c r="L220">
        <f t="shared" si="12"/>
        <v>22</v>
      </c>
    </row>
    <row r="221" spans="8:12">
      <c r="H221" s="6">
        <v>53</v>
      </c>
      <c r="I221">
        <v>20</v>
      </c>
      <c r="J221">
        <f t="shared" si="10"/>
        <v>34.212627059663092</v>
      </c>
      <c r="K221">
        <f t="shared" si="11"/>
        <v>30.644444569393418</v>
      </c>
      <c r="L221">
        <f t="shared" si="12"/>
        <v>21.333333333333332</v>
      </c>
    </row>
    <row r="222" spans="8:12">
      <c r="H222" s="6">
        <v>54</v>
      </c>
      <c r="I222">
        <v>23</v>
      </c>
      <c r="J222">
        <f t="shared" si="10"/>
        <v>34.914416812876965</v>
      </c>
      <c r="K222">
        <f t="shared" si="11"/>
        <v>31.274007196453407</v>
      </c>
      <c r="L222">
        <f t="shared" si="12"/>
        <v>21.333333333333332</v>
      </c>
    </row>
    <row r="223" spans="8:12">
      <c r="H223" s="6">
        <v>55</v>
      </c>
      <c r="I223">
        <v>21</v>
      </c>
      <c r="J223">
        <f t="shared" si="10"/>
        <v>35.591906145241822</v>
      </c>
      <c r="K223">
        <f t="shared" si="11"/>
        <v>31.872440845320551</v>
      </c>
      <c r="L223">
        <f t="shared" si="12"/>
        <v>20</v>
      </c>
    </row>
    <row r="224" spans="8:12">
      <c r="H224" s="6">
        <v>56</v>
      </c>
      <c r="I224">
        <v>16</v>
      </c>
      <c r="J224">
        <f t="shared" si="10"/>
        <v>36.245245311774326</v>
      </c>
      <c r="K224">
        <f t="shared" si="11"/>
        <v>32.439754888430819</v>
      </c>
      <c r="L224">
        <f t="shared" si="12"/>
        <v>18</v>
      </c>
    </row>
    <row r="225" spans="8:12">
      <c r="H225" s="6">
        <v>57</v>
      </c>
      <c r="I225">
        <v>17</v>
      </c>
      <c r="J225">
        <f t="shared" si="10"/>
        <v>36.874664953909338</v>
      </c>
      <c r="K225">
        <f t="shared" si="11"/>
        <v>32.976196262378828</v>
      </c>
      <c r="L225">
        <f t="shared" si="12"/>
        <v>14.666666666666666</v>
      </c>
    </row>
    <row r="226" spans="8:12">
      <c r="H226" s="6">
        <v>58</v>
      </c>
      <c r="I226">
        <v>11</v>
      </c>
      <c r="J226">
        <f t="shared" si="10"/>
        <v>37.480466684542648</v>
      </c>
      <c r="K226">
        <f t="shared" si="11"/>
        <v>33.482221838792945</v>
      </c>
      <c r="L226">
        <f t="shared" si="12"/>
        <v>13</v>
      </c>
    </row>
    <row r="227" spans="8:12">
      <c r="H227" s="6">
        <v>59</v>
      </c>
      <c r="I227">
        <v>11</v>
      </c>
      <c r="J227">
        <f t="shared" si="10"/>
        <v>38.063014207181652</v>
      </c>
      <c r="K227">
        <f t="shared" si="11"/>
        <v>33.958470232069615</v>
      </c>
      <c r="L227">
        <f t="shared" si="12"/>
        <v>11.666666666666666</v>
      </c>
    </row>
    <row r="228" spans="8:12">
      <c r="H228" s="6">
        <v>60</v>
      </c>
      <c r="I228">
        <v>13</v>
      </c>
      <c r="J228">
        <f t="shared" si="10"/>
        <v>38.622724992761562</v>
      </c>
      <c r="K228">
        <f t="shared" si="11"/>
        <v>34.405733853744643</v>
      </c>
      <c r="L228">
        <f t="shared" si="12"/>
        <v>13.666666666666666</v>
      </c>
    </row>
    <row r="229" spans="8:12">
      <c r="H229" s="6">
        <v>61</v>
      </c>
      <c r="I229">
        <v>17</v>
      </c>
      <c r="J229">
        <f t="shared" si="10"/>
        <v>39.160062526138425</v>
      </c>
      <c r="K229">
        <f t="shared" si="11"/>
        <v>34.824931881332738</v>
      </c>
      <c r="L229">
        <f t="shared" si="12"/>
        <v>15.666666666666666</v>
      </c>
    </row>
    <row r="230" spans="8:12">
      <c r="H230" s="6">
        <v>62</v>
      </c>
      <c r="I230">
        <v>17</v>
      </c>
      <c r="J230">
        <f t="shared" si="10"/>
        <v>39.675529124581935</v>
      </c>
      <c r="K230">
        <f t="shared" si="11"/>
        <v>35.217084665823791</v>
      </c>
      <c r="L230">
        <f>INT((I229+I230)/2)</f>
        <v>17</v>
      </c>
    </row>
    <row r="231" spans="8:12">
      <c r="H231" s="6">
        <v>63</v>
      </c>
      <c r="J231">
        <f t="shared" si="10"/>
        <v>40.16965932259221</v>
      </c>
      <c r="K231">
        <f t="shared" si="11"/>
        <v>35.58328996440045</v>
      </c>
    </row>
    <row r="232" spans="8:12">
      <c r="H232" s="6">
        <v>64</v>
      </c>
      <c r="J232">
        <f t="shared" si="10"/>
        <v>40.64301381088061</v>
      </c>
      <c r="K232">
        <f t="shared" si="11"/>
        <v>35.924701258924635</v>
      </c>
    </row>
    <row r="233" spans="8:12">
      <c r="H233" s="6">
        <v>65</v>
      </c>
      <c r="J233">
        <f t="shared" ref="J233:J240" si="13">50*EXP(-7*EXP(-0.055*H233))</f>
        <v>41.096173912213665</v>
      </c>
      <c r="K233">
        <f t="shared" ref="K233:K240" si="14">40/(1+36*EXP(-0.09*H233))</f>
        <v>36.242508309924702</v>
      </c>
    </row>
    <row r="234" spans="8:12">
      <c r="H234" s="6">
        <v>66</v>
      </c>
      <c r="J234">
        <f t="shared" si="13"/>
        <v>41.52973657285699</v>
      </c>
      <c r="K234">
        <f t="shared" si="14"/>
        <v>36.537920002056595</v>
      </c>
    </row>
    <row r="235" spans="8:12">
      <c r="H235" s="6">
        <v>67</v>
      </c>
      <c r="J235">
        <f t="shared" si="13"/>
        <v>41.94430984541583</v>
      </c>
      <c r="K235">
        <f t="shared" si="14"/>
        <v>36.812149460755961</v>
      </c>
    </row>
    <row r="236" spans="8:12">
      <c r="H236" s="6">
        <v>68</v>
      </c>
      <c r="J236">
        <f t="shared" si="13"/>
        <v>42.340508836806585</v>
      </c>
      <c r="K236">
        <f t="shared" si="14"/>
        <v>37.066401360423384</v>
      </c>
    </row>
    <row r="237" spans="8:12">
      <c r="H237" s="6">
        <v>69</v>
      </c>
      <c r="J237">
        <f t="shared" si="13"/>
        <v>42.718952093775549</v>
      </c>
      <c r="K237">
        <f t="shared" si="14"/>
        <v>37.30186130062836</v>
      </c>
    </row>
    <row r="238" spans="8:12">
      <c r="H238" s="6">
        <v>70</v>
      </c>
      <c r="J238">
        <f t="shared" si="13"/>
        <v>43.080258397687324</v>
      </c>
      <c r="K238">
        <f t="shared" si="14"/>
        <v>37.519687096663603</v>
      </c>
    </row>
    <row r="239" spans="8:12">
      <c r="H239" s="6">
        <v>71</v>
      </c>
      <c r="J239">
        <f t="shared" si="13"/>
        <v>43.425043940127736</v>
      </c>
      <c r="K239">
        <f t="shared" si="14"/>
        <v>37.721001812292577</v>
      </c>
    </row>
    <row r="240" spans="8:12">
      <c r="H240" s="6">
        <v>72</v>
      </c>
      <c r="J240">
        <f t="shared" si="13"/>
        <v>43.753919851108975</v>
      </c>
      <c r="K240">
        <f t="shared" si="14"/>
        <v>37.906888353636361</v>
      </c>
    </row>
    <row r="247" spans="8:12">
      <c r="H247" t="s">
        <v>80</v>
      </c>
    </row>
    <row r="249" spans="8:12">
      <c r="I249" s="6" t="s">
        <v>75</v>
      </c>
      <c r="J249" s="6" t="s">
        <v>76</v>
      </c>
      <c r="K249" s="6" t="s">
        <v>77</v>
      </c>
      <c r="L249" s="6" t="s">
        <v>78</v>
      </c>
    </row>
    <row r="250" spans="8:12">
      <c r="H250" s="6">
        <v>0</v>
      </c>
      <c r="I250">
        <v>3</v>
      </c>
      <c r="J250">
        <f>7*EXP(-0.85*EXP(-0.12*H250))</f>
        <v>2.9919045236410868</v>
      </c>
      <c r="K250">
        <f>7/(1+10*EXP(-0.25*H250))</f>
        <v>0.63636363636363635</v>
      </c>
      <c r="L250">
        <f>(I250+I251)/2</f>
        <v>2.5</v>
      </c>
    </row>
    <row r="251" spans="8:12">
      <c r="H251" s="6">
        <v>1</v>
      </c>
      <c r="I251">
        <v>2</v>
      </c>
      <c r="J251">
        <f t="shared" ref="J251:J314" si="15">7*EXP(-0.85*EXP(-0.12*H251))</f>
        <v>3.2937534404494739</v>
      </c>
      <c r="K251">
        <f t="shared" ref="K251:K314" si="16">7/(1+10*EXP(-0.25*H251))</f>
        <v>0.79654002759704312</v>
      </c>
      <c r="L251">
        <f>(I250+I251+I252)/3</f>
        <v>2.6666666666666665</v>
      </c>
    </row>
    <row r="252" spans="8:12">
      <c r="H252" s="6">
        <v>2</v>
      </c>
      <c r="I252">
        <v>3</v>
      </c>
      <c r="J252">
        <f t="shared" si="15"/>
        <v>3.5868574862943214</v>
      </c>
      <c r="K252">
        <f t="shared" si="16"/>
        <v>0.99075672142056848</v>
      </c>
      <c r="L252">
        <f t="shared" ref="L252:L311" si="17">(I251+I252+I253)/3</f>
        <v>2.6666666666666665</v>
      </c>
    </row>
    <row r="253" spans="8:12">
      <c r="H253" s="6">
        <v>3</v>
      </c>
      <c r="I253">
        <v>3</v>
      </c>
      <c r="J253">
        <f t="shared" si="15"/>
        <v>3.8685713237570365</v>
      </c>
      <c r="K253">
        <f t="shared" si="16"/>
        <v>1.2229924978106417</v>
      </c>
      <c r="L253">
        <f t="shared" si="17"/>
        <v>3</v>
      </c>
    </row>
    <row r="254" spans="8:12">
      <c r="H254" s="6">
        <v>4</v>
      </c>
      <c r="I254">
        <v>3</v>
      </c>
      <c r="J254">
        <f t="shared" si="15"/>
        <v>4.1368898684893063</v>
      </c>
      <c r="K254">
        <f t="shared" si="16"/>
        <v>1.4961119006370343</v>
      </c>
      <c r="L254">
        <f t="shared" si="17"/>
        <v>2.6666666666666665</v>
      </c>
    </row>
    <row r="255" spans="8:12">
      <c r="H255" s="6">
        <v>5</v>
      </c>
      <c r="I255">
        <v>2</v>
      </c>
      <c r="J255">
        <f t="shared" si="15"/>
        <v>4.3903996455455339</v>
      </c>
      <c r="K255">
        <f t="shared" si="16"/>
        <v>1.811103007482751</v>
      </c>
      <c r="L255">
        <f t="shared" si="17"/>
        <v>2.6666666666666665</v>
      </c>
    </row>
    <row r="256" spans="8:12">
      <c r="H256" s="6">
        <v>6</v>
      </c>
      <c r="I256">
        <v>3</v>
      </c>
      <c r="J256">
        <f t="shared" si="15"/>
        <v>4.628212532626736</v>
      </c>
      <c r="K256">
        <f t="shared" si="16"/>
        <v>2.1663096990960393</v>
      </c>
      <c r="L256">
        <f t="shared" si="17"/>
        <v>2.6666666666666665</v>
      </c>
    </row>
    <row r="257" spans="8:12">
      <c r="H257" s="6">
        <v>7</v>
      </c>
      <c r="I257">
        <v>3</v>
      </c>
      <c r="J257">
        <f t="shared" si="15"/>
        <v>4.8498908723050729</v>
      </c>
      <c r="K257">
        <f t="shared" si="16"/>
        <v>2.5568539912079125</v>
      </c>
      <c r="L257">
        <f t="shared" si="17"/>
        <v>3.3333333333333335</v>
      </c>
    </row>
    <row r="258" spans="8:12">
      <c r="H258" s="6">
        <v>8</v>
      </c>
      <c r="I258">
        <v>4</v>
      </c>
      <c r="J258">
        <f t="shared" si="15"/>
        <v>5.0553707650093251</v>
      </c>
      <c r="K258">
        <f t="shared" si="16"/>
        <v>2.9744796036223784</v>
      </c>
      <c r="L258">
        <f t="shared" si="17"/>
        <v>3.6666666666666665</v>
      </c>
    </row>
    <row r="259" spans="8:12">
      <c r="H259" s="6">
        <v>9</v>
      </c>
      <c r="I259">
        <v>4</v>
      </c>
      <c r="J259">
        <f t="shared" si="15"/>
        <v>5.244888337283073</v>
      </c>
      <c r="K259">
        <f t="shared" si="16"/>
        <v>3.4079972867140329</v>
      </c>
      <c r="L259">
        <f t="shared" si="17"/>
        <v>3.3333333333333335</v>
      </c>
    </row>
    <row r="260" spans="8:12">
      <c r="H260" s="6">
        <v>10</v>
      </c>
      <c r="I260">
        <v>2</v>
      </c>
      <c r="J260">
        <f t="shared" si="15"/>
        <v>5.4189120630562879</v>
      </c>
      <c r="K260">
        <f t="shared" si="16"/>
        <v>3.8443584330956764</v>
      </c>
      <c r="L260">
        <f t="shared" si="17"/>
        <v>3.3333333333333335</v>
      </c>
    </row>
    <row r="261" spans="8:12">
      <c r="H261" s="6">
        <v>11</v>
      </c>
      <c r="I261">
        <v>4</v>
      </c>
      <c r="J261">
        <f t="shared" si="15"/>
        <v>5.5780828516480074</v>
      </c>
      <c r="K261">
        <f t="shared" si="16"/>
        <v>4.2701710059971036</v>
      </c>
      <c r="L261">
        <f t="shared" si="17"/>
        <v>2.3333333333333335</v>
      </c>
    </row>
    <row r="262" spans="8:12">
      <c r="H262" s="6">
        <v>12</v>
      </c>
      <c r="I262">
        <v>1</v>
      </c>
      <c r="J262">
        <f t="shared" si="15"/>
        <v>5.7231625970236619</v>
      </c>
      <c r="K262">
        <f t="shared" si="16"/>
        <v>4.6733006235282017</v>
      </c>
      <c r="L262">
        <f t="shared" si="17"/>
        <v>3.3333333333333335</v>
      </c>
    </row>
    <row r="263" spans="8:12">
      <c r="H263" s="6">
        <v>13</v>
      </c>
      <c r="I263">
        <v>5</v>
      </c>
      <c r="J263">
        <f t="shared" si="15"/>
        <v>5.8549911676512352</v>
      </c>
      <c r="K263">
        <f t="shared" si="16"/>
        <v>5.0441649852458319</v>
      </c>
      <c r="L263">
        <f t="shared" si="17"/>
        <v>3</v>
      </c>
    </row>
    <row r="264" spans="8:12">
      <c r="H264" s="6">
        <v>14</v>
      </c>
      <c r="I264">
        <v>3</v>
      </c>
      <c r="J264">
        <f t="shared" si="15"/>
        <v>5.9744513505265235</v>
      </c>
      <c r="K264">
        <f t="shared" si="16"/>
        <v>5.3764521344443983</v>
      </c>
      <c r="L264">
        <f t="shared" si="17"/>
        <v>4.333333333333333</v>
      </c>
    </row>
    <row r="265" spans="8:12">
      <c r="H265" s="6">
        <v>15</v>
      </c>
      <c r="I265">
        <v>5</v>
      </c>
      <c r="J265">
        <f t="shared" si="15"/>
        <v>6.0824409902520822</v>
      </c>
      <c r="K265">
        <f t="shared" si="16"/>
        <v>5.6672018676249607</v>
      </c>
      <c r="L265">
        <f t="shared" si="17"/>
        <v>6.333333333333333</v>
      </c>
    </row>
    <row r="266" spans="8:12">
      <c r="H266" s="6">
        <v>16</v>
      </c>
      <c r="I266">
        <v>11</v>
      </c>
      <c r="J266">
        <f t="shared" si="15"/>
        <v>6.1798514331947798</v>
      </c>
      <c r="K266">
        <f t="shared" si="16"/>
        <v>5.9163776367576446</v>
      </c>
      <c r="L266">
        <f t="shared" si="17"/>
        <v>9</v>
      </c>
    </row>
    <row r="267" spans="8:12">
      <c r="H267" s="6">
        <v>17</v>
      </c>
      <c r="I267">
        <v>11</v>
      </c>
      <c r="J267">
        <f t="shared" si="15"/>
        <v>6.2675513545907879</v>
      </c>
      <c r="K267">
        <f t="shared" si="16"/>
        <v>6.1261514303547022</v>
      </c>
      <c r="L267">
        <f t="shared" si="17"/>
        <v>9.6666666666666661</v>
      </c>
    </row>
    <row r="268" spans="8:12">
      <c r="H268" s="6">
        <v>18</v>
      </c>
      <c r="I268">
        <v>7</v>
      </c>
      <c r="J268">
        <f t="shared" si="15"/>
        <v>6.3463750787979087</v>
      </c>
      <c r="K268">
        <f t="shared" si="16"/>
        <v>6.3001198985634694</v>
      </c>
      <c r="L268">
        <f t="shared" si="17"/>
        <v>7.666666666666667</v>
      </c>
    </row>
    <row r="269" spans="8:12">
      <c r="H269" s="6">
        <v>19</v>
      </c>
      <c r="I269">
        <v>5</v>
      </c>
      <c r="J269">
        <f t="shared" si="15"/>
        <v>6.4171145738545299</v>
      </c>
      <c r="K269">
        <f t="shared" si="16"/>
        <v>6.4426054162466029</v>
      </c>
      <c r="L269">
        <f t="shared" si="17"/>
        <v>6</v>
      </c>
    </row>
    <row r="270" spans="8:12">
      <c r="H270" s="6">
        <v>20</v>
      </c>
      <c r="I270">
        <v>6</v>
      </c>
      <c r="J270">
        <f t="shared" si="15"/>
        <v>6.4805143924159907</v>
      </c>
      <c r="K270">
        <f t="shared" si="16"/>
        <v>6.55811751753102</v>
      </c>
      <c r="L270">
        <f t="shared" si="17"/>
        <v>5.666666666666667</v>
      </c>
    </row>
    <row r="271" spans="8:12">
      <c r="H271" s="6">
        <v>21</v>
      </c>
      <c r="I271">
        <v>6</v>
      </c>
      <c r="J271">
        <f t="shared" si="15"/>
        <v>6.5372689291326189</v>
      </c>
      <c r="K271">
        <f t="shared" si="16"/>
        <v>6.6509881719495691</v>
      </c>
      <c r="L271">
        <f t="shared" si="17"/>
        <v>5.666666666666667</v>
      </c>
    </row>
    <row r="272" spans="8:12">
      <c r="H272" s="6">
        <v>22</v>
      </c>
      <c r="I272">
        <v>5</v>
      </c>
      <c r="J272">
        <f t="shared" si="15"/>
        <v>6.5880214612156944</v>
      </c>
      <c r="K272">
        <f t="shared" si="16"/>
        <v>6.7251581572384422</v>
      </c>
      <c r="L272">
        <f t="shared" si="17"/>
        <v>5.666666666666667</v>
      </c>
    </row>
    <row r="273" spans="8:12">
      <c r="H273" s="6">
        <v>23</v>
      </c>
      <c r="I273">
        <v>6</v>
      </c>
      <c r="J273">
        <f t="shared" si="15"/>
        <v>6.6333645292256573</v>
      </c>
      <c r="K273">
        <f t="shared" si="16"/>
        <v>6.784077678430612</v>
      </c>
      <c r="L273">
        <f t="shared" si="17"/>
        <v>6.666666666666667</v>
      </c>
    </row>
    <row r="274" spans="8:12">
      <c r="H274" s="6">
        <v>24</v>
      </c>
      <c r="I274">
        <v>9</v>
      </c>
      <c r="J274">
        <f t="shared" si="15"/>
        <v>6.6738412962834115</v>
      </c>
      <c r="K274">
        <f t="shared" si="16"/>
        <v>6.8306842650976849</v>
      </c>
      <c r="L274">
        <f t="shared" si="17"/>
        <v>7</v>
      </c>
    </row>
    <row r="275" spans="8:12">
      <c r="H275" s="6">
        <v>25</v>
      </c>
      <c r="I275">
        <v>6</v>
      </c>
      <c r="J275">
        <f t="shared" si="15"/>
        <v>6.7099475948297922</v>
      </c>
      <c r="K275">
        <f t="shared" si="16"/>
        <v>6.8674274624977745</v>
      </c>
      <c r="L275">
        <f t="shared" si="17"/>
        <v>7.666666666666667</v>
      </c>
    </row>
    <row r="276" spans="8:12">
      <c r="H276" s="6">
        <v>26</v>
      </c>
      <c r="I276">
        <v>8</v>
      </c>
      <c r="J276">
        <f t="shared" si="15"/>
        <v>6.7421344306627757</v>
      </c>
      <c r="K276">
        <f t="shared" si="16"/>
        <v>6.8963180515407494</v>
      </c>
      <c r="L276">
        <f t="shared" si="17"/>
        <v>6.666666666666667</v>
      </c>
    </row>
    <row r="277" spans="8:12">
      <c r="H277" s="6">
        <v>27</v>
      </c>
      <c r="I277">
        <v>6</v>
      </c>
      <c r="J277">
        <f t="shared" si="15"/>
        <v>6.770810764824728</v>
      </c>
      <c r="K277">
        <f t="shared" si="16"/>
        <v>6.9189869913530551</v>
      </c>
      <c r="L277">
        <f t="shared" si="17"/>
        <v>7.333333333333333</v>
      </c>
    </row>
    <row r="278" spans="8:12">
      <c r="H278" s="6">
        <v>28</v>
      </c>
      <c r="I278">
        <v>8</v>
      </c>
      <c r="J278">
        <f t="shared" si="15"/>
        <v>6.7963464358988439</v>
      </c>
      <c r="K278">
        <f t="shared" si="16"/>
        <v>6.9367450726856879</v>
      </c>
      <c r="L278">
        <f t="shared" si="17"/>
        <v>7</v>
      </c>
    </row>
    <row r="279" spans="8:12">
      <c r="H279" s="6">
        <v>29</v>
      </c>
      <c r="I279">
        <v>7</v>
      </c>
      <c r="J279">
        <f t="shared" si="15"/>
        <v>6.8190751194653245</v>
      </c>
      <c r="K279">
        <f t="shared" si="16"/>
        <v>6.9506383466013677</v>
      </c>
      <c r="L279">
        <f t="shared" si="17"/>
        <v>7.666666666666667</v>
      </c>
    </row>
    <row r="280" spans="8:12">
      <c r="H280" s="6">
        <v>30</v>
      </c>
      <c r="I280">
        <v>8</v>
      </c>
      <c r="J280">
        <f t="shared" si="15"/>
        <v>6.839297248953363</v>
      </c>
      <c r="K280">
        <f t="shared" si="16"/>
        <v>6.9614970478997638</v>
      </c>
      <c r="L280">
        <f t="shared" si="17"/>
        <v>7</v>
      </c>
    </row>
    <row r="281" spans="8:12">
      <c r="H281" s="6">
        <v>31</v>
      </c>
      <c r="I281">
        <v>6</v>
      </c>
      <c r="J281">
        <f t="shared" si="15"/>
        <v>6.8572828439470372</v>
      </c>
      <c r="K281">
        <f t="shared" si="16"/>
        <v>6.9699773425172911</v>
      </c>
      <c r="L281">
        <f t="shared" si="17"/>
        <v>7.333333333333333</v>
      </c>
    </row>
    <row r="282" spans="8:12">
      <c r="H282" s="6">
        <v>32</v>
      </c>
      <c r="I282">
        <v>8</v>
      </c>
      <c r="J282">
        <f t="shared" si="15"/>
        <v>6.8732742091143768</v>
      </c>
      <c r="K282">
        <f t="shared" si="16"/>
        <v>6.9765961272932371</v>
      </c>
      <c r="L282">
        <f t="shared" si="17"/>
        <v>7</v>
      </c>
    </row>
    <row r="283" spans="8:12">
      <c r="H283" s="6">
        <v>33</v>
      </c>
      <c r="I283">
        <v>7</v>
      </c>
      <c r="J283">
        <f t="shared" si="15"/>
        <v>6.887488480172812</v>
      </c>
      <c r="K283">
        <f t="shared" si="16"/>
        <v>6.9817595557104806</v>
      </c>
      <c r="L283">
        <f t="shared" si="17"/>
        <v>8</v>
      </c>
    </row>
    <row r="284" spans="8:12">
      <c r="H284" s="6">
        <v>34</v>
      </c>
      <c r="I284">
        <v>9</v>
      </c>
      <c r="J284">
        <f t="shared" si="15"/>
        <v>6.9001200034098957</v>
      </c>
      <c r="K284">
        <f t="shared" si="16"/>
        <v>6.9857861348887704</v>
      </c>
      <c r="L284">
        <f t="shared" si="17"/>
        <v>8.3333333333333339</v>
      </c>
    </row>
    <row r="285" spans="8:12">
      <c r="H285" s="6">
        <v>35</v>
      </c>
      <c r="I285">
        <v>9</v>
      </c>
      <c r="J285">
        <f t="shared" si="15"/>
        <v>6.9113425428645865</v>
      </c>
      <c r="K285">
        <f t="shared" si="16"/>
        <v>6.9889252564273168</v>
      </c>
      <c r="L285">
        <f t="shared" si="17"/>
        <v>9</v>
      </c>
    </row>
    <row r="286" spans="8:12">
      <c r="H286" s="6">
        <v>36</v>
      </c>
      <c r="I286">
        <v>9</v>
      </c>
      <c r="J286">
        <f t="shared" si="15"/>
        <v>6.92131131485844</v>
      </c>
      <c r="K286">
        <f t="shared" si="16"/>
        <v>6.9913719615592695</v>
      </c>
      <c r="L286">
        <f t="shared" si="17"/>
        <v>8.6666666666666661</v>
      </c>
    </row>
    <row r="287" spans="8:12">
      <c r="H287" s="6">
        <v>37</v>
      </c>
      <c r="I287">
        <v>8</v>
      </c>
      <c r="J287">
        <f t="shared" si="15"/>
        <v>6.9301648535749383</v>
      </c>
      <c r="K287">
        <f t="shared" si="16"/>
        <v>6.9932786443616468</v>
      </c>
      <c r="L287">
        <f t="shared" si="17"/>
        <v>8.3333333333333339</v>
      </c>
    </row>
    <row r="288" spans="8:12">
      <c r="H288" s="6">
        <v>38</v>
      </c>
      <c r="I288">
        <v>8</v>
      </c>
      <c r="J288">
        <f t="shared" si="15"/>
        <v>6.9380267141671652</v>
      </c>
      <c r="K288">
        <f t="shared" si="16"/>
        <v>6.994764290931907</v>
      </c>
      <c r="L288">
        <f t="shared" si="17"/>
        <v>7.666666666666667</v>
      </c>
    </row>
    <row r="289" spans="8:12">
      <c r="H289" s="6">
        <v>39</v>
      </c>
      <c r="I289">
        <v>7</v>
      </c>
      <c r="J289">
        <f t="shared" si="15"/>
        <v>6.9450070217110831</v>
      </c>
      <c r="K289">
        <f t="shared" si="16"/>
        <v>6.9959217509404148</v>
      </c>
      <c r="L289">
        <f t="shared" si="17"/>
        <v>8</v>
      </c>
    </row>
    <row r="290" spans="8:12">
      <c r="H290" s="6">
        <v>40</v>
      </c>
      <c r="I290">
        <v>9</v>
      </c>
      <c r="J290">
        <f t="shared" si="15"/>
        <v>6.9512038754395755</v>
      </c>
      <c r="K290">
        <f t="shared" si="16"/>
        <v>6.9968234470694251</v>
      </c>
      <c r="L290">
        <f t="shared" si="17"/>
        <v>7.666666666666667</v>
      </c>
    </row>
    <row r="291" spans="8:12">
      <c r="H291" s="6">
        <v>41</v>
      </c>
      <c r="I291">
        <v>7</v>
      </c>
      <c r="J291">
        <f t="shared" si="15"/>
        <v>6.9567046182706935</v>
      </c>
      <c r="K291">
        <f t="shared" si="16"/>
        <v>6.9975258497381709</v>
      </c>
      <c r="L291">
        <f t="shared" si="17"/>
        <v>8</v>
      </c>
    </row>
    <row r="292" spans="8:12">
      <c r="H292" s="6">
        <v>42</v>
      </c>
      <c r="I292">
        <v>8</v>
      </c>
      <c r="J292">
        <f t="shared" si="15"/>
        <v>6.961586981823574</v>
      </c>
      <c r="K292">
        <f t="shared" si="16"/>
        <v>6.9980729791786302</v>
      </c>
      <c r="L292">
        <f t="shared" si="17"/>
        <v>6.666666666666667</v>
      </c>
    </row>
    <row r="293" spans="8:12">
      <c r="H293" s="6">
        <v>43</v>
      </c>
      <c r="I293">
        <v>5</v>
      </c>
      <c r="J293">
        <f t="shared" si="15"/>
        <v>6.9659201170080438</v>
      </c>
      <c r="K293">
        <f t="shared" si="16"/>
        <v>6.9984991432826904</v>
      </c>
      <c r="L293">
        <f t="shared" si="17"/>
        <v>6.666666666666667</v>
      </c>
    </row>
    <row r="294" spans="8:12">
      <c r="H294" s="6">
        <v>44</v>
      </c>
      <c r="I294">
        <v>7</v>
      </c>
      <c r="J294">
        <f t="shared" si="15"/>
        <v>6.9697655199645308</v>
      </c>
      <c r="K294">
        <f t="shared" si="16"/>
        <v>6.9988310761748425</v>
      </c>
      <c r="L294">
        <f t="shared" si="17"/>
        <v>6</v>
      </c>
    </row>
    <row r="295" spans="8:12">
      <c r="H295" s="6">
        <v>45</v>
      </c>
      <c r="I295">
        <v>6</v>
      </c>
      <c r="J295">
        <f t="shared" si="15"/>
        <v>6.9731778626854846</v>
      </c>
      <c r="K295">
        <f t="shared" si="16"/>
        <v>6.9990896075816664</v>
      </c>
      <c r="L295">
        <f t="shared" si="17"/>
        <v>6.333333333333333</v>
      </c>
    </row>
    <row r="296" spans="8:12">
      <c r="H296" s="6">
        <v>46</v>
      </c>
      <c r="I296">
        <v>6</v>
      </c>
      <c r="J296">
        <f t="shared" si="15"/>
        <v>6.9762057371180104</v>
      </c>
      <c r="K296">
        <f t="shared" si="16"/>
        <v>6.9992909652739774</v>
      </c>
      <c r="L296">
        <f t="shared" si="17"/>
        <v>6</v>
      </c>
    </row>
    <row r="297" spans="8:12">
      <c r="H297" s="6">
        <v>47</v>
      </c>
      <c r="I297">
        <v>6</v>
      </c>
      <c r="J297">
        <f t="shared" si="15"/>
        <v>6.9788923209673976</v>
      </c>
      <c r="K297">
        <f t="shared" si="16"/>
        <v>6.9994477908276709</v>
      </c>
      <c r="L297">
        <f t="shared" si="17"/>
        <v>6.333333333333333</v>
      </c>
    </row>
    <row r="298" spans="8:12">
      <c r="H298" s="6">
        <v>48</v>
      </c>
      <c r="I298">
        <v>7</v>
      </c>
      <c r="J298">
        <f t="shared" si="15"/>
        <v>6.9812759728203728</v>
      </c>
      <c r="K298">
        <f t="shared" si="16"/>
        <v>6.9995699315595861</v>
      </c>
      <c r="L298">
        <f t="shared" si="17"/>
        <v>7</v>
      </c>
    </row>
    <row r="299" spans="8:12">
      <c r="H299" s="6">
        <v>49</v>
      </c>
      <c r="I299">
        <v>8</v>
      </c>
      <c r="J299">
        <f t="shared" si="15"/>
        <v>6.9833907636054224</v>
      </c>
      <c r="K299">
        <f t="shared" si="16"/>
        <v>6.9996650578099286</v>
      </c>
      <c r="L299">
        <f t="shared" si="17"/>
        <v>7.333333333333333</v>
      </c>
    </row>
    <row r="300" spans="8:12">
      <c r="H300" s="6">
        <v>50</v>
      </c>
      <c r="I300">
        <v>7</v>
      </c>
      <c r="J300">
        <f t="shared" si="15"/>
        <v>6.9852669508196055</v>
      </c>
      <c r="K300">
        <f t="shared" si="16"/>
        <v>6.999739143999153</v>
      </c>
      <c r="L300">
        <f t="shared" si="17"/>
        <v>7</v>
      </c>
    </row>
    <row r="301" spans="8:12">
      <c r="H301" s="6">
        <v>51</v>
      </c>
      <c r="I301">
        <v>6</v>
      </c>
      <c r="J301">
        <f t="shared" si="15"/>
        <v>6.9869314013867347</v>
      </c>
      <c r="K301">
        <f t="shared" si="16"/>
        <v>6.9997968434676485</v>
      </c>
      <c r="L301">
        <f t="shared" si="17"/>
        <v>6.666666666666667</v>
      </c>
    </row>
    <row r="302" spans="8:12">
      <c r="H302" s="6">
        <v>52</v>
      </c>
      <c r="I302">
        <v>7</v>
      </c>
      <c r="J302">
        <f t="shared" si="15"/>
        <v>6.9884079684769249</v>
      </c>
      <c r="K302">
        <f t="shared" si="16"/>
        <v>6.9998417805177926</v>
      </c>
      <c r="L302">
        <f t="shared" si="17"/>
        <v>6.333333333333333</v>
      </c>
    </row>
    <row r="303" spans="8:12">
      <c r="H303" s="6">
        <v>53</v>
      </c>
      <c r="I303">
        <v>6</v>
      </c>
      <c r="J303">
        <f t="shared" si="15"/>
        <v>6.9897178271161078</v>
      </c>
      <c r="K303">
        <f t="shared" si="16"/>
        <v>6.9998767779272839</v>
      </c>
      <c r="L303">
        <f t="shared" si="17"/>
        <v>6.333333333333333</v>
      </c>
    </row>
    <row r="304" spans="8:12">
      <c r="H304" s="6">
        <v>54</v>
      </c>
      <c r="I304">
        <v>6</v>
      </c>
      <c r="J304">
        <f t="shared" si="15"/>
        <v>6.9908797729480519</v>
      </c>
      <c r="K304">
        <f t="shared" si="16"/>
        <v>6.9999040341796048</v>
      </c>
      <c r="L304">
        <f t="shared" si="17"/>
        <v>6.666666666666667</v>
      </c>
    </row>
    <row r="305" spans="8:12">
      <c r="H305" s="6">
        <v>55</v>
      </c>
      <c r="I305">
        <v>8</v>
      </c>
      <c r="J305">
        <f t="shared" si="15"/>
        <v>6.9919104880811549</v>
      </c>
      <c r="K305">
        <f t="shared" si="16"/>
        <v>6.9999252615172836</v>
      </c>
      <c r="L305">
        <f t="shared" si="17"/>
        <v>6.666666666666667</v>
      </c>
    </row>
    <row r="306" spans="8:12">
      <c r="H306" s="6">
        <v>56</v>
      </c>
      <c r="I306">
        <v>6</v>
      </c>
      <c r="J306">
        <f t="shared" si="15"/>
        <v>6.9928247775573684</v>
      </c>
      <c r="K306">
        <f t="shared" si="16"/>
        <v>6.999941793473667</v>
      </c>
      <c r="L306">
        <f t="shared" si="17"/>
        <v>7.333333333333333</v>
      </c>
    </row>
    <row r="307" spans="8:12">
      <c r="H307" s="6">
        <v>57</v>
      </c>
      <c r="I307">
        <v>8</v>
      </c>
      <c r="J307">
        <f t="shared" si="15"/>
        <v>6.9936357796198232</v>
      </c>
      <c r="K307">
        <f t="shared" si="16"/>
        <v>6.9999546686283329</v>
      </c>
      <c r="L307">
        <f t="shared" si="17"/>
        <v>7</v>
      </c>
    </row>
    <row r="308" spans="8:12">
      <c r="H308" s="6">
        <v>58</v>
      </c>
      <c r="I308">
        <v>7</v>
      </c>
      <c r="J308">
        <f t="shared" si="15"/>
        <v>6.9943551526273833</v>
      </c>
      <c r="K308">
        <f t="shared" si="16"/>
        <v>6.9999646958416761</v>
      </c>
      <c r="L308">
        <f t="shared" si="17"/>
        <v>7</v>
      </c>
    </row>
    <row r="309" spans="8:12">
      <c r="H309" s="6">
        <v>59</v>
      </c>
      <c r="I309">
        <v>6</v>
      </c>
      <c r="J309">
        <f t="shared" si="15"/>
        <v>6.9949932411666857</v>
      </c>
      <c r="K309">
        <f t="shared" si="16"/>
        <v>6.9999725050631776</v>
      </c>
      <c r="L309">
        <f t="shared" si="17"/>
        <v>6.333333333333333</v>
      </c>
    </row>
    <row r="310" spans="8:12">
      <c r="H310" s="6">
        <v>60</v>
      </c>
      <c r="I310">
        <v>6</v>
      </c>
      <c r="J310">
        <f t="shared" si="15"/>
        <v>6.9955592236429469</v>
      </c>
      <c r="K310">
        <f t="shared" si="16"/>
        <v>6.9999785869030688</v>
      </c>
      <c r="L310">
        <f t="shared" si="17"/>
        <v>7.333333333333333</v>
      </c>
    </row>
    <row r="311" spans="8:12">
      <c r="H311" s="6">
        <v>61</v>
      </c>
      <c r="I311">
        <v>10</v>
      </c>
      <c r="J311">
        <f t="shared" si="15"/>
        <v>6.9960612433879756</v>
      </c>
      <c r="K311">
        <f t="shared" si="16"/>
        <v>6.9999833234520565</v>
      </c>
      <c r="L311">
        <f t="shared" si="17"/>
        <v>8</v>
      </c>
    </row>
    <row r="312" spans="8:12">
      <c r="H312" s="6">
        <v>62</v>
      </c>
      <c r="I312">
        <v>8</v>
      </c>
      <c r="J312">
        <f t="shared" si="15"/>
        <v>6.9965065251052376</v>
      </c>
      <c r="K312">
        <f t="shared" si="16"/>
        <v>6.9999870122845591</v>
      </c>
      <c r="L312">
        <f>INT((I311+I312)/2)</f>
        <v>9</v>
      </c>
    </row>
    <row r="313" spans="8:12">
      <c r="H313" s="6">
        <v>63</v>
      </c>
      <c r="J313">
        <f t="shared" si="15"/>
        <v>6.9969014782753849</v>
      </c>
      <c r="K313">
        <f t="shared" si="16"/>
        <v>6.9999898851528926</v>
      </c>
    </row>
    <row r="314" spans="8:12">
      <c r="H314" s="6">
        <v>64</v>
      </c>
      <c r="J314">
        <f t="shared" si="15"/>
        <v>6.9972517889694803</v>
      </c>
      <c r="K314">
        <f t="shared" si="16"/>
        <v>6.9999921225466348</v>
      </c>
    </row>
    <row r="315" spans="8:12">
      <c r="H315" s="6">
        <v>65</v>
      </c>
      <c r="J315">
        <f t="shared" ref="J315:J322" si="18">7*EXP(-0.85*EXP(-0.12*H315))</f>
        <v>6.997562501359301</v>
      </c>
      <c r="K315">
        <f t="shared" ref="K315:K322" si="19">7/(1+10*EXP(-0.25*H315))</f>
        <v>6.9999938650316222</v>
      </c>
    </row>
    <row r="316" spans="8:12">
      <c r="H316" s="6">
        <v>66</v>
      </c>
      <c r="J316">
        <f t="shared" si="18"/>
        <v>6.997838090072861</v>
      </c>
      <c r="K316">
        <f t="shared" si="19"/>
        <v>6.9999952220808979</v>
      </c>
    </row>
    <row r="317" spans="8:12">
      <c r="H317" s="6">
        <v>67</v>
      </c>
      <c r="J317">
        <f t="shared" si="18"/>
        <v>6.9980825244170903</v>
      </c>
      <c r="K317">
        <f t="shared" si="19"/>
        <v>6.9999962789522998</v>
      </c>
    </row>
    <row r="318" spans="8:12">
      <c r="H318" s="6">
        <v>68</v>
      </c>
      <c r="J318">
        <f t="shared" si="18"/>
        <v>6.9982993253768644</v>
      </c>
      <c r="K318">
        <f t="shared" si="19"/>
        <v>6.9999971020447962</v>
      </c>
    </row>
    <row r="319" spans="8:12">
      <c r="H319" s="6">
        <v>69</v>
      </c>
      <c r="J319">
        <f t="shared" si="18"/>
        <v>6.9984916161989785</v>
      </c>
      <c r="K319">
        <f t="shared" si="19"/>
        <v>6.9999977430700113</v>
      </c>
    </row>
    <row r="320" spans="8:12">
      <c r="H320" s="6">
        <v>70</v>
      </c>
      <c r="J320">
        <f t="shared" si="18"/>
        <v>6.9986621672800267</v>
      </c>
      <c r="K320">
        <f t="shared" si="19"/>
        <v>6.9999982423010323</v>
      </c>
    </row>
    <row r="321" spans="8:11">
      <c r="H321" s="6">
        <v>71</v>
      </c>
      <c r="J321">
        <f t="shared" si="18"/>
        <v>6.9988134359971728</v>
      </c>
      <c r="K321">
        <f t="shared" si="19"/>
        <v>6.9999986311025912</v>
      </c>
    </row>
    <row r="322" spans="8:11">
      <c r="H322" s="6">
        <v>72</v>
      </c>
      <c r="J322">
        <f t="shared" si="18"/>
        <v>6.9989476020496904</v>
      </c>
      <c r="K322">
        <f t="shared" si="19"/>
        <v>6.9999989339015807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5" sqref="D25"/>
    </sheetView>
  </sheetViews>
  <sheetFormatPr baseColWidth="10" defaultRowHeight="13" x14ac:dyDescent="0"/>
  <sheetData>
    <row r="1" spans="1:5">
      <c r="A1">
        <v>0.23</v>
      </c>
      <c r="B1">
        <f>A1*A1</f>
        <v>5.2900000000000003E-2</v>
      </c>
      <c r="D1">
        <v>0.56000000000000005</v>
      </c>
      <c r="E1">
        <f>D1*D1</f>
        <v>0.31360000000000005</v>
      </c>
    </row>
    <row r="2" spans="1:5">
      <c r="A2">
        <v>0.11</v>
      </c>
      <c r="B2">
        <f t="shared" ref="B2:B11" si="0">A2*A2</f>
        <v>1.21E-2</v>
      </c>
      <c r="D2">
        <v>0.35</v>
      </c>
      <c r="E2">
        <f t="shared" ref="E2:E6" si="1">D2*D2</f>
        <v>0.12249999999999998</v>
      </c>
    </row>
    <row r="3" spans="1:5">
      <c r="A3">
        <v>0.09</v>
      </c>
      <c r="B3">
        <f t="shared" si="0"/>
        <v>8.0999999999999996E-3</v>
      </c>
      <c r="D3">
        <v>0.02</v>
      </c>
      <c r="E3">
        <f t="shared" si="1"/>
        <v>4.0000000000000002E-4</v>
      </c>
    </row>
    <row r="4" spans="1:5">
      <c r="A4">
        <v>0.04</v>
      </c>
      <c r="B4">
        <f t="shared" si="0"/>
        <v>1.6000000000000001E-3</v>
      </c>
      <c r="D4">
        <v>0.02</v>
      </c>
      <c r="E4">
        <f t="shared" si="1"/>
        <v>4.0000000000000002E-4</v>
      </c>
    </row>
    <row r="5" spans="1:5">
      <c r="A5">
        <v>0.03</v>
      </c>
      <c r="B5">
        <f t="shared" si="0"/>
        <v>8.9999999999999998E-4</v>
      </c>
      <c r="D5">
        <v>0.01</v>
      </c>
      <c r="E5">
        <f t="shared" si="1"/>
        <v>1E-4</v>
      </c>
    </row>
    <row r="6" spans="1:5">
      <c r="A6">
        <v>0.03</v>
      </c>
      <c r="B6">
        <f t="shared" si="0"/>
        <v>8.9999999999999998E-4</v>
      </c>
      <c r="D6">
        <v>0.03</v>
      </c>
      <c r="E6">
        <f t="shared" si="1"/>
        <v>8.9999999999999998E-4</v>
      </c>
    </row>
    <row r="7" spans="1:5">
      <c r="A7">
        <v>0.03</v>
      </c>
      <c r="B7">
        <f t="shared" si="0"/>
        <v>8.9999999999999998E-4</v>
      </c>
      <c r="E7">
        <f>SUM(E1:E6)</f>
        <v>0.43790000000000007</v>
      </c>
    </row>
    <row r="8" spans="1:5">
      <c r="A8">
        <v>0.02</v>
      </c>
      <c r="B8">
        <f t="shared" si="0"/>
        <v>4.0000000000000002E-4</v>
      </c>
    </row>
    <row r="9" spans="1:5">
      <c r="A9">
        <v>0.02</v>
      </c>
      <c r="B9">
        <f t="shared" si="0"/>
        <v>4.0000000000000002E-4</v>
      </c>
    </row>
    <row r="10" spans="1:5">
      <c r="A10">
        <v>0.02</v>
      </c>
      <c r="B10">
        <f t="shared" si="0"/>
        <v>4.0000000000000002E-4</v>
      </c>
    </row>
    <row r="11" spans="1:5">
      <c r="A11">
        <v>0.36</v>
      </c>
      <c r="B11">
        <f t="shared" si="0"/>
        <v>0.12959999999999999</v>
      </c>
    </row>
    <row r="13" spans="1:5">
      <c r="B13">
        <f>SUM(B1:B11)</f>
        <v>0.2082</v>
      </c>
    </row>
    <row r="23" spans="1:6">
      <c r="A23" t="s">
        <v>117</v>
      </c>
      <c r="B23" t="s">
        <v>118</v>
      </c>
      <c r="C23" t="s">
        <v>119</v>
      </c>
      <c r="D23" t="s">
        <v>120</v>
      </c>
    </row>
    <row r="24" spans="1:6">
      <c r="A24">
        <v>0.21079999999999999</v>
      </c>
      <c r="B24">
        <v>0.75419999999999998</v>
      </c>
      <c r="C24">
        <v>0.8498</v>
      </c>
      <c r="D24">
        <v>0.17319999999999999</v>
      </c>
      <c r="F24" t="s">
        <v>121</v>
      </c>
    </row>
    <row r="25" spans="1:6">
      <c r="A25">
        <v>0.23760000000000001</v>
      </c>
      <c r="B25">
        <v>0.43790000000000001</v>
      </c>
      <c r="C25">
        <v>0.2054</v>
      </c>
      <c r="D25">
        <v>0.2082</v>
      </c>
      <c r="F25" t="s">
        <v>122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workbookViewId="0">
      <selection activeCell="D1" sqref="D1"/>
    </sheetView>
  </sheetViews>
  <sheetFormatPr baseColWidth="10" defaultRowHeight="13" x14ac:dyDescent="0"/>
  <sheetData>
    <row r="1" spans="1:14">
      <c r="B1" t="s">
        <v>98</v>
      </c>
      <c r="C1" t="s">
        <v>101</v>
      </c>
      <c r="D1" t="s">
        <v>102</v>
      </c>
    </row>
    <row r="2" spans="1:14">
      <c r="K2" t="s">
        <v>84</v>
      </c>
      <c r="L2" t="s">
        <v>85</v>
      </c>
      <c r="M2" t="s">
        <v>65</v>
      </c>
      <c r="N2" t="s">
        <v>86</v>
      </c>
    </row>
    <row r="3" spans="1:14">
      <c r="J3">
        <f t="shared" ref="J3:J66" si="0">J4+1</f>
        <v>122</v>
      </c>
      <c r="K3">
        <v>475</v>
      </c>
      <c r="L3">
        <f>880*EXP(-2*EXP(-0.035*J3))</f>
        <v>855.73293972864099</v>
      </c>
      <c r="M3">
        <f>880/(1+3.5*EXP(-0.04*J3))</f>
        <v>857.20724585056246</v>
      </c>
      <c r="N3">
        <v>850</v>
      </c>
    </row>
    <row r="4" spans="1:14">
      <c r="J4">
        <f t="shared" si="0"/>
        <v>121</v>
      </c>
      <c r="K4">
        <v>787</v>
      </c>
      <c r="L4">
        <f t="shared" ref="L4:L67" si="1">880*EXP(-2*EXP(-0.035*J4))</f>
        <v>854.88100779064723</v>
      </c>
      <c r="M4">
        <f t="shared" ref="M4:M67" si="2">880/(1+3.5*EXP(-0.04*J4))</f>
        <v>856.30210538869414</v>
      </c>
      <c r="N4">
        <f>(K4+K5)/2</f>
        <v>839</v>
      </c>
    </row>
    <row r="5" spans="1:14">
      <c r="J5">
        <f t="shared" si="0"/>
        <v>120</v>
      </c>
      <c r="K5">
        <v>891</v>
      </c>
      <c r="L5">
        <f t="shared" si="1"/>
        <v>853.99962427657135</v>
      </c>
      <c r="M5">
        <f t="shared" si="2"/>
        <v>855.36205333016824</v>
      </c>
      <c r="N5">
        <f t="shared" ref="N5:N68" si="3">(K4+K5+K6)/3</f>
        <v>875.33333333333337</v>
      </c>
    </row>
    <row r="6" spans="1:14">
      <c r="A6" s="8">
        <v>41640</v>
      </c>
      <c r="B6">
        <v>948</v>
      </c>
      <c r="C6">
        <v>330</v>
      </c>
      <c r="D6">
        <v>4672</v>
      </c>
      <c r="J6">
        <f t="shared" si="0"/>
        <v>119</v>
      </c>
      <c r="K6">
        <v>948</v>
      </c>
      <c r="L6">
        <f t="shared" si="1"/>
        <v>853.08780396261022</v>
      </c>
      <c r="M6">
        <f t="shared" si="2"/>
        <v>854.38582657189329</v>
      </c>
      <c r="N6">
        <f t="shared" si="3"/>
        <v>894.66666666666663</v>
      </c>
    </row>
    <row r="7" spans="1:14">
      <c r="B7">
        <v>845</v>
      </c>
      <c r="C7">
        <v>285</v>
      </c>
      <c r="D7">
        <v>4636</v>
      </c>
      <c r="J7">
        <f t="shared" si="0"/>
        <v>118</v>
      </c>
      <c r="K7">
        <v>845</v>
      </c>
      <c r="L7">
        <f t="shared" si="1"/>
        <v>852.14453105163977</v>
      </c>
      <c r="M7">
        <f t="shared" si="2"/>
        <v>853.37212304187278</v>
      </c>
      <c r="N7">
        <f t="shared" si="3"/>
        <v>887.33333333333337</v>
      </c>
    </row>
    <row r="8" spans="1:14">
      <c r="B8">
        <v>869</v>
      </c>
      <c r="C8">
        <v>302</v>
      </c>
      <c r="D8">
        <v>4615</v>
      </c>
      <c r="J8">
        <f t="shared" si="0"/>
        <v>117</v>
      </c>
      <c r="K8">
        <v>869</v>
      </c>
      <c r="L8">
        <f t="shared" si="1"/>
        <v>851.16875840012392</v>
      </c>
      <c r="M8">
        <f t="shared" si="2"/>
        <v>852.31960104974667</v>
      </c>
      <c r="N8">
        <f t="shared" si="3"/>
        <v>875.66666666666663</v>
      </c>
    </row>
    <row r="9" spans="1:14">
      <c r="B9">
        <v>913</v>
      </c>
      <c r="C9">
        <v>317</v>
      </c>
      <c r="D9">
        <v>4585</v>
      </c>
      <c r="J9">
        <f t="shared" si="0"/>
        <v>116</v>
      </c>
      <c r="K9">
        <v>913</v>
      </c>
      <c r="L9">
        <f t="shared" si="1"/>
        <v>850.15940673910723</v>
      </c>
      <c r="M9">
        <f t="shared" si="2"/>
        <v>851.22687867658078</v>
      </c>
      <c r="N9">
        <f t="shared" si="3"/>
        <v>875</v>
      </c>
    </row>
    <row r="10" spans="1:14">
      <c r="B10">
        <v>843</v>
      </c>
      <c r="C10">
        <v>297</v>
      </c>
      <c r="D10">
        <v>4557</v>
      </c>
      <c r="J10">
        <f t="shared" si="0"/>
        <v>115</v>
      </c>
      <c r="K10">
        <v>843</v>
      </c>
      <c r="L10">
        <f t="shared" si="1"/>
        <v>849.11536389051412</v>
      </c>
      <c r="M10">
        <f t="shared" si="2"/>
        <v>850.09253320953405</v>
      </c>
      <c r="N10">
        <f t="shared" si="3"/>
        <v>882.66666666666663</v>
      </c>
    </row>
    <row r="11" spans="1:14">
      <c r="B11">
        <v>892</v>
      </c>
      <c r="C11">
        <v>308</v>
      </c>
      <c r="D11">
        <v>4537</v>
      </c>
      <c r="J11">
        <f t="shared" si="0"/>
        <v>114</v>
      </c>
      <c r="K11">
        <v>892</v>
      </c>
      <c r="L11">
        <f t="shared" si="1"/>
        <v>848.03548398010332</v>
      </c>
      <c r="M11">
        <f t="shared" si="2"/>
        <v>848.91510062744692</v>
      </c>
      <c r="N11">
        <f t="shared" si="3"/>
        <v>875.33333333333337</v>
      </c>
    </row>
    <row r="12" spans="1:14">
      <c r="B12">
        <v>891</v>
      </c>
      <c r="C12">
        <v>303</v>
      </c>
      <c r="D12">
        <v>4509</v>
      </c>
      <c r="J12">
        <f t="shared" si="0"/>
        <v>113</v>
      </c>
      <c r="K12">
        <v>891</v>
      </c>
      <c r="L12">
        <f t="shared" si="1"/>
        <v>846.91858664857409</v>
      </c>
      <c r="M12">
        <f t="shared" si="2"/>
        <v>847.69307514381262</v>
      </c>
      <c r="N12">
        <f t="shared" si="3"/>
        <v>881</v>
      </c>
    </row>
    <row r="13" spans="1:14">
      <c r="B13">
        <v>860</v>
      </c>
      <c r="C13">
        <v>290</v>
      </c>
      <c r="D13">
        <v>4490</v>
      </c>
      <c r="J13">
        <f t="shared" si="0"/>
        <v>112</v>
      </c>
      <c r="K13">
        <v>860</v>
      </c>
      <c r="L13">
        <f t="shared" si="1"/>
        <v>845.76345626246462</v>
      </c>
      <c r="M13">
        <f t="shared" si="2"/>
        <v>846.42490881403114</v>
      </c>
      <c r="N13">
        <f t="shared" si="3"/>
        <v>867.33333333333337</v>
      </c>
    </row>
    <row r="14" spans="1:14">
      <c r="B14">
        <v>851</v>
      </c>
      <c r="C14">
        <v>284</v>
      </c>
      <c r="D14">
        <v>4468</v>
      </c>
      <c r="J14">
        <f t="shared" si="0"/>
        <v>111</v>
      </c>
      <c r="K14">
        <v>851</v>
      </c>
      <c r="L14">
        <f t="shared" si="1"/>
        <v>844.56884112665693</v>
      </c>
      <c r="M14">
        <f t="shared" si="2"/>
        <v>845.10901121429845</v>
      </c>
      <c r="N14">
        <f t="shared" si="3"/>
        <v>871.33333333333337</v>
      </c>
    </row>
    <row r="15" spans="1:14">
      <c r="B15">
        <v>903</v>
      </c>
      <c r="C15">
        <v>328</v>
      </c>
      <c r="D15">
        <v>4447</v>
      </c>
      <c r="J15">
        <f t="shared" si="0"/>
        <v>110</v>
      </c>
      <c r="K15">
        <v>903</v>
      </c>
      <c r="L15">
        <f t="shared" si="1"/>
        <v>843.33345270046357</v>
      </c>
      <c r="M15">
        <f t="shared" si="2"/>
        <v>843.74374919994045</v>
      </c>
      <c r="N15">
        <f t="shared" si="3"/>
        <v>887</v>
      </c>
    </row>
    <row r="16" spans="1:14">
      <c r="B16">
        <v>907</v>
      </c>
      <c r="C16">
        <v>306</v>
      </c>
      <c r="D16">
        <v>4412</v>
      </c>
      <c r="J16">
        <f t="shared" si="0"/>
        <v>109</v>
      </c>
      <c r="K16">
        <v>907</v>
      </c>
      <c r="L16">
        <f t="shared" si="1"/>
        <v>842.05596481947055</v>
      </c>
      <c r="M16">
        <f t="shared" si="2"/>
        <v>842.32744675148047</v>
      </c>
      <c r="N16">
        <f t="shared" si="3"/>
        <v>882.33333333333337</v>
      </c>
    </row>
    <row r="17" spans="1:14">
      <c r="B17">
        <v>837</v>
      </c>
      <c r="C17">
        <v>319</v>
      </c>
      <c r="D17">
        <v>4386</v>
      </c>
      <c r="J17">
        <f t="shared" si="0"/>
        <v>108</v>
      </c>
      <c r="K17">
        <v>837</v>
      </c>
      <c r="L17">
        <f t="shared" si="1"/>
        <v>840.73501292549872</v>
      </c>
      <c r="M17">
        <f t="shared" si="2"/>
        <v>840.85838491719858</v>
      </c>
      <c r="N17">
        <f t="shared" si="3"/>
        <v>863.66666666666663</v>
      </c>
    </row>
    <row r="18" spans="1:14">
      <c r="A18" s="8">
        <v>41275</v>
      </c>
      <c r="B18">
        <v>847</v>
      </c>
      <c r="C18">
        <v>315</v>
      </c>
      <c r="D18">
        <v>4349</v>
      </c>
      <c r="J18">
        <f t="shared" si="0"/>
        <v>107</v>
      </c>
      <c r="K18">
        <v>847</v>
      </c>
      <c r="L18">
        <f t="shared" si="1"/>
        <v>839.36919330726334</v>
      </c>
      <c r="M18">
        <f t="shared" si="2"/>
        <v>839.3348018614347</v>
      </c>
      <c r="N18">
        <f t="shared" si="3"/>
        <v>809</v>
      </c>
    </row>
    <row r="19" spans="1:14">
      <c r="B19">
        <v>743</v>
      </c>
      <c r="C19">
        <v>310</v>
      </c>
      <c r="D19">
        <v>4324</v>
      </c>
      <c r="J19">
        <f t="shared" si="0"/>
        <v>106</v>
      </c>
      <c r="K19">
        <v>743</v>
      </c>
      <c r="L19">
        <f t="shared" si="1"/>
        <v>837.95706235453417</v>
      </c>
      <c r="M19">
        <f t="shared" si="2"/>
        <v>837.75489302836957</v>
      </c>
      <c r="N19">
        <f t="shared" si="3"/>
        <v>810.33333333333337</v>
      </c>
    </row>
    <row r="20" spans="1:14">
      <c r="B20">
        <v>841</v>
      </c>
      <c r="C20">
        <v>303</v>
      </c>
      <c r="D20">
        <v>4297</v>
      </c>
      <c r="J20">
        <f t="shared" si="0"/>
        <v>105</v>
      </c>
      <c r="K20">
        <v>841</v>
      </c>
      <c r="L20">
        <f t="shared" si="1"/>
        <v>836.49713582883965</v>
      </c>
      <c r="M20">
        <f t="shared" si="2"/>
        <v>836.11681143150111</v>
      </c>
      <c r="N20">
        <f t="shared" si="3"/>
        <v>821.33333333333337</v>
      </c>
    </row>
    <row r="21" spans="1:14">
      <c r="B21">
        <v>880</v>
      </c>
      <c r="C21">
        <v>330</v>
      </c>
      <c r="D21">
        <v>4271</v>
      </c>
      <c r="J21">
        <f t="shared" si="0"/>
        <v>104</v>
      </c>
      <c r="K21">
        <v>880</v>
      </c>
      <c r="L21">
        <f t="shared" si="1"/>
        <v>834.98788815401053</v>
      </c>
      <c r="M21">
        <f t="shared" si="2"/>
        <v>834.41866807951897</v>
      </c>
      <c r="N21">
        <f t="shared" si="3"/>
        <v>845.33333333333337</v>
      </c>
    </row>
    <row r="22" spans="1:14">
      <c r="B22">
        <v>815</v>
      </c>
      <c r="C22">
        <v>324</v>
      </c>
      <c r="D22">
        <v>4245</v>
      </c>
      <c r="J22">
        <f t="shared" si="0"/>
        <v>103</v>
      </c>
      <c r="K22">
        <v>815</v>
      </c>
      <c r="L22">
        <f t="shared" si="1"/>
        <v>833.42775173013217</v>
      </c>
      <c r="M22">
        <f t="shared" si="2"/>
        <v>832.65853254974036</v>
      </c>
      <c r="N22">
        <f t="shared" si="3"/>
        <v>836</v>
      </c>
    </row>
    <row r="23" spans="1:14">
      <c r="B23">
        <v>813</v>
      </c>
      <c r="C23">
        <v>306</v>
      </c>
      <c r="D23">
        <v>4210</v>
      </c>
      <c r="J23">
        <f t="shared" si="0"/>
        <v>102</v>
      </c>
      <c r="K23">
        <v>813</v>
      </c>
      <c r="L23">
        <f t="shared" si="1"/>
        <v>831.81511627475504</v>
      </c>
      <c r="M23">
        <f t="shared" si="2"/>
        <v>830.83443372073634</v>
      </c>
      <c r="N23">
        <f t="shared" si="3"/>
        <v>817.33333333333337</v>
      </c>
    </row>
    <row r="24" spans="1:14">
      <c r="B24">
        <v>824</v>
      </c>
      <c r="C24">
        <v>294</v>
      </c>
      <c r="D24">
        <v>4183</v>
      </c>
      <c r="J24">
        <f t="shared" si="0"/>
        <v>101</v>
      </c>
      <c r="K24">
        <v>824</v>
      </c>
      <c r="L24">
        <f t="shared" si="1"/>
        <v>830.14832819552407</v>
      </c>
      <c r="M24">
        <f t="shared" si="2"/>
        <v>828.94436067619915</v>
      </c>
      <c r="N24">
        <f t="shared" si="3"/>
        <v>801.33333333333337</v>
      </c>
    </row>
    <row r="25" spans="1:14">
      <c r="B25">
        <v>767</v>
      </c>
      <c r="C25">
        <v>285</v>
      </c>
      <c r="D25">
        <v>4162</v>
      </c>
      <c r="J25">
        <f t="shared" si="0"/>
        <v>100</v>
      </c>
      <c r="K25">
        <v>767</v>
      </c>
      <c r="L25">
        <f t="shared" si="1"/>
        <v>828.42568999870014</v>
      </c>
      <c r="M25">
        <f t="shared" si="2"/>
        <v>826.98626379251493</v>
      </c>
      <c r="N25">
        <f t="shared" si="3"/>
        <v>820.33333333333337</v>
      </c>
    </row>
    <row r="26" spans="1:14">
      <c r="B26">
        <v>870</v>
      </c>
      <c r="C26">
        <v>330</v>
      </c>
      <c r="D26">
        <v>4137</v>
      </c>
      <c r="J26">
        <f t="shared" si="0"/>
        <v>99</v>
      </c>
      <c r="K26">
        <v>870</v>
      </c>
      <c r="L26">
        <f t="shared" si="1"/>
        <v>826.64545973838813</v>
      </c>
      <c r="M26">
        <f t="shared" si="2"/>
        <v>824.95805602287555</v>
      </c>
      <c r="N26">
        <f t="shared" si="3"/>
        <v>824.33333333333337</v>
      </c>
    </row>
    <row r="27" spans="1:14">
      <c r="B27">
        <v>836</v>
      </c>
      <c r="C27">
        <v>335</v>
      </c>
      <c r="D27">
        <v>4115</v>
      </c>
      <c r="J27">
        <f t="shared" si="0"/>
        <v>98</v>
      </c>
      <c r="K27">
        <v>836</v>
      </c>
      <c r="L27">
        <f t="shared" si="1"/>
        <v>824.80585051164735</v>
      </c>
      <c r="M27">
        <f t="shared" si="2"/>
        <v>822.85761439108956</v>
      </c>
      <c r="N27">
        <f t="shared" si="3"/>
        <v>860.66666666666663</v>
      </c>
    </row>
    <row r="28" spans="1:14">
      <c r="B28">
        <v>876</v>
      </c>
      <c r="C28">
        <v>334</v>
      </c>
      <c r="D28">
        <v>4077</v>
      </c>
      <c r="J28">
        <f t="shared" si="0"/>
        <v>97</v>
      </c>
      <c r="K28">
        <v>876</v>
      </c>
      <c r="L28">
        <f t="shared" si="1"/>
        <v>822.90503000502611</v>
      </c>
      <c r="M28">
        <f t="shared" si="2"/>
        <v>820.68278170853421</v>
      </c>
      <c r="N28">
        <f t="shared" si="3"/>
        <v>827.66666666666663</v>
      </c>
    </row>
    <row r="29" spans="1:14">
      <c r="B29">
        <v>771</v>
      </c>
      <c r="C29">
        <v>311</v>
      </c>
      <c r="D29">
        <v>4046</v>
      </c>
      <c r="J29">
        <f t="shared" si="0"/>
        <v>96</v>
      </c>
      <c r="K29">
        <v>771</v>
      </c>
      <c r="L29">
        <f t="shared" si="1"/>
        <v>820.94112009846936</v>
      </c>
      <c r="M29">
        <f t="shared" si="2"/>
        <v>818.4313685279069</v>
      </c>
      <c r="N29">
        <f t="shared" si="3"/>
        <v>801.66666666666663</v>
      </c>
    </row>
    <row r="30" spans="1:14">
      <c r="A30" s="8">
        <v>40909</v>
      </c>
      <c r="B30">
        <v>758</v>
      </c>
      <c r="C30">
        <v>296</v>
      </c>
      <c r="D30">
        <v>4008</v>
      </c>
      <c r="J30">
        <f t="shared" si="0"/>
        <v>95</v>
      </c>
      <c r="K30">
        <v>758</v>
      </c>
      <c r="L30">
        <f t="shared" si="1"/>
        <v>818.91219653295252</v>
      </c>
      <c r="M30">
        <f t="shared" si="2"/>
        <v>816.10115534758143</v>
      </c>
      <c r="N30">
        <f t="shared" si="3"/>
        <v>754.66666666666663</v>
      </c>
    </row>
    <row r="31" spans="1:14">
      <c r="B31">
        <v>735</v>
      </c>
      <c r="C31">
        <v>290</v>
      </c>
      <c r="D31">
        <v>3987</v>
      </c>
      <c r="J31">
        <f t="shared" si="0"/>
        <v>94</v>
      </c>
      <c r="K31">
        <v>735</v>
      </c>
      <c r="L31">
        <f t="shared" si="1"/>
        <v>816.81628864863728</v>
      </c>
      <c r="M31">
        <f t="shared" si="2"/>
        <v>813.68989508044422</v>
      </c>
      <c r="N31">
        <f t="shared" si="3"/>
        <v>756.66666666666663</v>
      </c>
    </row>
    <row r="32" spans="1:14">
      <c r="B32">
        <v>777</v>
      </c>
      <c r="C32">
        <v>316</v>
      </c>
      <c r="D32">
        <v>3958</v>
      </c>
      <c r="J32">
        <f t="shared" si="0"/>
        <v>93</v>
      </c>
      <c r="K32">
        <v>777</v>
      </c>
      <c r="L32">
        <f t="shared" si="1"/>
        <v>814.65137920079894</v>
      </c>
      <c r="M32">
        <f t="shared" si="2"/>
        <v>811.19531580105672</v>
      </c>
      <c r="N32">
        <f t="shared" si="3"/>
        <v>739.33333333333337</v>
      </c>
    </row>
    <row r="33" spans="1:14">
      <c r="B33">
        <v>706</v>
      </c>
      <c r="C33">
        <v>275</v>
      </c>
      <c r="D33">
        <v>3924</v>
      </c>
      <c r="J33">
        <f t="shared" si="0"/>
        <v>92</v>
      </c>
      <c r="K33">
        <v>706</v>
      </c>
      <c r="L33">
        <f t="shared" si="1"/>
        <v>812.41540426124777</v>
      </c>
      <c r="M33">
        <f t="shared" si="2"/>
        <v>808.61512378486577</v>
      </c>
      <c r="N33">
        <f t="shared" si="3"/>
        <v>697.33333333333337</v>
      </c>
    </row>
    <row r="34" spans="1:14">
      <c r="B34">
        <v>609</v>
      </c>
      <c r="C34">
        <v>258</v>
      </c>
      <c r="D34">
        <v>3902</v>
      </c>
      <c r="J34">
        <f t="shared" si="0"/>
        <v>91</v>
      </c>
      <c r="K34">
        <v>609</v>
      </c>
      <c r="L34">
        <f t="shared" si="1"/>
        <v>810.10625321346913</v>
      </c>
      <c r="M34">
        <f t="shared" si="2"/>
        <v>805.94700685293071</v>
      </c>
      <c r="N34">
        <f t="shared" si="3"/>
        <v>690.33333333333337</v>
      </c>
    </row>
    <row r="35" spans="1:14">
      <c r="B35">
        <v>756</v>
      </c>
      <c r="C35">
        <v>304</v>
      </c>
      <c r="D35">
        <v>3873</v>
      </c>
      <c r="J35">
        <f t="shared" si="0"/>
        <v>90</v>
      </c>
      <c r="K35">
        <v>756</v>
      </c>
      <c r="L35">
        <f t="shared" si="1"/>
        <v>807.72176885021736</v>
      </c>
      <c r="M35">
        <f t="shared" si="2"/>
        <v>803.18863803526881</v>
      </c>
      <c r="N35">
        <f t="shared" si="3"/>
        <v>721.66666666666663</v>
      </c>
    </row>
    <row r="36" spans="1:14">
      <c r="B36">
        <v>800</v>
      </c>
      <c r="C36">
        <v>339</v>
      </c>
      <c r="D36">
        <v>3842</v>
      </c>
      <c r="J36">
        <f t="shared" si="0"/>
        <v>89</v>
      </c>
      <c r="K36">
        <v>800</v>
      </c>
      <c r="L36">
        <f t="shared" si="1"/>
        <v>805.25974758284156</v>
      </c>
      <c r="M36">
        <f t="shared" si="2"/>
        <v>800.33767956538952</v>
      </c>
      <c r="N36">
        <f t="shared" si="3"/>
        <v>760</v>
      </c>
    </row>
    <row r="37" spans="1:14">
      <c r="B37">
        <v>724</v>
      </c>
      <c r="C37">
        <v>313</v>
      </c>
      <c r="D37">
        <v>3801</v>
      </c>
      <c r="J37">
        <f t="shared" si="0"/>
        <v>88</v>
      </c>
      <c r="K37">
        <v>724</v>
      </c>
      <c r="L37">
        <f t="shared" si="1"/>
        <v>802.71793977217249</v>
      </c>
      <c r="M37">
        <f t="shared" si="2"/>
        <v>797.39178721791802</v>
      </c>
      <c r="N37">
        <f t="shared" si="3"/>
        <v>787.33333333333337</v>
      </c>
    </row>
    <row r="38" spans="1:14">
      <c r="B38">
        <v>838</v>
      </c>
      <c r="C38">
        <v>342</v>
      </c>
      <c r="D38">
        <v>3771</v>
      </c>
      <c r="J38">
        <f t="shared" si="0"/>
        <v>87</v>
      </c>
      <c r="K38">
        <v>838</v>
      </c>
      <c r="L38">
        <f t="shared" si="1"/>
        <v>800.09405019137716</v>
      </c>
      <c r="M38">
        <f t="shared" si="2"/>
        <v>794.34861500035618</v>
      </c>
      <c r="N38">
        <f t="shared" si="3"/>
        <v>752.66666666666663</v>
      </c>
    </row>
    <row r="39" spans="1:14">
      <c r="B39">
        <v>696</v>
      </c>
      <c r="C39">
        <v>283</v>
      </c>
      <c r="D39">
        <v>3735</v>
      </c>
      <c r="J39">
        <f t="shared" si="0"/>
        <v>86</v>
      </c>
      <c r="K39">
        <v>696</v>
      </c>
      <c r="L39">
        <f t="shared" si="1"/>
        <v>797.38573863178055</v>
      </c>
      <c r="M39">
        <f t="shared" si="2"/>
        <v>791.20582020899326</v>
      </c>
      <c r="N39">
        <f t="shared" si="3"/>
        <v>802.33333333333337</v>
      </c>
    </row>
    <row r="40" spans="1:14">
      <c r="B40">
        <v>873</v>
      </c>
      <c r="C40">
        <v>358</v>
      </c>
      <c r="D40">
        <v>3711</v>
      </c>
      <c r="J40">
        <f t="shared" si="0"/>
        <v>85</v>
      </c>
      <c r="K40">
        <v>873</v>
      </c>
      <c r="L40">
        <f t="shared" si="1"/>
        <v>794.5906206632618</v>
      </c>
      <c r="M40">
        <f t="shared" si="2"/>
        <v>787.96106885774225</v>
      </c>
      <c r="N40">
        <f t="shared" si="3"/>
        <v>776</v>
      </c>
    </row>
    <row r="41" spans="1:14">
      <c r="B41">
        <v>759</v>
      </c>
      <c r="C41">
        <v>331</v>
      </c>
      <c r="D41">
        <v>3674</v>
      </c>
      <c r="J41">
        <f t="shared" si="0"/>
        <v>84</v>
      </c>
      <c r="K41">
        <v>759</v>
      </c>
      <c r="L41">
        <f t="shared" si="1"/>
        <v>791.70626856145668</v>
      </c>
      <c r="M41">
        <f t="shared" si="2"/>
        <v>784.61204148723345</v>
      </c>
      <c r="N41">
        <f t="shared" si="3"/>
        <v>814</v>
      </c>
    </row>
    <row r="42" spans="1:14">
      <c r="A42" s="8">
        <v>40544</v>
      </c>
      <c r="B42">
        <v>810</v>
      </c>
      <c r="C42">
        <v>357</v>
      </c>
      <c r="D42">
        <v>3640</v>
      </c>
      <c r="J42">
        <f t="shared" si="0"/>
        <v>83</v>
      </c>
      <c r="K42">
        <v>810</v>
      </c>
      <c r="L42">
        <f t="shared" si="1"/>
        <v>788.73021241463562</v>
      </c>
      <c r="M42">
        <f t="shared" si="2"/>
        <v>781.15643935982052</v>
      </c>
      <c r="N42">
        <f t="shared" si="3"/>
        <v>753.33333333333337</v>
      </c>
    </row>
    <row r="43" spans="1:14">
      <c r="B43">
        <v>691</v>
      </c>
      <c r="C43">
        <v>289</v>
      </c>
      <c r="D43">
        <v>3603</v>
      </c>
      <c r="J43">
        <f t="shared" si="0"/>
        <v>82</v>
      </c>
      <c r="K43">
        <v>691</v>
      </c>
      <c r="L43">
        <f t="shared" si="1"/>
        <v>785.65994142377519</v>
      </c>
      <c r="M43">
        <f t="shared" si="2"/>
        <v>777.59199104424317</v>
      </c>
      <c r="N43">
        <f t="shared" si="3"/>
        <v>737.33333333333337</v>
      </c>
    </row>
    <row r="44" spans="1:14">
      <c r="B44">
        <v>711</v>
      </c>
      <c r="C44">
        <v>307</v>
      </c>
      <c r="D44">
        <v>3571</v>
      </c>
      <c r="J44">
        <f t="shared" si="0"/>
        <v>81</v>
      </c>
      <c r="K44">
        <v>711</v>
      </c>
      <c r="L44">
        <f t="shared" si="1"/>
        <v>782.492905409993</v>
      </c>
      <c r="M44">
        <f t="shared" si="2"/>
        <v>773.91645939153636</v>
      </c>
      <c r="N44">
        <f t="shared" si="3"/>
        <v>734.33333333333337</v>
      </c>
    </row>
    <row r="45" spans="1:14">
      <c r="B45">
        <v>801</v>
      </c>
      <c r="C45">
        <v>340</v>
      </c>
      <c r="D45">
        <v>3537</v>
      </c>
      <c r="J45">
        <f t="shared" si="0"/>
        <v>80</v>
      </c>
      <c r="K45">
        <v>801</v>
      </c>
      <c r="L45">
        <f t="shared" si="1"/>
        <v>779.22651654418314</v>
      </c>
      <c r="M45">
        <f t="shared" si="2"/>
        <v>770.12764890136089</v>
      </c>
      <c r="N45">
        <f t="shared" si="3"/>
        <v>752.66666666666663</v>
      </c>
    </row>
    <row r="46" spans="1:14">
      <c r="B46">
        <v>746</v>
      </c>
      <c r="C46">
        <v>320</v>
      </c>
      <c r="D46">
        <v>3506</v>
      </c>
      <c r="J46">
        <f t="shared" si="0"/>
        <v>79</v>
      </c>
      <c r="K46">
        <v>746</v>
      </c>
      <c r="L46">
        <f t="shared" si="1"/>
        <v>775.85815131434447</v>
      </c>
      <c r="M46">
        <f t="shared" si="2"/>
        <v>766.22341347525605</v>
      </c>
      <c r="N46">
        <f t="shared" si="3"/>
        <v>774</v>
      </c>
    </row>
    <row r="47" spans="1:14">
      <c r="B47">
        <v>775</v>
      </c>
      <c r="C47">
        <v>343</v>
      </c>
      <c r="D47">
        <v>3470</v>
      </c>
      <c r="J47">
        <f t="shared" si="0"/>
        <v>78</v>
      </c>
      <c r="K47">
        <v>775</v>
      </c>
      <c r="L47">
        <f t="shared" si="1"/>
        <v>772.38515274675751</v>
      </c>
      <c r="M47">
        <f t="shared" si="2"/>
        <v>762.20166455037577</v>
      </c>
      <c r="N47">
        <f t="shared" si="3"/>
        <v>725</v>
      </c>
    </row>
    <row r="48" spans="1:14">
      <c r="B48">
        <v>654</v>
      </c>
      <c r="C48">
        <v>291</v>
      </c>
      <c r="D48">
        <v>3439</v>
      </c>
      <c r="J48">
        <f t="shared" si="0"/>
        <v>77</v>
      </c>
      <c r="K48">
        <v>654</v>
      </c>
      <c r="L48">
        <f t="shared" si="1"/>
        <v>768.80483289781387</v>
      </c>
      <c r="M48">
        <f t="shared" si="2"/>
        <v>758.06037960406684</v>
      </c>
      <c r="N48">
        <f t="shared" si="3"/>
        <v>688.66666666666663</v>
      </c>
    </row>
    <row r="49" spans="1:14">
      <c r="B49">
        <v>637</v>
      </c>
      <c r="C49">
        <v>295</v>
      </c>
      <c r="D49">
        <v>3401</v>
      </c>
      <c r="J49">
        <f t="shared" si="0"/>
        <v>76</v>
      </c>
      <c r="K49">
        <v>637</v>
      </c>
      <c r="L49">
        <f t="shared" si="1"/>
        <v>765.11447563394017</v>
      </c>
      <c r="M49">
        <f t="shared" si="2"/>
        <v>753.79761101617669</v>
      </c>
      <c r="N49">
        <f t="shared" si="3"/>
        <v>702.66666666666663</v>
      </c>
    </row>
    <row r="50" spans="1:14">
      <c r="B50">
        <v>817</v>
      </c>
      <c r="C50">
        <v>344</v>
      </c>
      <c r="D50">
        <v>3375</v>
      </c>
      <c r="J50">
        <f t="shared" si="0"/>
        <v>75</v>
      </c>
      <c r="K50">
        <v>817</v>
      </c>
      <c r="L50">
        <f t="shared" si="1"/>
        <v>761.31133971767463</v>
      </c>
      <c r="M50">
        <f t="shared" si="2"/>
        <v>749.41149527225912</v>
      </c>
      <c r="N50">
        <f t="shared" si="3"/>
        <v>707</v>
      </c>
    </row>
    <row r="51" spans="1:14">
      <c r="B51">
        <v>667</v>
      </c>
      <c r="C51">
        <v>305</v>
      </c>
      <c r="D51">
        <v>3341</v>
      </c>
      <c r="J51">
        <f t="shared" si="0"/>
        <v>74</v>
      </c>
      <c r="K51">
        <v>667</v>
      </c>
      <c r="L51">
        <f t="shared" si="1"/>
        <v>757.39266221854359</v>
      </c>
      <c r="M51">
        <f t="shared" si="2"/>
        <v>744.90026248687764</v>
      </c>
      <c r="N51">
        <f t="shared" si="3"/>
        <v>761.66666666666663</v>
      </c>
    </row>
    <row r="52" spans="1:14">
      <c r="B52">
        <v>801</v>
      </c>
      <c r="C52">
        <v>367</v>
      </c>
      <c r="D52">
        <v>3299</v>
      </c>
      <c r="J52">
        <f t="shared" si="0"/>
        <v>73</v>
      </c>
      <c r="K52">
        <v>801</v>
      </c>
      <c r="L52">
        <f t="shared" si="1"/>
        <v>753.35566226794424</v>
      </c>
      <c r="M52">
        <f t="shared" si="2"/>
        <v>740.26224622201028</v>
      </c>
      <c r="N52">
        <f t="shared" si="3"/>
        <v>731.66666666666663</v>
      </c>
    </row>
    <row r="53" spans="1:14">
      <c r="B53">
        <v>727</v>
      </c>
      <c r="C53">
        <v>334</v>
      </c>
      <c r="D53">
        <v>3246</v>
      </c>
      <c r="J53">
        <f t="shared" si="0"/>
        <v>72</v>
      </c>
      <c r="K53">
        <v>727</v>
      </c>
      <c r="L53">
        <f t="shared" si="1"/>
        <v>749.19754517773947</v>
      </c>
      <c r="M53">
        <f t="shared" si="2"/>
        <v>735.49589357116247</v>
      </c>
      <c r="N53">
        <f t="shared" si="3"/>
        <v>722</v>
      </c>
    </row>
    <row r="54" spans="1:14">
      <c r="A54" s="8">
        <v>40179</v>
      </c>
      <c r="B54">
        <v>638</v>
      </c>
      <c r="C54">
        <v>306</v>
      </c>
      <c r="D54">
        <v>3201</v>
      </c>
      <c r="J54">
        <f t="shared" si="0"/>
        <v>71</v>
      </c>
      <c r="K54">
        <v>638</v>
      </c>
      <c r="L54">
        <f t="shared" si="1"/>
        <v>744.91550694274133</v>
      </c>
      <c r="M54">
        <f t="shared" si="2"/>
        <v>730.59977547521112</v>
      </c>
      <c r="N54">
        <f t="shared" si="3"/>
        <v>704.33333333333337</v>
      </c>
    </row>
    <row r="55" spans="1:14">
      <c r="B55">
        <v>748</v>
      </c>
      <c r="C55">
        <v>369</v>
      </c>
      <c r="D55">
        <v>3166</v>
      </c>
      <c r="J55">
        <f t="shared" si="0"/>
        <v>70</v>
      </c>
      <c r="K55">
        <v>748</v>
      </c>
      <c r="L55">
        <f t="shared" si="1"/>
        <v>740.50673914763513</v>
      </c>
      <c r="M55">
        <f t="shared" si="2"/>
        <v>725.57259723128277</v>
      </c>
      <c r="N55">
        <f t="shared" si="3"/>
        <v>696.66666666666663</v>
      </c>
    </row>
    <row r="56" spans="1:14">
      <c r="B56">
        <v>704</v>
      </c>
      <c r="C56">
        <v>335</v>
      </c>
      <c r="D56">
        <v>3128</v>
      </c>
      <c r="J56">
        <f t="shared" si="0"/>
        <v>69</v>
      </c>
      <c r="K56">
        <v>704</v>
      </c>
      <c r="L56">
        <f t="shared" si="1"/>
        <v>735.96843429922103</v>
      </c>
      <c r="M56">
        <f t="shared" si="2"/>
        <v>720.41320915113363</v>
      </c>
      <c r="N56">
        <f t="shared" si="3"/>
        <v>699</v>
      </c>
    </row>
    <row r="57" spans="1:14">
      <c r="B57">
        <v>645</v>
      </c>
      <c r="C57">
        <v>320</v>
      </c>
      <c r="D57">
        <v>3092</v>
      </c>
      <c r="J57">
        <f t="shared" si="0"/>
        <v>68</v>
      </c>
      <c r="K57">
        <v>645</v>
      </c>
      <c r="L57">
        <f t="shared" si="1"/>
        <v>731.29779160506348</v>
      </c>
      <c r="M57">
        <f t="shared" si="2"/>
        <v>715.12061732061409</v>
      </c>
      <c r="N57">
        <f t="shared" si="3"/>
        <v>702</v>
      </c>
    </row>
    <row r="58" spans="1:14">
      <c r="B58">
        <v>757</v>
      </c>
      <c r="C58">
        <v>370</v>
      </c>
      <c r="D58">
        <v>3050</v>
      </c>
      <c r="J58">
        <f t="shared" si="0"/>
        <v>67</v>
      </c>
      <c r="K58">
        <v>757</v>
      </c>
      <c r="L58">
        <f t="shared" si="1"/>
        <v>726.49202321975815</v>
      </c>
      <c r="M58">
        <f t="shared" si="2"/>
        <v>709.69399440690052</v>
      </c>
      <c r="N58">
        <f t="shared" si="3"/>
        <v>685.33333333333337</v>
      </c>
    </row>
    <row r="59" spans="1:14">
      <c r="B59">
        <v>654</v>
      </c>
      <c r="C59">
        <v>331</v>
      </c>
      <c r="D59">
        <v>3004</v>
      </c>
      <c r="J59">
        <f t="shared" si="0"/>
        <v>66</v>
      </c>
      <c r="K59">
        <v>654</v>
      </c>
      <c r="L59">
        <f t="shared" si="1"/>
        <v>721.54836098002068</v>
      </c>
      <c r="M59">
        <f t="shared" si="2"/>
        <v>704.13269045533684</v>
      </c>
      <c r="N59">
        <f t="shared" si="3"/>
        <v>685.66666666666663</v>
      </c>
    </row>
    <row r="60" spans="1:14">
      <c r="B60">
        <v>646</v>
      </c>
      <c r="C60">
        <v>317</v>
      </c>
      <c r="D60">
        <v>2965</v>
      </c>
      <c r="J60">
        <f t="shared" si="0"/>
        <v>65</v>
      </c>
      <c r="K60">
        <v>646</v>
      </c>
      <c r="L60">
        <f t="shared" si="1"/>
        <v>716.46406364965026</v>
      </c>
      <c r="M60">
        <f t="shared" si="2"/>
        <v>698.43624361299601</v>
      </c>
      <c r="N60">
        <f t="shared" si="3"/>
        <v>691.33333333333337</v>
      </c>
    </row>
    <row r="61" spans="1:14">
      <c r="B61">
        <v>774</v>
      </c>
      <c r="C61">
        <v>401</v>
      </c>
      <c r="D61">
        <v>2918</v>
      </c>
      <c r="J61">
        <f t="shared" si="0"/>
        <v>64</v>
      </c>
      <c r="K61">
        <v>774</v>
      </c>
      <c r="L61">
        <f t="shared" si="1"/>
        <v>711.2364246951222</v>
      </c>
      <c r="M61">
        <f t="shared" si="2"/>
        <v>692.60439071154099</v>
      </c>
      <c r="N61">
        <f t="shared" si="3"/>
        <v>686.33333333333337</v>
      </c>
    </row>
    <row r="62" spans="1:14">
      <c r="B62">
        <v>639</v>
      </c>
      <c r="C62">
        <v>326</v>
      </c>
      <c r="D62">
        <v>2864</v>
      </c>
      <c r="J62">
        <f t="shared" si="0"/>
        <v>63</v>
      </c>
      <c r="K62">
        <v>639</v>
      </c>
      <c r="L62">
        <f t="shared" si="1"/>
        <v>705.86278061207565</v>
      </c>
      <c r="M62">
        <f t="shared" si="2"/>
        <v>686.63707763768343</v>
      </c>
      <c r="N62">
        <f t="shared" si="3"/>
        <v>713.66666666666663</v>
      </c>
    </row>
    <row r="63" spans="1:14">
      <c r="B63">
        <v>728</v>
      </c>
      <c r="C63">
        <v>368</v>
      </c>
      <c r="D63">
        <v>2825</v>
      </c>
      <c r="J63">
        <f t="shared" si="0"/>
        <v>62</v>
      </c>
      <c r="K63">
        <v>728</v>
      </c>
      <c r="L63">
        <f t="shared" si="1"/>
        <v>700.34051982227845</v>
      </c>
      <c r="M63">
        <f t="shared" si="2"/>
        <v>680.53446941561867</v>
      </c>
      <c r="N63">
        <f t="shared" si="3"/>
        <v>688</v>
      </c>
    </row>
    <row r="64" spans="1:14">
      <c r="B64">
        <v>697</v>
      </c>
      <c r="C64">
        <v>357</v>
      </c>
      <c r="D64">
        <v>2792</v>
      </c>
      <c r="J64">
        <f t="shared" si="0"/>
        <v>61</v>
      </c>
      <c r="K64">
        <v>697</v>
      </c>
      <c r="L64">
        <f t="shared" si="1"/>
        <v>694.66709215974004</v>
      </c>
      <c r="M64">
        <f t="shared" si="2"/>
        <v>674.29695992231063</v>
      </c>
      <c r="N64">
        <f t="shared" si="3"/>
        <v>693.33333333333337</v>
      </c>
    </row>
    <row r="65" spans="1:14">
      <c r="B65">
        <v>655</v>
      </c>
      <c r="C65">
        <v>362</v>
      </c>
      <c r="D65">
        <v>2729</v>
      </c>
      <c r="J65">
        <f t="shared" si="0"/>
        <v>60</v>
      </c>
      <c r="K65">
        <v>655</v>
      </c>
      <c r="L65">
        <f t="shared" si="1"/>
        <v>688.84001896348275</v>
      </c>
      <c r="M65">
        <f t="shared" si="2"/>
        <v>667.925181153523</v>
      </c>
      <c r="N65">
        <f t="shared" si="3"/>
        <v>691</v>
      </c>
    </row>
    <row r="66" spans="1:14">
      <c r="A66" s="8">
        <v>39814</v>
      </c>
      <c r="B66">
        <v>721</v>
      </c>
      <c r="C66">
        <v>384</v>
      </c>
      <c r="D66">
        <v>2666</v>
      </c>
      <c r="J66">
        <f t="shared" si="0"/>
        <v>59</v>
      </c>
      <c r="K66">
        <v>721</v>
      </c>
      <c r="L66">
        <f t="shared" si="1"/>
        <v>682.8569037930464</v>
      </c>
      <c r="M66">
        <f t="shared" si="2"/>
        <v>661.42001195611067</v>
      </c>
      <c r="N66">
        <f t="shared" si="3"/>
        <v>661.33333333333337</v>
      </c>
    </row>
    <row r="67" spans="1:14">
      <c r="B67">
        <v>608</v>
      </c>
      <c r="C67">
        <v>315</v>
      </c>
      <c r="D67">
        <v>2612</v>
      </c>
      <c r="J67">
        <f t="shared" ref="J67:J118" si="4">J68+1</f>
        <v>58</v>
      </c>
      <c r="K67">
        <v>608</v>
      </c>
      <c r="L67">
        <f t="shared" si="1"/>
        <v>676.71544378105409</v>
      </c>
      <c r="M67">
        <f t="shared" si="2"/>
        <v>654.78258614040124</v>
      </c>
      <c r="N67">
        <f t="shared" si="3"/>
        <v>652</v>
      </c>
    </row>
    <row r="68" spans="1:14">
      <c r="B68">
        <v>627</v>
      </c>
      <c r="C68">
        <v>338</v>
      </c>
      <c r="D68">
        <v>2569</v>
      </c>
      <c r="J68">
        <f t="shared" si="4"/>
        <v>57</v>
      </c>
      <c r="K68">
        <v>627</v>
      </c>
      <c r="L68">
        <f t="shared" ref="L68:L124" si="5">880*EXP(-2*EXP(-0.035*J68))</f>
        <v>670.41344163509598</v>
      </c>
      <c r="M68">
        <f t="shared" ref="M68:M124" si="6">880/(1+3.5*EXP(-0.04*J68))</f>
        <v>648.01429988557766</v>
      </c>
      <c r="N68">
        <f t="shared" si="3"/>
        <v>668</v>
      </c>
    </row>
    <row r="69" spans="1:14">
      <c r="B69">
        <v>769</v>
      </c>
      <c r="C69">
        <v>400</v>
      </c>
      <c r="D69">
        <v>2519</v>
      </c>
      <c r="J69">
        <f t="shared" si="4"/>
        <v>56</v>
      </c>
      <c r="K69">
        <v>769</v>
      </c>
      <c r="L69">
        <f t="shared" si="5"/>
        <v>663.94881829874225</v>
      </c>
      <c r="M69">
        <f t="shared" si="6"/>
        <v>641.1168183509169</v>
      </c>
      <c r="N69">
        <f t="shared" ref="N69:N124" si="7">(K68+K69+K70)/3</f>
        <v>655</v>
      </c>
    </row>
    <row r="70" spans="1:14">
      <c r="B70">
        <v>569</v>
      </c>
      <c r="C70">
        <v>291</v>
      </c>
      <c r="D70">
        <v>2464</v>
      </c>
      <c r="J70">
        <f t="shared" si="4"/>
        <v>55</v>
      </c>
      <c r="K70">
        <v>569</v>
      </c>
      <c r="L70">
        <f t="shared" si="5"/>
        <v>657.31962627865653</v>
      </c>
      <c r="M70">
        <f t="shared" si="6"/>
        <v>634.09208140660655</v>
      </c>
      <c r="N70">
        <f t="shared" si="7"/>
        <v>634.66666666666663</v>
      </c>
    </row>
    <row r="71" spans="1:14">
      <c r="B71">
        <v>566</v>
      </c>
      <c r="C71">
        <v>313</v>
      </c>
      <c r="D71">
        <v>2419</v>
      </c>
      <c r="J71">
        <f t="shared" si="4"/>
        <v>54</v>
      </c>
      <c r="K71">
        <v>566</v>
      </c>
      <c r="L71">
        <f t="shared" si="5"/>
        <v>650.52406364151784</v>
      </c>
      <c r="M71">
        <f t="shared" si="6"/>
        <v>626.94230839971988</v>
      </c>
      <c r="N71">
        <f t="shared" si="7"/>
        <v>614.66666666666663</v>
      </c>
    </row>
    <row r="72" spans="1:14">
      <c r="B72">
        <v>709</v>
      </c>
      <c r="C72">
        <v>383</v>
      </c>
      <c r="D72">
        <v>2384</v>
      </c>
      <c r="J72">
        <f t="shared" si="4"/>
        <v>53</v>
      </c>
      <c r="K72">
        <v>709</v>
      </c>
      <c r="L72">
        <f t="shared" si="5"/>
        <v>643.5604886807198</v>
      </c>
      <c r="M72">
        <f t="shared" si="6"/>
        <v>619.67000187384667</v>
      </c>
      <c r="N72">
        <f t="shared" si="7"/>
        <v>617.33333333333337</v>
      </c>
    </row>
    <row r="73" spans="1:14">
      <c r="B73">
        <v>577</v>
      </c>
      <c r="C73">
        <v>321</v>
      </c>
      <c r="D73">
        <v>2334</v>
      </c>
      <c r="J73">
        <f t="shared" si="4"/>
        <v>52</v>
      </c>
      <c r="K73">
        <v>577</v>
      </c>
      <c r="L73">
        <f t="shared" si="5"/>
        <v>636.42743524859327</v>
      </c>
      <c r="M73">
        <f t="shared" si="6"/>
        <v>612.27795016486596</v>
      </c>
      <c r="N73">
        <f t="shared" si="7"/>
        <v>616.66666666666663</v>
      </c>
    </row>
    <row r="74" spans="1:14">
      <c r="B74">
        <v>564</v>
      </c>
      <c r="C74">
        <v>328</v>
      </c>
      <c r="D74">
        <v>2294</v>
      </c>
      <c r="J74">
        <f t="shared" si="4"/>
        <v>51</v>
      </c>
      <c r="K74">
        <v>564</v>
      </c>
      <c r="L74">
        <f t="shared" si="5"/>
        <v>629.12362874514042</v>
      </c>
      <c r="M74">
        <f t="shared" si="6"/>
        <v>604.76922880047186</v>
      </c>
      <c r="N74">
        <f t="shared" si="7"/>
        <v>608.33333333333337</v>
      </c>
    </row>
    <row r="75" spans="1:14">
      <c r="B75">
        <v>684</v>
      </c>
      <c r="C75">
        <v>353</v>
      </c>
      <c r="D75">
        <v>2248</v>
      </c>
      <c r="J75">
        <f t="shared" si="4"/>
        <v>50</v>
      </c>
      <c r="K75">
        <v>684</v>
      </c>
      <c r="L75">
        <f t="shared" si="5"/>
        <v>621.64800274894048</v>
      </c>
      <c r="M75">
        <f t="shared" si="6"/>
        <v>597.14720063730147</v>
      </c>
      <c r="N75">
        <f t="shared" si="7"/>
        <v>600</v>
      </c>
    </row>
    <row r="76" spans="1:14">
      <c r="B76">
        <v>552</v>
      </c>
      <c r="C76">
        <v>319</v>
      </c>
      <c r="D76">
        <v>2207</v>
      </c>
      <c r="J76">
        <f t="shared" si="4"/>
        <v>49</v>
      </c>
      <c r="K76">
        <v>552</v>
      </c>
      <c r="L76">
        <f t="shared" si="5"/>
        <v>613.99971626998115</v>
      </c>
      <c r="M76">
        <f t="shared" si="6"/>
        <v>589.41551467687577</v>
      </c>
      <c r="N76">
        <f t="shared" si="7"/>
        <v>638.66666666666663</v>
      </c>
    </row>
    <row r="77" spans="1:14">
      <c r="B77">
        <v>680</v>
      </c>
      <c r="C77">
        <v>397</v>
      </c>
      <c r="D77">
        <v>2161</v>
      </c>
      <c r="J77">
        <f t="shared" si="4"/>
        <v>48</v>
      </c>
      <c r="K77">
        <v>680</v>
      </c>
      <c r="L77">
        <f t="shared" si="5"/>
        <v>606.17817159762444</v>
      </c>
      <c r="M77">
        <f t="shared" si="6"/>
        <v>581.57810351002638</v>
      </c>
      <c r="N77">
        <f t="shared" si="7"/>
        <v>612.66666666666663</v>
      </c>
    </row>
    <row r="78" spans="1:14">
      <c r="A78" s="8">
        <v>39448</v>
      </c>
      <c r="B78">
        <v>606</v>
      </c>
      <c r="C78">
        <v>335</v>
      </c>
      <c r="D78">
        <v>2083</v>
      </c>
      <c r="J78">
        <f t="shared" si="4"/>
        <v>47</v>
      </c>
      <c r="K78">
        <v>606</v>
      </c>
      <c r="L78">
        <f t="shared" si="5"/>
        <v>598.18303270972262</v>
      </c>
      <c r="M78">
        <f t="shared" si="6"/>
        <v>573.63917934897006</v>
      </c>
      <c r="N78">
        <f t="shared" si="7"/>
        <v>575.66666666666663</v>
      </c>
    </row>
    <row r="79" spans="1:14">
      <c r="B79">
        <v>441</v>
      </c>
      <c r="C79">
        <v>264</v>
      </c>
      <c r="D79">
        <v>2034</v>
      </c>
      <c r="J79">
        <f t="shared" si="4"/>
        <v>46</v>
      </c>
      <c r="K79">
        <v>441</v>
      </c>
      <c r="L79">
        <f t="shared" si="5"/>
        <v>590.01424420104092</v>
      </c>
      <c r="M79">
        <f t="shared" si="6"/>
        <v>565.60322861667441</v>
      </c>
      <c r="N79">
        <f t="shared" si="7"/>
        <v>517.33333333333337</v>
      </c>
    </row>
    <row r="80" spans="1:14">
      <c r="B80">
        <v>505</v>
      </c>
      <c r="C80">
        <v>302</v>
      </c>
      <c r="D80">
        <v>2005</v>
      </c>
      <c r="J80">
        <f t="shared" si="4"/>
        <v>45</v>
      </c>
      <c r="K80">
        <v>505</v>
      </c>
      <c r="L80">
        <f t="shared" si="5"/>
        <v>581.67205068057365</v>
      </c>
      <c r="M80">
        <f t="shared" si="6"/>
        <v>557.47500507451048</v>
      </c>
      <c r="N80">
        <f t="shared" si="7"/>
        <v>534</v>
      </c>
    </row>
    <row r="81" spans="1:14">
      <c r="B81">
        <v>656</v>
      </c>
      <c r="C81">
        <v>388</v>
      </c>
      <c r="D81">
        <v>1953</v>
      </c>
      <c r="J81">
        <f t="shared" si="4"/>
        <v>44</v>
      </c>
      <c r="K81">
        <v>656</v>
      </c>
      <c r="L81">
        <f t="shared" si="5"/>
        <v>573.15701657807733</v>
      </c>
      <c r="M81">
        <f t="shared" si="6"/>
        <v>549.2595214813158</v>
      </c>
      <c r="N81">
        <f t="shared" si="7"/>
        <v>521</v>
      </c>
    </row>
    <row r="82" spans="1:14">
      <c r="B82">
        <v>402</v>
      </c>
      <c r="C82">
        <v>265</v>
      </c>
      <c r="D82">
        <v>1887</v>
      </c>
      <c r="J82">
        <f t="shared" si="4"/>
        <v>43</v>
      </c>
      <c r="K82">
        <v>402</v>
      </c>
      <c r="L82">
        <f t="shared" si="5"/>
        <v>564.47004629015601</v>
      </c>
      <c r="M82">
        <f t="shared" si="6"/>
        <v>540.962039789762</v>
      </c>
      <c r="N82">
        <f t="shared" si="7"/>
        <v>512</v>
      </c>
    </row>
    <row r="83" spans="1:14">
      <c r="B83">
        <v>478</v>
      </c>
      <c r="C83">
        <v>290</v>
      </c>
      <c r="D83">
        <v>1859</v>
      </c>
      <c r="J83">
        <f t="shared" si="4"/>
        <v>42</v>
      </c>
      <c r="K83">
        <v>478</v>
      </c>
      <c r="L83">
        <f t="shared" si="5"/>
        <v>555.61240458553618</v>
      </c>
      <c r="M83">
        <f t="shared" si="6"/>
        <v>532.58805989916812</v>
      </c>
      <c r="N83">
        <f t="shared" si="7"/>
        <v>512.66666666666663</v>
      </c>
    </row>
    <row r="84" spans="1:14">
      <c r="B84">
        <v>658</v>
      </c>
      <c r="C84">
        <v>390</v>
      </c>
      <c r="D84">
        <v>1820</v>
      </c>
      <c r="J84">
        <f t="shared" si="4"/>
        <v>41</v>
      </c>
      <c r="K84">
        <v>658</v>
      </c>
      <c r="L84">
        <f t="shared" si="5"/>
        <v>546.58573717776267</v>
      </c>
      <c r="M84">
        <f t="shared" si="6"/>
        <v>524.1433069974878</v>
      </c>
      <c r="N84">
        <f t="shared" si="7"/>
        <v>522.33333333333337</v>
      </c>
    </row>
    <row r="85" spans="1:14">
      <c r="B85">
        <v>431</v>
      </c>
      <c r="C85">
        <v>257</v>
      </c>
      <c r="D85">
        <v>1760</v>
      </c>
      <c r="J85">
        <f t="shared" si="4"/>
        <v>40</v>
      </c>
      <c r="K85">
        <v>431</v>
      </c>
      <c r="L85">
        <f t="shared" si="5"/>
        <v>537.39209136146451</v>
      </c>
      <c r="M85">
        <f t="shared" si="6"/>
        <v>515.63371753889851</v>
      </c>
      <c r="N85">
        <f t="shared" si="7"/>
        <v>580.66666666666663</v>
      </c>
    </row>
    <row r="86" spans="1:14">
      <c r="B86">
        <v>653</v>
      </c>
      <c r="C86">
        <v>388</v>
      </c>
      <c r="D86">
        <v>1729</v>
      </c>
      <c r="J86">
        <f t="shared" si="4"/>
        <v>39</v>
      </c>
      <c r="K86">
        <v>653</v>
      </c>
      <c r="L86">
        <f t="shared" si="5"/>
        <v>528.03393659560425</v>
      </c>
      <c r="M86">
        <f t="shared" si="6"/>
        <v>507.06542391709201</v>
      </c>
      <c r="N86">
        <f t="shared" si="7"/>
        <v>482.33333333333331</v>
      </c>
    </row>
    <row r="87" spans="1:14">
      <c r="B87">
        <v>363</v>
      </c>
      <c r="C87">
        <v>232</v>
      </c>
      <c r="D87">
        <v>1663</v>
      </c>
      <c r="J87">
        <f t="shared" si="4"/>
        <v>38</v>
      </c>
      <c r="K87">
        <v>363</v>
      </c>
      <c r="L87">
        <f t="shared" si="5"/>
        <v>518.51418490379581</v>
      </c>
      <c r="M87">
        <f t="shared" si="6"/>
        <v>498.44473790776613</v>
      </c>
      <c r="N87">
        <f t="shared" si="7"/>
        <v>496.66666666666669</v>
      </c>
    </row>
    <row r="88" spans="1:14">
      <c r="B88">
        <v>474</v>
      </c>
      <c r="C88">
        <v>307</v>
      </c>
      <c r="D88">
        <v>1629</v>
      </c>
      <c r="J88">
        <f t="shared" si="4"/>
        <v>37</v>
      </c>
      <c r="K88">
        <v>474</v>
      </c>
      <c r="L88">
        <f t="shared" si="5"/>
        <v>508.83621094791181</v>
      </c>
      <c r="M88">
        <f t="shared" si="6"/>
        <v>489.77813296676828</v>
      </c>
      <c r="N88">
        <f t="shared" si="7"/>
        <v>447.33333333333331</v>
      </c>
    </row>
    <row r="89" spans="1:14">
      <c r="B89">
        <v>505</v>
      </c>
      <c r="C89">
        <v>329</v>
      </c>
      <c r="D89">
        <v>1574</v>
      </c>
      <c r="J89">
        <f t="shared" si="4"/>
        <v>36</v>
      </c>
      <c r="K89">
        <v>505</v>
      </c>
      <c r="L89">
        <f t="shared" si="5"/>
        <v>499.00387161689463</v>
      </c>
      <c r="M89">
        <f t="shared" si="6"/>
        <v>481.07222548263036</v>
      </c>
      <c r="N89">
        <f t="shared" si="7"/>
        <v>455</v>
      </c>
    </row>
    <row r="90" spans="1:14">
      <c r="A90" s="8">
        <v>39083</v>
      </c>
      <c r="B90">
        <v>386</v>
      </c>
      <c r="C90">
        <v>263</v>
      </c>
      <c r="D90">
        <v>1521</v>
      </c>
      <c r="J90">
        <f t="shared" si="4"/>
        <v>35</v>
      </c>
      <c r="K90">
        <v>386</v>
      </c>
      <c r="L90">
        <f t="shared" si="5"/>
        <v>489.0215249580362</v>
      </c>
      <c r="M90">
        <f t="shared" si="6"/>
        <v>472.33375509366971</v>
      </c>
      <c r="N90">
        <f t="shared" si="7"/>
        <v>469</v>
      </c>
    </row>
    <row r="91" spans="1:14">
      <c r="B91">
        <v>516</v>
      </c>
      <c r="C91">
        <v>334</v>
      </c>
      <c r="D91">
        <v>1479</v>
      </c>
      <c r="J91">
        <f t="shared" si="4"/>
        <v>34</v>
      </c>
      <c r="K91">
        <v>516</v>
      </c>
      <c r="L91">
        <f t="shared" si="5"/>
        <v>478.89404826312949</v>
      </c>
      <c r="M91">
        <f t="shared" si="6"/>
        <v>463.56956419021418</v>
      </c>
      <c r="N91">
        <f t="shared" si="7"/>
        <v>424.33333333333331</v>
      </c>
    </row>
    <row r="92" spans="1:14">
      <c r="B92">
        <v>371</v>
      </c>
      <c r="C92">
        <v>254</v>
      </c>
      <c r="D92">
        <v>1430</v>
      </c>
      <c r="J92">
        <f t="shared" si="4"/>
        <v>33</v>
      </c>
      <c r="K92">
        <v>371</v>
      </c>
      <c r="L92">
        <f t="shared" si="5"/>
        <v>468.62685510697821</v>
      </c>
      <c r="M92">
        <f t="shared" si="6"/>
        <v>454.78657673168283</v>
      </c>
      <c r="N92">
        <f t="shared" si="7"/>
        <v>463.33333333333331</v>
      </c>
    </row>
    <row r="93" spans="1:14">
      <c r="B93">
        <v>503</v>
      </c>
      <c r="C93">
        <v>309</v>
      </c>
      <c r="D93">
        <v>1395</v>
      </c>
      <c r="J93">
        <f t="shared" si="4"/>
        <v>32</v>
      </c>
      <c r="K93">
        <v>503</v>
      </c>
      <c r="L93">
        <f t="shared" si="5"/>
        <v>458.2259111209525</v>
      </c>
      <c r="M93">
        <f t="shared" si="6"/>
        <v>445.99177651604299</v>
      </c>
      <c r="N93">
        <f t="shared" si="7"/>
        <v>462</v>
      </c>
    </row>
    <row r="94" spans="1:14">
      <c r="B94">
        <v>512</v>
      </c>
      <c r="C94">
        <v>314</v>
      </c>
      <c r="D94">
        <v>1333</v>
      </c>
      <c r="J94">
        <f t="shared" si="4"/>
        <v>31</v>
      </c>
      <c r="K94">
        <v>512</v>
      </c>
      <c r="L94">
        <f t="shared" si="5"/>
        <v>447.69774826981791</v>
      </c>
      <c r="M94">
        <f t="shared" si="6"/>
        <v>437.19218504545103</v>
      </c>
      <c r="N94">
        <f t="shared" si="7"/>
        <v>469.66666666666669</v>
      </c>
    </row>
    <row r="95" spans="1:14">
      <c r="B95">
        <v>394</v>
      </c>
      <c r="C95">
        <v>268</v>
      </c>
      <c r="D95">
        <v>1271</v>
      </c>
      <c r="J95">
        <f t="shared" si="4"/>
        <v>30</v>
      </c>
      <c r="K95">
        <v>394</v>
      </c>
      <c r="L95">
        <f t="shared" si="5"/>
        <v>437.04947738616892</v>
      </c>
      <c r="M95">
        <f t="shared" si="6"/>
        <v>428.39483913654641</v>
      </c>
      <c r="N95">
        <f t="shared" si="7"/>
        <v>419.33333333333331</v>
      </c>
    </row>
    <row r="96" spans="1:14">
      <c r="B96">
        <v>352</v>
      </c>
      <c r="C96">
        <v>246</v>
      </c>
      <c r="D96">
        <v>1214</v>
      </c>
      <c r="J96">
        <f t="shared" si="4"/>
        <v>29</v>
      </c>
      <c r="K96">
        <v>352</v>
      </c>
      <c r="L96">
        <f t="shared" si="5"/>
        <v>426.28879870375545</v>
      </c>
      <c r="M96">
        <f t="shared" si="6"/>
        <v>419.60676842683216</v>
      </c>
      <c r="N96">
        <f t="shared" si="7"/>
        <v>426</v>
      </c>
    </row>
    <row r="97" spans="1:14">
      <c r="B97">
        <v>532</v>
      </c>
      <c r="C97">
        <v>337</v>
      </c>
      <c r="D97">
        <v>1175</v>
      </c>
      <c r="J97">
        <f t="shared" si="4"/>
        <v>28</v>
      </c>
      <c r="K97">
        <v>532</v>
      </c>
      <c r="L97">
        <f t="shared" si="5"/>
        <v>415.42401011908476</v>
      </c>
      <c r="M97">
        <f t="shared" si="6"/>
        <v>410.83497292978137</v>
      </c>
      <c r="N97">
        <f t="shared" si="7"/>
        <v>405.66666666666669</v>
      </c>
    </row>
    <row r="98" spans="1:14">
      <c r="B98">
        <v>333</v>
      </c>
      <c r="C98">
        <v>214</v>
      </c>
      <c r="D98">
        <v>1108</v>
      </c>
      <c r="J98">
        <f t="shared" si="4"/>
        <v>27</v>
      </c>
      <c r="K98">
        <v>333</v>
      </c>
      <c r="L98">
        <f t="shared" si="5"/>
        <v>404.46401290027063</v>
      </c>
      <c r="M98">
        <f t="shared" si="6"/>
        <v>402.08640079074661</v>
      </c>
      <c r="N98">
        <f t="shared" si="7"/>
        <v>411</v>
      </c>
    </row>
    <row r="99" spans="1:14">
      <c r="B99">
        <v>368</v>
      </c>
      <c r="C99">
        <v>238</v>
      </c>
      <c r="D99">
        <v>1065</v>
      </c>
      <c r="J99">
        <f t="shared" si="4"/>
        <v>26</v>
      </c>
      <c r="K99">
        <v>368</v>
      </c>
      <c r="L99">
        <f t="shared" si="5"/>
        <v>393.41831455353804</v>
      </c>
      <c r="M99">
        <f t="shared" si="6"/>
        <v>393.36792639341155</v>
      </c>
      <c r="N99">
        <f t="shared" si="7"/>
        <v>406.33333333333331</v>
      </c>
    </row>
    <row r="100" spans="1:14">
      <c r="B100">
        <v>518</v>
      </c>
      <c r="C100">
        <v>342</v>
      </c>
      <c r="D100">
        <v>1026</v>
      </c>
      <c r="J100">
        <f t="shared" si="4"/>
        <v>25</v>
      </c>
      <c r="K100">
        <v>518</v>
      </c>
      <c r="L100">
        <f t="shared" si="5"/>
        <v>382.29702855148753</v>
      </c>
      <c r="M100">
        <f t="shared" si="6"/>
        <v>384.68632896247232</v>
      </c>
      <c r="N100">
        <f t="shared" si="7"/>
        <v>435.33333333333331</v>
      </c>
    </row>
    <row r="101" spans="1:14">
      <c r="B101">
        <v>420</v>
      </c>
      <c r="C101">
        <v>278</v>
      </c>
      <c r="D101">
        <v>958</v>
      </c>
      <c r="J101">
        <f t="shared" si="4"/>
        <v>24</v>
      </c>
      <c r="K101">
        <v>420</v>
      </c>
      <c r="L101">
        <f t="shared" si="5"/>
        <v>371.11087062360576</v>
      </c>
      <c r="M101">
        <f t="shared" si="6"/>
        <v>376.04827180252391</v>
      </c>
      <c r="N101">
        <f t="shared" si="7"/>
        <v>485</v>
      </c>
    </row>
    <row r="102" spans="1:14">
      <c r="A102" s="8">
        <v>38718</v>
      </c>
      <c r="B102">
        <v>517</v>
      </c>
      <c r="C102">
        <v>338</v>
      </c>
      <c r="D102">
        <v>903</v>
      </c>
      <c r="J102">
        <f t="shared" si="4"/>
        <v>23</v>
      </c>
      <c r="K102">
        <v>517</v>
      </c>
      <c r="L102">
        <f t="shared" si="5"/>
        <v>359.87115130903425</v>
      </c>
      <c r="M102">
        <f t="shared" si="6"/>
        <v>367.46028230586978</v>
      </c>
      <c r="N102">
        <f t="shared" si="7"/>
        <v>405.66666666666669</v>
      </c>
    </row>
    <row r="103" spans="1:14">
      <c r="B103">
        <v>280</v>
      </c>
      <c r="C103">
        <v>199</v>
      </c>
      <c r="D103">
        <v>814</v>
      </c>
      <c r="J103">
        <f t="shared" si="4"/>
        <v>22</v>
      </c>
      <c r="K103">
        <v>280</v>
      </c>
      <c r="L103">
        <f t="shared" si="5"/>
        <v>348.58976447475669</v>
      </c>
      <c r="M103">
        <f t="shared" si="6"/>
        <v>358.9287328532784</v>
      </c>
      <c r="N103">
        <f t="shared" si="7"/>
        <v>427.66666666666669</v>
      </c>
    </row>
    <row r="104" spans="1:14">
      <c r="B104">
        <v>486</v>
      </c>
      <c r="C104">
        <v>316</v>
      </c>
      <c r="D104">
        <v>778</v>
      </c>
      <c r="J104">
        <f t="shared" si="4"/>
        <v>21</v>
      </c>
      <c r="K104">
        <v>486</v>
      </c>
      <c r="L104">
        <f t="shared" si="5"/>
        <v>337.27917150963685</v>
      </c>
      <c r="M104">
        <f t="shared" si="6"/>
        <v>350.45982272175314</v>
      </c>
      <c r="N104">
        <f t="shared" si="7"/>
        <v>367.33333333333331</v>
      </c>
    </row>
    <row r="105" spans="1:14">
      <c r="B105">
        <v>336</v>
      </c>
      <c r="C105">
        <v>231</v>
      </c>
      <c r="D105">
        <v>688</v>
      </c>
      <c r="J105">
        <f t="shared" si="4"/>
        <v>20</v>
      </c>
      <c r="K105">
        <v>336</v>
      </c>
      <c r="L105">
        <f t="shared" si="5"/>
        <v>325.95238091662628</v>
      </c>
      <c r="M105">
        <f t="shared" si="6"/>
        <v>342.05956110229698</v>
      </c>
      <c r="N105">
        <f t="shared" si="7"/>
        <v>428.33333333333331</v>
      </c>
    </row>
    <row r="106" spans="1:14">
      <c r="B106">
        <v>463</v>
      </c>
      <c r="C106">
        <v>298</v>
      </c>
      <c r="D106">
        <v>630</v>
      </c>
      <c r="J106">
        <f t="shared" si="4"/>
        <v>19</v>
      </c>
      <c r="K106">
        <v>463</v>
      </c>
      <c r="L106">
        <f t="shared" si="5"/>
        <v>314.62292304248427</v>
      </c>
      <c r="M106">
        <f t="shared" si="6"/>
        <v>333.73375131866015</v>
      </c>
      <c r="N106">
        <f t="shared" si="7"/>
        <v>362.33333333333331</v>
      </c>
    </row>
    <row r="107" spans="1:14">
      <c r="B107">
        <v>288</v>
      </c>
      <c r="C107">
        <v>211</v>
      </c>
      <c r="D107">
        <v>549</v>
      </c>
      <c r="J107">
        <f t="shared" si="4"/>
        <v>18</v>
      </c>
      <c r="K107">
        <v>288</v>
      </c>
      <c r="L107">
        <f t="shared" si="5"/>
        <v>303.30481970699196</v>
      </c>
      <c r="M107">
        <f t="shared" si="6"/>
        <v>325.48797632531864</v>
      </c>
      <c r="N107">
        <f t="shared" si="7"/>
        <v>360.66666666666669</v>
      </c>
    </row>
    <row r="108" spans="1:14">
      <c r="B108">
        <v>331</v>
      </c>
      <c r="C108">
        <v>252</v>
      </c>
      <c r="D108">
        <v>507</v>
      </c>
      <c r="J108">
        <f t="shared" si="4"/>
        <v>17</v>
      </c>
      <c r="K108">
        <v>331</v>
      </c>
      <c r="L108">
        <f t="shared" si="5"/>
        <v>292.01254852237162</v>
      </c>
      <c r="M108">
        <f t="shared" si="6"/>
        <v>317.32758554967052</v>
      </c>
      <c r="N108">
        <f t="shared" si="7"/>
        <v>331</v>
      </c>
    </row>
    <row r="109" spans="1:14">
      <c r="B109">
        <v>374</v>
      </c>
      <c r="C109">
        <v>257</v>
      </c>
      <c r="D109">
        <v>424</v>
      </c>
      <c r="J109">
        <f t="shared" si="4"/>
        <v>16</v>
      </c>
      <c r="K109">
        <v>374</v>
      </c>
      <c r="L109">
        <f t="shared" si="5"/>
        <v>280.76100172887294</v>
      </c>
      <c r="M109">
        <f t="shared" si="6"/>
        <v>309.25768312984485</v>
      </c>
      <c r="N109">
        <f t="shared" si="7"/>
        <v>334.33333333333331</v>
      </c>
    </row>
    <row r="110" spans="1:14">
      <c r="B110">
        <v>298</v>
      </c>
      <c r="C110">
        <v>212</v>
      </c>
      <c r="D110">
        <v>306</v>
      </c>
      <c r="J110">
        <f t="shared" si="4"/>
        <v>15</v>
      </c>
      <c r="K110">
        <v>298</v>
      </c>
      <c r="L110">
        <f t="shared" si="5"/>
        <v>269.56543941463275</v>
      </c>
      <c r="M110">
        <f t="shared" si="6"/>
        <v>301.28311758579957</v>
      </c>
      <c r="N110">
        <f t="shared" si="7"/>
        <v>299.66666666666669</v>
      </c>
    </row>
    <row r="111" spans="1:14">
      <c r="B111">
        <v>227</v>
      </c>
      <c r="C111">
        <v>162</v>
      </c>
      <c r="D111">
        <v>190</v>
      </c>
      <c r="J111">
        <f t="shared" si="4"/>
        <v>14</v>
      </c>
      <c r="K111">
        <v>227</v>
      </c>
      <c r="L111">
        <f t="shared" si="5"/>
        <v>258.44143703724865</v>
      </c>
      <c r="M111">
        <f t="shared" si="6"/>
        <v>293.40847294773965</v>
      </c>
      <c r="N111">
        <f t="shared" si="7"/>
        <v>248.33333333333334</v>
      </c>
    </row>
    <row r="112" spans="1:14">
      <c r="B112">
        <v>57</v>
      </c>
      <c r="C112">
        <v>45</v>
      </c>
      <c r="D112">
        <v>60</v>
      </c>
      <c r="I112">
        <v>2005.01</v>
      </c>
      <c r="J112">
        <f t="shared" si="4"/>
        <v>13</v>
      </c>
      <c r="K112">
        <v>220</v>
      </c>
      <c r="L112">
        <f t="shared" si="5"/>
        <v>247.40482722124011</v>
      </c>
      <c r="M112">
        <f t="shared" si="6"/>
        <v>285.63806135249575</v>
      </c>
      <c r="N112">
        <v>250</v>
      </c>
    </row>
    <row r="113" spans="1:14">
      <c r="B113">
        <v>21</v>
      </c>
      <c r="C113">
        <v>20</v>
      </c>
      <c r="D113">
        <v>31</v>
      </c>
      <c r="J113">
        <f t="shared" si="4"/>
        <v>12</v>
      </c>
      <c r="K113">
        <v>21</v>
      </c>
      <c r="L113">
        <f t="shared" si="5"/>
        <v>236.47163586978286</v>
      </c>
      <c r="M113">
        <f t="shared" si="6"/>
        <v>277.97591710553991</v>
      </c>
      <c r="N113">
        <f t="shared" si="7"/>
        <v>84.666666666666671</v>
      </c>
    </row>
    <row r="114" spans="1:14">
      <c r="A114" s="8">
        <v>38353</v>
      </c>
      <c r="B114">
        <v>13</v>
      </c>
      <c r="C114">
        <v>12</v>
      </c>
      <c r="D114">
        <v>18</v>
      </c>
      <c r="J114">
        <f t="shared" si="4"/>
        <v>11</v>
      </c>
      <c r="K114">
        <v>13</v>
      </c>
      <c r="L114">
        <f t="shared" si="5"/>
        <v>225.65801270073834</v>
      </c>
      <c r="M114">
        <f t="shared" si="6"/>
        <v>270.42579219394167</v>
      </c>
      <c r="N114">
        <f t="shared" si="7"/>
        <v>12</v>
      </c>
    </row>
    <row r="115" spans="1:14">
      <c r="B115">
        <v>2</v>
      </c>
      <c r="C115">
        <v>2</v>
      </c>
      <c r="D115">
        <v>8</v>
      </c>
      <c r="J115">
        <f t="shared" si="4"/>
        <v>10</v>
      </c>
      <c r="K115">
        <v>2</v>
      </c>
      <c r="L115">
        <f t="shared" si="5"/>
        <v>214.9801563958373</v>
      </c>
      <c r="M115">
        <f t="shared" si="6"/>
        <v>262.9911532239189</v>
      </c>
      <c r="N115">
        <f t="shared" si="7"/>
        <v>5.333333333333333</v>
      </c>
    </row>
    <row r="116" spans="1:14">
      <c r="B116">
        <v>1</v>
      </c>
      <c r="C116">
        <v>1</v>
      </c>
      <c r="D116">
        <v>6</v>
      </c>
      <c r="J116">
        <f t="shared" si="4"/>
        <v>9</v>
      </c>
      <c r="K116">
        <v>1</v>
      </c>
      <c r="L116">
        <f t="shared" si="5"/>
        <v>204.45423463750097</v>
      </c>
      <c r="M116">
        <f t="shared" si="6"/>
        <v>255.67517974582881</v>
      </c>
      <c r="N116">
        <f t="shared" si="7"/>
        <v>1</v>
      </c>
    </row>
    <row r="117" spans="1:14">
      <c r="B117">
        <v>0</v>
      </c>
      <c r="C117">
        <v>0</v>
      </c>
      <c r="D117">
        <v>5</v>
      </c>
      <c r="J117">
        <f t="shared" si="4"/>
        <v>8</v>
      </c>
      <c r="K117">
        <v>0</v>
      </c>
      <c r="L117">
        <f t="shared" si="5"/>
        <v>194.09629939956812</v>
      </c>
      <c r="M117">
        <f t="shared" si="6"/>
        <v>248.48076391959032</v>
      </c>
      <c r="N117">
        <f t="shared" si="7"/>
        <v>0.66666666666666663</v>
      </c>
    </row>
    <row r="118" spans="1:14">
      <c r="B118">
        <v>1</v>
      </c>
      <c r="C118">
        <v>1</v>
      </c>
      <c r="D118">
        <v>5</v>
      </c>
      <c r="J118">
        <f t="shared" si="4"/>
        <v>7</v>
      </c>
      <c r="K118">
        <v>1</v>
      </c>
      <c r="L118">
        <f t="shared" si="5"/>
        <v>183.92219795527117</v>
      </c>
      <c r="M118">
        <f t="shared" si="6"/>
        <v>241.41051146468368</v>
      </c>
      <c r="N118">
        <f t="shared" si="7"/>
        <v>0.66666666666666663</v>
      </c>
    </row>
    <row r="119" spans="1:14">
      <c r="B119">
        <v>1</v>
      </c>
      <c r="C119">
        <v>1</v>
      </c>
      <c r="D119">
        <v>5</v>
      </c>
      <c r="J119">
        <f>J120+1</f>
        <v>6</v>
      </c>
      <c r="K119">
        <v>1</v>
      </c>
      <c r="L119">
        <f t="shared" si="5"/>
        <v>173.94748016705788</v>
      </c>
      <c r="M119">
        <f t="shared" si="6"/>
        <v>234.46674383111545</v>
      </c>
      <c r="N119">
        <f t="shared" si="7"/>
        <v>1</v>
      </c>
    </row>
    <row r="120" spans="1:14">
      <c r="B120">
        <v>1</v>
      </c>
      <c r="C120">
        <v>1</v>
      </c>
      <c r="D120">
        <v>4</v>
      </c>
      <c r="J120">
        <v>5</v>
      </c>
      <c r="K120">
        <v>1</v>
      </c>
      <c r="L120">
        <f t="shared" si="5"/>
        <v>164.18730272687995</v>
      </c>
      <c r="M120">
        <f t="shared" si="6"/>
        <v>227.65150152108387</v>
      </c>
      <c r="N120">
        <f t="shared" si="7"/>
        <v>0.66666666666666663</v>
      </c>
    </row>
    <row r="121" spans="1:14">
      <c r="B121">
        <v>0</v>
      </c>
      <c r="C121">
        <v>0</v>
      </c>
      <c r="D121">
        <v>3</v>
      </c>
      <c r="J121">
        <v>4</v>
      </c>
      <c r="K121">
        <v>0</v>
      </c>
      <c r="L121">
        <f t="shared" si="5"/>
        <v>154.65633112070122</v>
      </c>
      <c r="M121">
        <f t="shared" si="6"/>
        <v>220.96654848555772</v>
      </c>
      <c r="N121">
        <f t="shared" si="7"/>
        <v>0.33333333333333331</v>
      </c>
    </row>
    <row r="122" spans="1:14">
      <c r="B122">
        <v>0</v>
      </c>
      <c r="C122">
        <v>0</v>
      </c>
      <c r="D122">
        <v>3</v>
      </c>
      <c r="J122">
        <v>3</v>
      </c>
      <c r="K122">
        <v>0</v>
      </c>
      <c r="L122">
        <f t="shared" si="5"/>
        <v>145.36864019524432</v>
      </c>
      <c r="M122">
        <f t="shared" si="6"/>
        <v>214.41337751558089</v>
      </c>
      <c r="N122">
        <f t="shared" si="7"/>
        <v>0</v>
      </c>
    </row>
    <row r="123" spans="1:14">
      <c r="B123">
        <v>0</v>
      </c>
      <c r="C123">
        <v>0</v>
      </c>
      <c r="D123">
        <v>3</v>
      </c>
      <c r="J123">
        <v>2</v>
      </c>
      <c r="K123">
        <v>0</v>
      </c>
      <c r="L123">
        <f t="shared" si="5"/>
        <v>136.33761430615698</v>
      </c>
      <c r="M123">
        <f t="shared" si="6"/>
        <v>207.99321654481409</v>
      </c>
      <c r="N123">
        <f t="shared" si="7"/>
        <v>0</v>
      </c>
    </row>
    <row r="124" spans="1:14">
      <c r="B124">
        <v>0</v>
      </c>
      <c r="C124">
        <v>0</v>
      </c>
      <c r="D124">
        <v>3</v>
      </c>
      <c r="I124">
        <v>2004.01</v>
      </c>
      <c r="J124">
        <v>1</v>
      </c>
      <c r="K124">
        <v>0</v>
      </c>
      <c r="L124">
        <f t="shared" si="5"/>
        <v>127.57584812232291</v>
      </c>
      <c r="M124">
        <f t="shared" si="6"/>
        <v>201.70703577759252</v>
      </c>
      <c r="N124">
        <f t="shared" si="7"/>
        <v>0</v>
      </c>
    </row>
    <row r="125" spans="1:14">
      <c r="B125">
        <v>0</v>
      </c>
      <c r="C125">
        <v>0</v>
      </c>
      <c r="D125">
        <v>3</v>
      </c>
    </row>
    <row r="126" spans="1:14">
      <c r="B126">
        <v>0</v>
      </c>
      <c r="C126">
        <v>0</v>
      </c>
      <c r="D126">
        <v>3</v>
      </c>
    </row>
    <row r="127" spans="1:14">
      <c r="A127">
        <v>2004.01</v>
      </c>
      <c r="B127">
        <v>0</v>
      </c>
      <c r="D127">
        <v>3</v>
      </c>
    </row>
    <row r="128" spans="1:14">
      <c r="B128">
        <v>0</v>
      </c>
      <c r="D128">
        <v>3</v>
      </c>
    </row>
    <row r="129" spans="1:4">
      <c r="B129">
        <v>0</v>
      </c>
      <c r="D129">
        <v>3</v>
      </c>
    </row>
    <row r="130" spans="1:4">
      <c r="B130">
        <v>0</v>
      </c>
      <c r="D130">
        <v>3</v>
      </c>
    </row>
    <row r="131" spans="1:4">
      <c r="B131">
        <v>0</v>
      </c>
      <c r="D131">
        <v>3</v>
      </c>
    </row>
    <row r="132" spans="1:4">
      <c r="B132">
        <v>0</v>
      </c>
      <c r="D132">
        <v>3</v>
      </c>
    </row>
    <row r="133" spans="1:4">
      <c r="B133">
        <v>0</v>
      </c>
      <c r="D133">
        <v>3</v>
      </c>
    </row>
    <row r="134" spans="1:4">
      <c r="B134">
        <v>0</v>
      </c>
      <c r="D134">
        <v>3</v>
      </c>
    </row>
    <row r="135" spans="1:4">
      <c r="B135">
        <v>0</v>
      </c>
      <c r="D135">
        <v>3</v>
      </c>
    </row>
    <row r="136" spans="1:4">
      <c r="B136">
        <v>0</v>
      </c>
      <c r="D136">
        <v>3</v>
      </c>
    </row>
    <row r="137" spans="1:4">
      <c r="B137">
        <v>1</v>
      </c>
      <c r="D137">
        <v>3</v>
      </c>
    </row>
    <row r="138" spans="1:4">
      <c r="B138">
        <v>0</v>
      </c>
      <c r="D138">
        <v>2</v>
      </c>
    </row>
    <row r="139" spans="1:4">
      <c r="A139">
        <v>2003.01</v>
      </c>
      <c r="B139">
        <v>0</v>
      </c>
      <c r="D139">
        <v>2</v>
      </c>
    </row>
    <row r="140" spans="1:4">
      <c r="B140">
        <v>0</v>
      </c>
      <c r="D140">
        <v>2</v>
      </c>
    </row>
    <row r="141" spans="1:4">
      <c r="B141">
        <v>0</v>
      </c>
      <c r="D141">
        <v>2</v>
      </c>
    </row>
    <row r="142" spans="1:4">
      <c r="B142">
        <v>0</v>
      </c>
      <c r="D142">
        <v>2</v>
      </c>
    </row>
    <row r="143" spans="1:4">
      <c r="B143">
        <v>0</v>
      </c>
      <c r="D143">
        <v>2</v>
      </c>
    </row>
    <row r="144" spans="1:4">
      <c r="B144">
        <v>0</v>
      </c>
      <c r="D144">
        <v>2</v>
      </c>
    </row>
    <row r="145" spans="1:4">
      <c r="B145">
        <v>0</v>
      </c>
      <c r="D145">
        <v>2</v>
      </c>
    </row>
    <row r="146" spans="1:4">
      <c r="B146">
        <v>0</v>
      </c>
      <c r="D146">
        <v>2</v>
      </c>
    </row>
    <row r="147" spans="1:4">
      <c r="B147">
        <v>1</v>
      </c>
      <c r="D147">
        <v>2</v>
      </c>
    </row>
    <row r="148" spans="1:4">
      <c r="B148">
        <v>0</v>
      </c>
      <c r="D148">
        <v>1</v>
      </c>
    </row>
    <row r="149" spans="1:4">
      <c r="B149">
        <v>0</v>
      </c>
      <c r="D149">
        <v>1</v>
      </c>
    </row>
    <row r="150" spans="1:4">
      <c r="B150">
        <v>0</v>
      </c>
      <c r="D150">
        <v>1</v>
      </c>
    </row>
    <row r="151" spans="1:4">
      <c r="A151">
        <v>2002.01</v>
      </c>
      <c r="B151">
        <v>0</v>
      </c>
      <c r="D151">
        <v>1</v>
      </c>
    </row>
    <row r="152" spans="1:4">
      <c r="B152">
        <v>0</v>
      </c>
      <c r="D152">
        <v>1</v>
      </c>
    </row>
    <row r="153" spans="1:4">
      <c r="B153">
        <v>0</v>
      </c>
      <c r="D153">
        <v>1</v>
      </c>
    </row>
    <row r="154" spans="1:4">
      <c r="B154">
        <v>1</v>
      </c>
      <c r="D154">
        <v>1</v>
      </c>
    </row>
    <row r="155" spans="1:4">
      <c r="B155">
        <v>0</v>
      </c>
      <c r="D155">
        <v>0</v>
      </c>
    </row>
    <row r="156" spans="1:4">
      <c r="B156">
        <v>0</v>
      </c>
      <c r="D156">
        <v>0</v>
      </c>
    </row>
    <row r="157" spans="1:4">
      <c r="B157">
        <v>0</v>
      </c>
      <c r="D157">
        <v>0</v>
      </c>
    </row>
    <row r="158" spans="1:4">
      <c r="B158">
        <v>0</v>
      </c>
      <c r="D158">
        <v>0</v>
      </c>
    </row>
    <row r="159" spans="1:4">
      <c r="B159">
        <v>0</v>
      </c>
      <c r="D159">
        <v>0</v>
      </c>
    </row>
    <row r="160" spans="1:4">
      <c r="B160">
        <v>0</v>
      </c>
      <c r="D160">
        <v>0</v>
      </c>
    </row>
    <row r="161" spans="1:14">
      <c r="B161">
        <v>0</v>
      </c>
      <c r="D161">
        <v>0</v>
      </c>
    </row>
    <row r="163" spans="1:14">
      <c r="A163">
        <v>2001.01</v>
      </c>
    </row>
    <row r="169" spans="1:14">
      <c r="K169" t="s">
        <v>58</v>
      </c>
      <c r="L169" t="s">
        <v>67</v>
      </c>
      <c r="M169" t="s">
        <v>65</v>
      </c>
      <c r="N169" t="s">
        <v>69</v>
      </c>
    </row>
    <row r="171" spans="1:14">
      <c r="A171" t="s">
        <v>87</v>
      </c>
      <c r="B171">
        <v>739</v>
      </c>
      <c r="J171">
        <v>1</v>
      </c>
      <c r="K171">
        <v>739</v>
      </c>
      <c r="L171">
        <f>1200*EXP(-1*EXP(-0.04*J171))</f>
        <v>459.10888154462873</v>
      </c>
      <c r="M171">
        <f>1200/(1+1.5*EXP(-0.04*J171))</f>
        <v>491.56471694664447</v>
      </c>
      <c r="N171">
        <f>(K171+K172)/2</f>
        <v>729</v>
      </c>
    </row>
    <row r="172" spans="1:14">
      <c r="B172">
        <v>719</v>
      </c>
      <c r="J172">
        <f>J171+1</f>
        <v>2</v>
      </c>
      <c r="K172">
        <v>719</v>
      </c>
      <c r="L172">
        <f t="shared" ref="L172:L235" si="8">1200*EXP(-1*EXP(-0.04*J172))</f>
        <v>476.73486100070261</v>
      </c>
      <c r="M172">
        <f t="shared" ref="M172:M235" si="9">1200/(1+1.5*EXP(-0.04*J172))</f>
        <v>503.21332749903871</v>
      </c>
      <c r="N172">
        <f>(K171+K172+K173)/3</f>
        <v>726</v>
      </c>
    </row>
    <row r="173" spans="1:14">
      <c r="A173" s="8">
        <v>35125</v>
      </c>
      <c r="B173">
        <v>720</v>
      </c>
      <c r="J173">
        <f t="shared" ref="J173:J236" si="10">J172+1</f>
        <v>3</v>
      </c>
      <c r="K173">
        <v>720</v>
      </c>
      <c r="L173">
        <f t="shared" si="8"/>
        <v>494.30681088108059</v>
      </c>
      <c r="M173">
        <f t="shared" si="9"/>
        <v>514.93733325768642</v>
      </c>
      <c r="N173">
        <f t="shared" ref="N173:N236" si="11">(K172+K173+K174)/3</f>
        <v>675.66666666666663</v>
      </c>
    </row>
    <row r="174" spans="1:14">
      <c r="B174">
        <v>588</v>
      </c>
      <c r="J174">
        <f t="shared" si="10"/>
        <v>4</v>
      </c>
      <c r="K174">
        <v>588</v>
      </c>
      <c r="L174">
        <f t="shared" si="8"/>
        <v>511.79955119468622</v>
      </c>
      <c r="M174">
        <f t="shared" si="9"/>
        <v>526.72800416471023</v>
      </c>
      <c r="N174">
        <f t="shared" si="11"/>
        <v>642.66666666666663</v>
      </c>
    </row>
    <row r="175" spans="1:14">
      <c r="B175">
        <v>620</v>
      </c>
      <c r="J175">
        <f t="shared" si="10"/>
        <v>5</v>
      </c>
      <c r="K175">
        <v>620</v>
      </c>
      <c r="L175">
        <f t="shared" si="8"/>
        <v>529.18923113157916</v>
      </c>
      <c r="M175">
        <f t="shared" si="9"/>
        <v>538.57640343654714</v>
      </c>
      <c r="N175">
        <f t="shared" si="11"/>
        <v>513</v>
      </c>
    </row>
    <row r="176" spans="1:14">
      <c r="B176">
        <v>331</v>
      </c>
      <c r="J176">
        <f t="shared" si="10"/>
        <v>6</v>
      </c>
      <c r="K176">
        <v>331</v>
      </c>
      <c r="L176">
        <f t="shared" si="8"/>
        <v>546.45336755596372</v>
      </c>
      <c r="M176">
        <f t="shared" si="9"/>
        <v>550.47341384254844</v>
      </c>
      <c r="N176">
        <f t="shared" si="11"/>
        <v>498.66666666666669</v>
      </c>
    </row>
    <row r="177" spans="2:14">
      <c r="B177">
        <v>545</v>
      </c>
      <c r="J177">
        <f t="shared" si="10"/>
        <v>7</v>
      </c>
      <c r="K177">
        <v>545</v>
      </c>
      <c r="L177">
        <f t="shared" si="8"/>
        <v>563.57087068992701</v>
      </c>
      <c r="M177">
        <f t="shared" si="9"/>
        <v>562.40976517134607</v>
      </c>
      <c r="N177">
        <f t="shared" si="11"/>
        <v>439</v>
      </c>
    </row>
    <row r="178" spans="2:14">
      <c r="B178">
        <v>441</v>
      </c>
      <c r="J178">
        <f t="shared" si="10"/>
        <v>8</v>
      </c>
      <c r="K178">
        <v>441</v>
      </c>
      <c r="L178">
        <f t="shared" si="8"/>
        <v>580.52205800523848</v>
      </c>
      <c r="M178">
        <f t="shared" si="9"/>
        <v>574.37606271355799</v>
      </c>
      <c r="N178">
        <f t="shared" si="11"/>
        <v>541</v>
      </c>
    </row>
    <row r="179" spans="2:14">
      <c r="B179">
        <v>637</v>
      </c>
      <c r="J179">
        <f t="shared" si="10"/>
        <v>9</v>
      </c>
      <c r="K179">
        <v>637</v>
      </c>
      <c r="L179">
        <f t="shared" si="8"/>
        <v>597.2886573608688</v>
      </c>
      <c r="M179">
        <f t="shared" si="9"/>
        <v>586.36281657790164</v>
      </c>
      <c r="N179">
        <f t="shared" si="11"/>
        <v>559.66666666666663</v>
      </c>
    </row>
    <row r="180" spans="2:14">
      <c r="B180">
        <v>601</v>
      </c>
      <c r="J180">
        <f t="shared" si="10"/>
        <v>10</v>
      </c>
      <c r="K180">
        <v>601</v>
      </c>
      <c r="L180">
        <f t="shared" si="8"/>
        <v>613.85380042684994</v>
      </c>
      <c r="M180">
        <f t="shared" si="9"/>
        <v>598.36047164825368</v>
      </c>
      <c r="N180">
        <f t="shared" si="11"/>
        <v>626.33333333333337</v>
      </c>
    </row>
    <row r="181" spans="2:14">
      <c r="B181">
        <v>641</v>
      </c>
      <c r="J181">
        <f t="shared" si="10"/>
        <v>11</v>
      </c>
      <c r="K181">
        <v>641</v>
      </c>
      <c r="L181">
        <f t="shared" si="8"/>
        <v>630.20200742323004</v>
      </c>
      <c r="M181">
        <f t="shared" si="9"/>
        <v>610.35943798181313</v>
      </c>
      <c r="N181">
        <f t="shared" si="11"/>
        <v>615.33333333333337</v>
      </c>
    </row>
    <row r="182" spans="2:14">
      <c r="B182">
        <v>604</v>
      </c>
      <c r="J182">
        <f t="shared" si="10"/>
        <v>12</v>
      </c>
      <c r="K182">
        <v>604</v>
      </c>
      <c r="L182">
        <f t="shared" si="8"/>
        <v>646.31916417854552</v>
      </c>
      <c r="M182">
        <f t="shared" si="9"/>
        <v>622.35012144341761</v>
      </c>
      <c r="N182">
        <f t="shared" si="11"/>
        <v>555.33333333333337</v>
      </c>
    </row>
    <row r="183" spans="2:14">
      <c r="B183">
        <v>421</v>
      </c>
      <c r="J183">
        <f t="shared" si="10"/>
        <v>13</v>
      </c>
      <c r="K183">
        <v>421</v>
      </c>
      <c r="L183">
        <f t="shared" si="8"/>
        <v>662.19249247769756</v>
      </c>
      <c r="M183">
        <f t="shared" si="9"/>
        <v>634.3229543683151</v>
      </c>
      <c r="N183">
        <f t="shared" si="11"/>
        <v>564.33333333333337</v>
      </c>
    </row>
    <row r="184" spans="2:14">
      <c r="B184">
        <v>668</v>
      </c>
      <c r="J184">
        <f t="shared" si="10"/>
        <v>14</v>
      </c>
      <c r="K184">
        <v>668</v>
      </c>
      <c r="L184">
        <f t="shared" si="8"/>
        <v>677.81051462643723</v>
      </c>
      <c r="M184">
        <f t="shared" si="9"/>
        <v>646.26842604536773</v>
      </c>
      <c r="N184">
        <f t="shared" si="11"/>
        <v>546.66666666666663</v>
      </c>
    </row>
    <row r="185" spans="2:14">
      <c r="B185">
        <v>551</v>
      </c>
      <c r="J185">
        <f t="shared" si="10"/>
        <v>15</v>
      </c>
      <c r="K185">
        <v>551</v>
      </c>
      <c r="L185">
        <f t="shared" si="8"/>
        <v>693.16301311069878</v>
      </c>
      <c r="M185">
        <f t="shared" si="9"/>
        <v>658.17711281474544</v>
      </c>
      <c r="N185">
        <f t="shared" si="11"/>
        <v>574</v>
      </c>
    </row>
    <row r="186" spans="2:14">
      <c r="B186">
        <v>503</v>
      </c>
      <c r="J186">
        <f t="shared" si="10"/>
        <v>16</v>
      </c>
      <c r="K186">
        <v>503</v>
      </c>
      <c r="L186">
        <f t="shared" si="8"/>
        <v>708.24098617548646</v>
      </c>
      <c r="M186">
        <f t="shared" si="9"/>
        <v>670.03970757864295</v>
      </c>
      <c r="N186">
        <f t="shared" si="11"/>
        <v>555.66666666666663</v>
      </c>
    </row>
    <row r="187" spans="2:14">
      <c r="B187">
        <v>613</v>
      </c>
      <c r="J187">
        <f t="shared" si="10"/>
        <v>17</v>
      </c>
      <c r="K187">
        <v>613</v>
      </c>
      <c r="L187">
        <f t="shared" si="8"/>
        <v>723.03660009136956</v>
      </c>
      <c r="M187">
        <f t="shared" si="9"/>
        <v>681.84704853032144</v>
      </c>
      <c r="N187">
        <f t="shared" si="11"/>
        <v>543</v>
      </c>
    </row>
    <row r="188" spans="2:14">
      <c r="B188">
        <v>513</v>
      </c>
      <c r="J188">
        <f t="shared" si="10"/>
        <v>18</v>
      </c>
      <c r="K188">
        <v>513</v>
      </c>
      <c r="L188">
        <f t="shared" si="8"/>
        <v>737.54313881819894</v>
      </c>
      <c r="M188">
        <f t="shared" si="9"/>
        <v>693.590146915736</v>
      </c>
      <c r="N188">
        <f t="shared" si="11"/>
        <v>525.66666666666663</v>
      </c>
    </row>
    <row r="189" spans="2:14">
      <c r="B189">
        <v>451</v>
      </c>
      <c r="J189">
        <f t="shared" si="10"/>
        <v>19</v>
      </c>
      <c r="K189">
        <v>451</v>
      </c>
      <c r="L189">
        <f t="shared" si="8"/>
        <v>751.75495171653699</v>
      </c>
      <c r="M189">
        <f t="shared" si="9"/>
        <v>705.26021365299084</v>
      </c>
      <c r="N189">
        <f t="shared" si="11"/>
        <v>471.33333333333331</v>
      </c>
    </row>
    <row r="190" spans="2:14">
      <c r="B190">
        <v>450</v>
      </c>
      <c r="J190">
        <f t="shared" si="10"/>
        <v>20</v>
      </c>
      <c r="K190">
        <v>450</v>
      </c>
      <c r="L190">
        <f t="shared" si="8"/>
        <v>765.66739989842245</v>
      </c>
      <c r="M190">
        <f t="shared" si="9"/>
        <v>716.84868464769056</v>
      </c>
      <c r="N190">
        <f t="shared" si="11"/>
        <v>519.33333333333337</v>
      </c>
    </row>
    <row r="191" spans="2:14">
      <c r="B191">
        <v>657</v>
      </c>
      <c r="J191">
        <f t="shared" si="10"/>
        <v>21</v>
      </c>
      <c r="K191">
        <v>657</v>
      </c>
      <c r="L191">
        <f t="shared" si="8"/>
        <v>779.27680175128944</v>
      </c>
      <c r="M191">
        <f t="shared" si="9"/>
        <v>728.34724465669512</v>
      </c>
      <c r="N191">
        <f t="shared" si="11"/>
        <v>528.66666666666663</v>
      </c>
    </row>
    <row r="192" spans="2:14">
      <c r="B192">
        <v>479</v>
      </c>
      <c r="J192">
        <f t="shared" si="10"/>
        <v>22</v>
      </c>
      <c r="K192">
        <v>479</v>
      </c>
      <c r="L192">
        <f t="shared" si="8"/>
        <v>792.58037811272527</v>
      </c>
      <c r="M192">
        <f t="shared" si="9"/>
        <v>739.74784956861322</v>
      </c>
      <c r="N192">
        <f t="shared" si="11"/>
        <v>621.66666666666663</v>
      </c>
    </row>
    <row r="193" spans="2:14">
      <c r="B193">
        <v>729</v>
      </c>
      <c r="J193">
        <f t="shared" si="10"/>
        <v>23</v>
      </c>
      <c r="K193">
        <v>729</v>
      </c>
      <c r="L193">
        <f t="shared" si="8"/>
        <v>805.5761975198327</v>
      </c>
      <c r="M193">
        <f t="shared" si="9"/>
        <v>751.04274698630661</v>
      </c>
      <c r="N193">
        <f t="shared" si="11"/>
        <v>641</v>
      </c>
    </row>
    <row r="194" spans="2:14">
      <c r="B194">
        <v>715</v>
      </c>
      <c r="J194">
        <f t="shared" si="10"/>
        <v>24</v>
      </c>
      <c r="K194">
        <v>715</v>
      </c>
      <c r="L194">
        <f t="shared" si="8"/>
        <v>818.26312190562498</v>
      </c>
      <c r="M194">
        <f t="shared" si="9"/>
        <v>762.22449501447682</v>
      </c>
      <c r="N194">
        <f t="shared" si="11"/>
        <v>740.66666666666663</v>
      </c>
    </row>
    <row r="195" spans="2:14">
      <c r="B195">
        <v>778</v>
      </c>
      <c r="J195">
        <f t="shared" si="10"/>
        <v>25</v>
      </c>
      <c r="K195">
        <v>778</v>
      </c>
      <c r="L195">
        <f t="shared" si="8"/>
        <v>830.64075306641564</v>
      </c>
      <c r="M195">
        <f t="shared" si="9"/>
        <v>773.28597917376544</v>
      </c>
      <c r="N195">
        <f t="shared" si="11"/>
        <v>826.66666666666663</v>
      </c>
    </row>
    <row r="196" spans="2:14">
      <c r="B196">
        <v>987</v>
      </c>
      <c r="J196">
        <f t="shared" si="10"/>
        <v>26</v>
      </c>
      <c r="K196">
        <v>987</v>
      </c>
      <c r="L196">
        <f t="shared" si="8"/>
        <v>842.70938017877404</v>
      </c>
      <c r="M196">
        <f t="shared" si="9"/>
        <v>784.22042738146069</v>
      </c>
      <c r="N196">
        <f t="shared" si="11"/>
        <v>830.66666666666663</v>
      </c>
    </row>
    <row r="197" spans="2:14">
      <c r="B197">
        <v>727</v>
      </c>
      <c r="J197">
        <f t="shared" si="10"/>
        <v>27</v>
      </c>
      <c r="K197">
        <v>727</v>
      </c>
      <c r="L197">
        <f t="shared" si="8"/>
        <v>854.46992860241653</v>
      </c>
      <c r="M197">
        <f t="shared" si="9"/>
        <v>795.02142295759313</v>
      </c>
      <c r="N197">
        <f t="shared" si="11"/>
        <v>858.33333333333337</v>
      </c>
    </row>
    <row r="198" spans="2:14">
      <c r="B198">
        <v>861</v>
      </c>
      <c r="J198">
        <f t="shared" si="10"/>
        <v>28</v>
      </c>
      <c r="K198">
        <v>861</v>
      </c>
      <c r="L198">
        <f t="shared" si="8"/>
        <v>865.9239101664316</v>
      </c>
      <c r="M198">
        <f t="shared" si="9"/>
        <v>805.68291563364426</v>
      </c>
      <c r="N198">
        <f t="shared" si="11"/>
        <v>821</v>
      </c>
    </row>
    <row r="199" spans="2:14">
      <c r="B199">
        <v>875</v>
      </c>
      <c r="J199">
        <f t="shared" si="10"/>
        <v>29</v>
      </c>
      <c r="K199">
        <v>875</v>
      </c>
      <c r="L199">
        <f t="shared" si="8"/>
        <v>877.07337510051309</v>
      </c>
      <c r="M199">
        <f t="shared" si="9"/>
        <v>816.19923055907282</v>
      </c>
      <c r="N199">
        <f t="shared" si="11"/>
        <v>892.66666666666663</v>
      </c>
    </row>
    <row r="200" spans="2:14">
      <c r="B200">
        <v>942</v>
      </c>
      <c r="J200">
        <f t="shared" si="10"/>
        <v>30</v>
      </c>
      <c r="K200">
        <v>942</v>
      </c>
      <c r="L200">
        <f t="shared" si="8"/>
        <v>887.92086574032737</v>
      </c>
      <c r="M200">
        <f t="shared" si="9"/>
        <v>826.5650753181153</v>
      </c>
      <c r="N200">
        <f t="shared" si="11"/>
        <v>889</v>
      </c>
    </row>
    <row r="201" spans="2:14">
      <c r="B201">
        <v>850</v>
      </c>
      <c r="J201">
        <f t="shared" si="10"/>
        <v>31</v>
      </c>
      <c r="K201">
        <v>850</v>
      </c>
      <c r="L201">
        <f t="shared" si="8"/>
        <v>898.46937210669512</v>
      </c>
      <c r="M201">
        <f t="shared" si="9"/>
        <v>836.77554498568986</v>
      </c>
      <c r="N201">
        <f t="shared" si="11"/>
        <v>923.33333333333337</v>
      </c>
    </row>
    <row r="202" spans="2:14">
      <c r="B202">
        <v>978</v>
      </c>
      <c r="J202">
        <f t="shared" si="10"/>
        <v>32</v>
      </c>
      <c r="K202">
        <v>978</v>
      </c>
      <c r="L202">
        <f t="shared" si="8"/>
        <v>908.72228943180789</v>
      </c>
      <c r="M202">
        <f t="shared" si="9"/>
        <v>846.826125266497</v>
      </c>
      <c r="N202">
        <f t="shared" si="11"/>
        <v>950</v>
      </c>
    </row>
    <row r="203" spans="2:14">
      <c r="B203">
        <v>1022</v>
      </c>
      <c r="J203">
        <f t="shared" si="10"/>
        <v>33</v>
      </c>
      <c r="K203">
        <v>1022</v>
      </c>
      <c r="L203">
        <f t="shared" si="8"/>
        <v>918.68337768208039</v>
      </c>
      <c r="M203">
        <f t="shared" si="9"/>
        <v>856.71269377546935</v>
      </c>
      <c r="N203">
        <f t="shared" si="11"/>
        <v>1028.3333333333333</v>
      </c>
    </row>
    <row r="204" spans="2:14">
      <c r="B204">
        <v>1085</v>
      </c>
      <c r="J204">
        <f t="shared" si="10"/>
        <v>34</v>
      </c>
      <c r="K204">
        <v>1085</v>
      </c>
      <c r="L204">
        <f t="shared" si="8"/>
        <v>928.35672310631696</v>
      </c>
      <c r="M204">
        <f t="shared" si="9"/>
        <v>866.43151953041183</v>
      </c>
      <c r="N204">
        <f t="shared" si="11"/>
        <v>1168.3333333333333</v>
      </c>
    </row>
    <row r="205" spans="2:14">
      <c r="B205">
        <v>1398</v>
      </c>
      <c r="J205">
        <f t="shared" si="10"/>
        <v>35</v>
      </c>
      <c r="K205">
        <v>1398</v>
      </c>
      <c r="L205">
        <f t="shared" si="8"/>
        <v>937.74670181947613</v>
      </c>
      <c r="M205">
        <f t="shared" si="9"/>
        <v>875.97926073894496</v>
      </c>
      <c r="N205">
        <f t="shared" si="11"/>
        <v>1196.3333333333333</v>
      </c>
    </row>
    <row r="206" spans="2:14">
      <c r="B206">
        <v>1106</v>
      </c>
      <c r="J206">
        <f t="shared" si="10"/>
        <v>36</v>
      </c>
      <c r="K206">
        <v>1106</v>
      </c>
      <c r="L206">
        <f t="shared" si="8"/>
        <v>946.85794541627661</v>
      </c>
      <c r="M206">
        <f t="shared" si="9"/>
        <v>885.35296097162075</v>
      </c>
      <c r="N206">
        <f t="shared" si="11"/>
        <v>1196.3333333333333</v>
      </c>
    </row>
    <row r="207" spans="2:14">
      <c r="B207">
        <v>1085</v>
      </c>
      <c r="J207">
        <f t="shared" si="10"/>
        <v>37</v>
      </c>
      <c r="K207">
        <v>1085</v>
      </c>
      <c r="L207">
        <f t="shared" si="8"/>
        <v>955.69530859503732</v>
      </c>
      <c r="M207">
        <f t="shared" si="9"/>
        <v>894.55004382131597</v>
      </c>
      <c r="N207">
        <f t="shared" si="11"/>
        <v>1083.3333333333333</v>
      </c>
    </row>
    <row r="208" spans="2:14">
      <c r="B208">
        <v>1059</v>
      </c>
      <c r="J208">
        <f t="shared" si="10"/>
        <v>38</v>
      </c>
      <c r="K208">
        <v>1059</v>
      </c>
      <c r="L208">
        <f t="shared" si="8"/>
        <v>964.26383876029911</v>
      </c>
      <c r="M208">
        <f t="shared" si="9"/>
        <v>903.56830615570425</v>
      </c>
      <c r="N208">
        <f t="shared" si="11"/>
        <v>1080.3333333333333</v>
      </c>
    </row>
    <row r="209" spans="2:14">
      <c r="B209">
        <v>1097</v>
      </c>
      <c r="J209">
        <f t="shared" si="10"/>
        <v>39</v>
      </c>
      <c r="K209">
        <v>1097</v>
      </c>
      <c r="L209">
        <f t="shared" si="8"/>
        <v>972.56874756277307</v>
      </c>
      <c r="M209">
        <f t="shared" si="9"/>
        <v>912.40591007478861</v>
      </c>
      <c r="N209">
        <f t="shared" si="11"/>
        <v>1106</v>
      </c>
    </row>
    <row r="210" spans="2:14">
      <c r="B210">
        <v>1162</v>
      </c>
      <c r="J210">
        <f t="shared" si="10"/>
        <v>40</v>
      </c>
      <c r="K210">
        <v>1162</v>
      </c>
      <c r="L210">
        <f t="shared" si="8"/>
        <v>980.6153843268346</v>
      </c>
      <c r="M210">
        <f t="shared" si="9"/>
        <v>921.0613736891728</v>
      </c>
      <c r="N210">
        <f t="shared" si="11"/>
        <v>1107.6666666666667</v>
      </c>
    </row>
    <row r="211" spans="2:14">
      <c r="B211">
        <v>1064</v>
      </c>
      <c r="J211">
        <f t="shared" si="10"/>
        <v>41</v>
      </c>
      <c r="K211">
        <v>1064</v>
      </c>
      <c r="L211">
        <f t="shared" si="8"/>
        <v>988.40921130896584</v>
      </c>
      <c r="M211">
        <f t="shared" si="9"/>
        <v>929.53356083704125</v>
      </c>
      <c r="N211">
        <f t="shared" si="11"/>
        <v>1119.3333333333333</v>
      </c>
    </row>
    <row r="212" spans="2:14">
      <c r="B212">
        <v>1132</v>
      </c>
      <c r="J212">
        <f t="shared" si="10"/>
        <v>42</v>
      </c>
      <c r="K212">
        <v>1132</v>
      </c>
      <c r="L212">
        <f t="shared" si="8"/>
        <v>995.95578072510273</v>
      </c>
      <c r="M212">
        <f t="shared" si="9"/>
        <v>937.82166985875688</v>
      </c>
      <c r="N212">
        <f t="shared" si="11"/>
        <v>1104.6666666666667</v>
      </c>
    </row>
    <row r="213" spans="2:14">
      <c r="B213">
        <v>1118</v>
      </c>
      <c r="J213">
        <f t="shared" si="10"/>
        <v>43</v>
      </c>
      <c r="K213">
        <v>1118</v>
      </c>
      <c r="L213">
        <f t="shared" si="8"/>
        <v>1003.2607134806075</v>
      </c>
      <c r="M213">
        <f t="shared" si="9"/>
        <v>945.92522154769324</v>
      </c>
      <c r="N213">
        <f t="shared" si="11"/>
        <v>1106.6666666666667</v>
      </c>
    </row>
    <row r="214" spans="2:14">
      <c r="B214">
        <v>1070</v>
      </c>
      <c r="J214">
        <f t="shared" si="10"/>
        <v>44</v>
      </c>
      <c r="K214">
        <v>1070</v>
      </c>
      <c r="L214">
        <f t="shared" si="8"/>
        <v>1010.3296795334425</v>
      </c>
      <c r="M214">
        <f t="shared" si="9"/>
        <v>953.84404639445722</v>
      </c>
      <c r="N214">
        <f t="shared" si="11"/>
        <v>1033.3333333333333</v>
      </c>
    </row>
    <row r="215" spans="2:14">
      <c r="B215">
        <v>912</v>
      </c>
      <c r="J215">
        <f t="shared" si="10"/>
        <v>45</v>
      </c>
      <c r="K215">
        <v>912</v>
      </c>
      <c r="L215">
        <f t="shared" si="8"/>
        <v>1017.168379818928</v>
      </c>
      <c r="M215">
        <f t="shared" si="9"/>
        <v>961.57827123919003</v>
      </c>
      <c r="N215">
        <f t="shared" si="11"/>
        <v>992.66666666666663</v>
      </c>
    </row>
    <row r="216" spans="2:14">
      <c r="B216">
        <v>996</v>
      </c>
      <c r="J216">
        <f t="shared" si="10"/>
        <v>46</v>
      </c>
      <c r="K216">
        <v>996</v>
      </c>
      <c r="L216">
        <f t="shared" si="8"/>
        <v>1023.7825296631158</v>
      </c>
      <c r="M216">
        <f t="shared" si="9"/>
        <v>969.12830544321935</v>
      </c>
      <c r="N216">
        <f t="shared" si="11"/>
        <v>999</v>
      </c>
    </row>
    <row r="217" spans="2:14">
      <c r="B217">
        <v>1089</v>
      </c>
      <c r="J217">
        <f t="shared" si="10"/>
        <v>47</v>
      </c>
      <c r="K217">
        <v>1089</v>
      </c>
      <c r="L217">
        <f t="shared" si="8"/>
        <v>1030.1778436111931</v>
      </c>
      <c r="M217">
        <f t="shared" si="9"/>
        <v>976.49482668713915</v>
      </c>
      <c r="N217">
        <f t="shared" si="11"/>
        <v>1081.3333333333333</v>
      </c>
    </row>
    <row r="218" spans="2:14">
      <c r="B218">
        <v>1159</v>
      </c>
      <c r="J218">
        <f t="shared" si="10"/>
        <v>48</v>
      </c>
      <c r="K218">
        <v>1159</v>
      </c>
      <c r="L218">
        <f t="shared" si="8"/>
        <v>1036.3600215973393</v>
      </c>
      <c r="M218">
        <f t="shared" si="9"/>
        <v>983.67876649750588</v>
      </c>
      <c r="N218">
        <f t="shared" si="11"/>
        <v>1136</v>
      </c>
    </row>
    <row r="219" spans="2:14">
      <c r="B219">
        <v>1160</v>
      </c>
      <c r="J219">
        <f t="shared" si="10"/>
        <v>49</v>
      </c>
      <c r="K219">
        <v>1160</v>
      </c>
      <c r="L219">
        <f t="shared" si="8"/>
        <v>1042.3347363830244</v>
      </c>
      <c r="M219">
        <f t="shared" si="9"/>
        <v>990.68129559888837</v>
      </c>
      <c r="N219">
        <v>1160</v>
      </c>
    </row>
    <row r="220" spans="2:14">
      <c r="B220">
        <v>0</v>
      </c>
      <c r="J220">
        <f t="shared" si="10"/>
        <v>50</v>
      </c>
      <c r="K220">
        <v>0</v>
      </c>
      <c r="L220">
        <f t="shared" si="8"/>
        <v>1048.1076221917399</v>
      </c>
      <c r="M220">
        <f t="shared" si="9"/>
        <v>997.50380918210885</v>
      </c>
      <c r="N220">
        <v>1000</v>
      </c>
    </row>
    <row r="221" spans="2:14">
      <c r="B221">
        <v>0</v>
      </c>
      <c r="J221">
        <f t="shared" si="10"/>
        <v>51</v>
      </c>
      <c r="K221">
        <v>0</v>
      </c>
      <c r="L221">
        <f t="shared" si="8"/>
        <v>1053.6842644695694</v>
      </c>
      <c r="M221">
        <f t="shared" si="9"/>
        <v>1004.1479121732704</v>
      </c>
      <c r="N221">
        <v>1000</v>
      </c>
    </row>
    <row r="222" spans="2:14">
      <c r="B222">
        <v>0</v>
      </c>
      <c r="J222">
        <f t="shared" si="10"/>
        <v>52</v>
      </c>
      <c r="K222">
        <v>0</v>
      </c>
      <c r="L222">
        <f t="shared" si="8"/>
        <v>1059.070190702716</v>
      </c>
      <c r="M222">
        <f t="shared" si="9"/>
        <v>1010.6154045816814</v>
      </c>
      <c r="N222">
        <v>1000</v>
      </c>
    </row>
    <row r="223" spans="2:14">
      <c r="B223">
        <v>1037</v>
      </c>
      <c r="J223">
        <f t="shared" si="10"/>
        <v>53</v>
      </c>
      <c r="K223">
        <v>1037</v>
      </c>
      <c r="L223">
        <f t="shared" si="8"/>
        <v>1064.2708622250959</v>
      </c>
      <c r="M223">
        <f t="shared" si="9"/>
        <v>1016.9082669981696</v>
      </c>
      <c r="N223">
        <v>1037</v>
      </c>
    </row>
    <row r="224" spans="2:14">
      <c r="B224">
        <v>974</v>
      </c>
      <c r="J224">
        <f t="shared" si="10"/>
        <v>54</v>
      </c>
      <c r="K224">
        <v>974</v>
      </c>
      <c r="L224">
        <f t="shared" si="8"/>
        <v>1069.2916669512845</v>
      </c>
      <c r="M224">
        <f t="shared" si="9"/>
        <v>1023.0286463085856</v>
      </c>
      <c r="N224">
        <v>974</v>
      </c>
    </row>
    <row r="225" spans="1:14">
      <c r="B225">
        <v>878</v>
      </c>
      <c r="J225">
        <f t="shared" si="10"/>
        <v>55</v>
      </c>
      <c r="K225">
        <v>878</v>
      </c>
      <c r="L225">
        <f t="shared" si="8"/>
        <v>1074.1379129724589</v>
      </c>
      <c r="M225">
        <f t="shared" si="9"/>
        <v>1028.9788416806518</v>
      </c>
      <c r="N225">
        <f t="shared" si="11"/>
        <v>908</v>
      </c>
    </row>
    <row r="226" spans="1:14">
      <c r="B226">
        <v>872</v>
      </c>
      <c r="J226">
        <f t="shared" si="10"/>
        <v>56</v>
      </c>
      <c r="K226">
        <v>872</v>
      </c>
      <c r="L226">
        <f t="shared" si="8"/>
        <v>1078.814822955442</v>
      </c>
      <c r="M226">
        <f t="shared" si="9"/>
        <v>1034.7612908757362</v>
      </c>
      <c r="N226">
        <f t="shared" si="11"/>
        <v>908.33333333333337</v>
      </c>
    </row>
    <row r="227" spans="1:14">
      <c r="B227">
        <v>975</v>
      </c>
      <c r="J227">
        <f t="shared" si="10"/>
        <v>57</v>
      </c>
      <c r="K227">
        <v>975</v>
      </c>
      <c r="L227">
        <f t="shared" si="8"/>
        <v>1083.3275292875021</v>
      </c>
      <c r="M227">
        <f t="shared" si="9"/>
        <v>1040.3785569307274</v>
      </c>
      <c r="N227">
        <f t="shared" si="11"/>
        <v>910.66666666666663</v>
      </c>
    </row>
    <row r="228" spans="1:14">
      <c r="B228">
        <v>885</v>
      </c>
      <c r="J228">
        <f t="shared" si="10"/>
        <v>58</v>
      </c>
      <c r="K228">
        <v>885</v>
      </c>
      <c r="L228">
        <f t="shared" si="8"/>
        <v>1087.6810699121629</v>
      </c>
      <c r="M228">
        <f t="shared" si="9"/>
        <v>1045.8333152489793</v>
      </c>
      <c r="N228">
        <f t="shared" si="11"/>
        <v>1038</v>
      </c>
    </row>
    <row r="229" spans="1:14">
      <c r="B229">
        <v>1254</v>
      </c>
      <c r="J229">
        <f t="shared" si="10"/>
        <v>59</v>
      </c>
      <c r="K229">
        <v>1254</v>
      </c>
      <c r="L229">
        <f t="shared" si="8"/>
        <v>1091.8803848038999</v>
      </c>
      <c r="M229">
        <f t="shared" si="9"/>
        <v>1051.1283411333457</v>
      </c>
      <c r="N229">
        <f t="shared" si="11"/>
        <v>1075.3333333333333</v>
      </c>
    </row>
    <row r="230" spans="1:14">
      <c r="B230">
        <v>1087</v>
      </c>
      <c r="J230">
        <f t="shared" si="10"/>
        <v>60</v>
      </c>
      <c r="K230">
        <v>1087</v>
      </c>
      <c r="L230">
        <f t="shared" si="8"/>
        <v>1095.9303130322226</v>
      </c>
      <c r="M230">
        <f t="shared" si="9"/>
        <v>1056.2664977886561</v>
      </c>
      <c r="N230">
        <f t="shared" si="11"/>
        <v>1145.3333333333333</v>
      </c>
    </row>
    <row r="231" spans="1:14">
      <c r="B231">
        <v>1095</v>
      </c>
      <c r="J231">
        <f t="shared" si="10"/>
        <v>61</v>
      </c>
      <c r="K231">
        <v>1095</v>
      </c>
      <c r="L231">
        <f t="shared" si="8"/>
        <v>1099.8355903682409</v>
      </c>
      <c r="M231">
        <f t="shared" si="9"/>
        <v>1061.2507248156364</v>
      </c>
      <c r="N231">
        <f t="shared" si="11"/>
        <v>1113.6666666666667</v>
      </c>
    </row>
    <row r="232" spans="1:14">
      <c r="A232" s="8">
        <v>36951</v>
      </c>
      <c r="B232">
        <v>1159</v>
      </c>
      <c r="J232">
        <f t="shared" si="10"/>
        <v>62</v>
      </c>
      <c r="K232">
        <v>1159</v>
      </c>
      <c r="L232">
        <f t="shared" si="8"/>
        <v>1103.6008473893933</v>
      </c>
      <c r="M232">
        <f t="shared" si="9"/>
        <v>1066.0840272132641</v>
      </c>
      <c r="N232">
        <f t="shared" si="11"/>
        <v>1127</v>
      </c>
    </row>
    <row r="233" spans="1:14">
      <c r="B233">
        <v>1127</v>
      </c>
      <c r="J233">
        <f t="shared" si="10"/>
        <v>63</v>
      </c>
      <c r="K233">
        <v>1127</v>
      </c>
      <c r="L233">
        <f t="shared" si="8"/>
        <v>1107.2306080405092</v>
      </c>
      <c r="M233">
        <f t="shared" si="9"/>
        <v>1070.7694649018811</v>
      </c>
      <c r="N233">
        <f t="shared" si="11"/>
        <v>1136.3333333333333</v>
      </c>
    </row>
    <row r="234" spans="1:14">
      <c r="B234">
        <v>1123</v>
      </c>
      <c r="J234">
        <f t="shared" si="10"/>
        <v>64</v>
      </c>
      <c r="K234">
        <v>1123</v>
      </c>
      <c r="L234">
        <f t="shared" si="8"/>
        <v>1110.7292886118548</v>
      </c>
      <c r="M234">
        <f t="shared" si="9"/>
        <v>1075.3101427750867</v>
      </c>
      <c r="N234">
        <f t="shared" si="11"/>
        <v>972.33333333333337</v>
      </c>
    </row>
    <row r="235" spans="1:14">
      <c r="B235">
        <v>667</v>
      </c>
      <c r="J235">
        <f t="shared" si="10"/>
        <v>65</v>
      </c>
      <c r="K235">
        <v>667</v>
      </c>
      <c r="L235">
        <f t="shared" si="8"/>
        <v>1114.1011970971792</v>
      </c>
      <c r="M235">
        <f t="shared" si="9"/>
        <v>1079.7092012844907</v>
      </c>
      <c r="N235">
        <f t="shared" si="11"/>
        <v>875.33333333333337</v>
      </c>
    </row>
    <row r="236" spans="1:14">
      <c r="B236">
        <v>836</v>
      </c>
      <c r="J236">
        <f t="shared" si="10"/>
        <v>66</v>
      </c>
      <c r="K236">
        <v>836</v>
      </c>
      <c r="L236">
        <f t="shared" ref="L236:L299" si="12">1200*EXP(-1*EXP(-0.04*J236))</f>
        <v>1117.3505328970923</v>
      </c>
      <c r="M236">
        <f t="shared" ref="M236:M299" si="13">1200/(1+1.5*EXP(-0.04*J236))</f>
        <v>1083.9698075578233</v>
      </c>
      <c r="N236">
        <f t="shared" si="11"/>
        <v>869.33333333333337</v>
      </c>
    </row>
    <row r="237" spans="1:14">
      <c r="B237">
        <v>1105</v>
      </c>
      <c r="J237">
        <f t="shared" ref="J237:J300" si="14">J236+1</f>
        <v>67</v>
      </c>
      <c r="K237">
        <v>1105</v>
      </c>
      <c r="L237">
        <f t="shared" si="12"/>
        <v>1120.4813868353201</v>
      </c>
      <c r="M237">
        <f t="shared" si="13"/>
        <v>1088.095147047673</v>
      </c>
      <c r="N237">
        <f t="shared" ref="N237:N300" si="15">(K236+K237+K238)/3</f>
        <v>1116</v>
      </c>
    </row>
    <row r="238" spans="1:14">
      <c r="B238">
        <v>1407</v>
      </c>
      <c r="J238">
        <f t="shared" si="14"/>
        <v>68</v>
      </c>
      <c r="K238">
        <v>1407</v>
      </c>
      <c r="L238">
        <f t="shared" si="12"/>
        <v>1123.4977414575267</v>
      </c>
      <c r="M238">
        <f t="shared" si="13"/>
        <v>1092.0884157052462</v>
      </c>
      <c r="N238">
        <f t="shared" si="15"/>
        <v>1295.3333333333333</v>
      </c>
    </row>
    <row r="239" spans="1:14">
      <c r="B239">
        <v>1374</v>
      </c>
      <c r="J239">
        <f t="shared" si="14"/>
        <v>69</v>
      </c>
      <c r="K239">
        <v>1374</v>
      </c>
      <c r="L239">
        <f t="shared" si="12"/>
        <v>1126.4034715844246</v>
      </c>
      <c r="M239">
        <f t="shared" si="13"/>
        <v>1095.9528126709961</v>
      </c>
      <c r="N239">
        <f t="shared" si="15"/>
        <v>1346</v>
      </c>
    </row>
    <row r="240" spans="1:14">
      <c r="B240">
        <v>1257</v>
      </c>
      <c r="J240">
        <f t="shared" si="14"/>
        <v>70</v>
      </c>
      <c r="K240">
        <v>1257</v>
      </c>
      <c r="L240">
        <f t="shared" si="12"/>
        <v>1129.2023450928575</v>
      </c>
      <c r="M240">
        <f t="shared" si="13"/>
        <v>1099.6915334717421</v>
      </c>
      <c r="N240">
        <f t="shared" si="15"/>
        <v>1310.3333333333333</v>
      </c>
    </row>
    <row r="241" spans="2:14">
      <c r="B241">
        <v>1300</v>
      </c>
      <c r="J241">
        <f t="shared" si="14"/>
        <v>71</v>
      </c>
      <c r="K241">
        <v>1300</v>
      </c>
      <c r="L241">
        <f t="shared" si="12"/>
        <v>1131.8980239003886</v>
      </c>
      <c r="M241">
        <f t="shared" si="13"/>
        <v>1103.3077637119848</v>
      </c>
      <c r="N241">
        <f t="shared" si="15"/>
        <v>1227.6666666666667</v>
      </c>
    </row>
    <row r="242" spans="2:14">
      <c r="B242">
        <v>1126</v>
      </c>
      <c r="J242">
        <f t="shared" si="14"/>
        <v>72</v>
      </c>
      <c r="K242">
        <v>1126</v>
      </c>
      <c r="L242">
        <f t="shared" si="12"/>
        <v>1134.4940651307022</v>
      </c>
      <c r="M242">
        <f t="shared" si="13"/>
        <v>1106.8046732454809</v>
      </c>
      <c r="N242">
        <f t="shared" si="15"/>
        <v>1188.6666666666667</v>
      </c>
    </row>
    <row r="243" spans="2:14">
      <c r="B243">
        <v>1140</v>
      </c>
      <c r="J243">
        <f t="shared" si="14"/>
        <v>73</v>
      </c>
      <c r="K243">
        <v>1140</v>
      </c>
      <c r="L243">
        <f t="shared" si="12"/>
        <v>1136.9939224387952</v>
      </c>
      <c r="M243">
        <f t="shared" si="13"/>
        <v>1110.1854108117896</v>
      </c>
      <c r="N243">
        <f t="shared" si="15"/>
        <v>1106.6666666666667</v>
      </c>
    </row>
    <row r="244" spans="2:14">
      <c r="B244">
        <v>1054</v>
      </c>
      <c r="J244">
        <f t="shared" si="14"/>
        <v>74</v>
      </c>
      <c r="K244">
        <v>1054</v>
      </c>
      <c r="L244">
        <f t="shared" si="12"/>
        <v>1139.4009474765203</v>
      </c>
      <c r="M244">
        <f t="shared" si="13"/>
        <v>1113.4530991213721</v>
      </c>
      <c r="N244">
        <f t="shared" si="15"/>
        <v>1060</v>
      </c>
    </row>
    <row r="245" spans="2:14">
      <c r="B245">
        <v>986</v>
      </c>
      <c r="J245">
        <f t="shared" si="14"/>
        <v>75</v>
      </c>
      <c r="K245">
        <v>986</v>
      </c>
      <c r="L245">
        <f t="shared" si="12"/>
        <v>1141.7183914805441</v>
      </c>
      <c r="M245">
        <f t="shared" si="13"/>
        <v>1116.6108303719609</v>
      </c>
      <c r="N245">
        <f t="shared" si="15"/>
        <v>964.33333333333337</v>
      </c>
    </row>
    <row r="246" spans="2:14">
      <c r="B246">
        <v>853</v>
      </c>
      <c r="J246">
        <f t="shared" si="14"/>
        <v>76</v>
      </c>
      <c r="K246">
        <v>853</v>
      </c>
      <c r="L246">
        <f t="shared" si="12"/>
        <v>1143.9494069661832</v>
      </c>
      <c r="M246">
        <f t="shared" si="13"/>
        <v>1119.6616621782214</v>
      </c>
      <c r="N246">
        <f t="shared" si="15"/>
        <v>921.66666666666663</v>
      </c>
    </row>
    <row r="247" spans="2:14">
      <c r="B247">
        <v>926</v>
      </c>
      <c r="J247">
        <f t="shared" si="14"/>
        <v>77</v>
      </c>
      <c r="K247">
        <v>926</v>
      </c>
      <c r="L247">
        <f t="shared" si="12"/>
        <v>1146.0970495119159</v>
      </c>
      <c r="M247">
        <f t="shared" si="13"/>
        <v>1122.6086138962703</v>
      </c>
      <c r="N247">
        <f t="shared" si="15"/>
        <v>941.33333333333337</v>
      </c>
    </row>
    <row r="248" spans="2:14">
      <c r="B248">
        <v>1045</v>
      </c>
      <c r="J248">
        <f t="shared" si="14"/>
        <v>78</v>
      </c>
      <c r="K248">
        <v>1045</v>
      </c>
      <c r="L248">
        <f t="shared" si="12"/>
        <v>1148.1642796206106</v>
      </c>
      <c r="M248">
        <f t="shared" si="13"/>
        <v>1125.4546633242908</v>
      </c>
      <c r="N248">
        <f t="shared" si="15"/>
        <v>998.33333333333337</v>
      </c>
    </row>
    <row r="249" spans="2:14">
      <c r="B249">
        <v>1024</v>
      </c>
      <c r="J249">
        <f t="shared" si="14"/>
        <v>79</v>
      </c>
      <c r="K249">
        <v>1024</v>
      </c>
      <c r="L249">
        <f t="shared" si="12"/>
        <v>1150.1539646446777</v>
      </c>
      <c r="M249">
        <f t="shared" si="13"/>
        <v>1128.2027437603513</v>
      </c>
      <c r="N249">
        <f t="shared" si="15"/>
        <v>1131.6666666666667</v>
      </c>
    </row>
    <row r="250" spans="2:14">
      <c r="B250">
        <v>1326</v>
      </c>
      <c r="J250">
        <f t="shared" si="14"/>
        <v>80</v>
      </c>
      <c r="K250">
        <v>1326</v>
      </c>
      <c r="L250">
        <f t="shared" si="12"/>
        <v>1152.0688807634447</v>
      </c>
      <c r="M250">
        <f t="shared" si="13"/>
        <v>1130.8557413985111</v>
      </c>
      <c r="N250">
        <f t="shared" si="15"/>
        <v>1159.3333333333333</v>
      </c>
    </row>
    <row r="251" spans="2:14">
      <c r="B251">
        <v>1128</v>
      </c>
      <c r="J251">
        <f t="shared" si="14"/>
        <v>81</v>
      </c>
      <c r="K251">
        <v>1128</v>
      </c>
      <c r="L251">
        <f t="shared" si="12"/>
        <v>1153.9117150020813</v>
      </c>
      <c r="M251">
        <f t="shared" si="13"/>
        <v>1133.4164930444199</v>
      </c>
      <c r="N251">
        <f t="shared" si="15"/>
        <v>1148</v>
      </c>
    </row>
    <row r="252" spans="2:14">
      <c r="B252">
        <v>990</v>
      </c>
      <c r="J252">
        <f t="shared" si="14"/>
        <v>82</v>
      </c>
      <c r="K252">
        <v>990</v>
      </c>
      <c r="L252">
        <f t="shared" si="12"/>
        <v>1155.6850672823498</v>
      </c>
      <c r="M252">
        <f t="shared" si="13"/>
        <v>1135.8877841318299</v>
      </c>
      <c r="N252">
        <f t="shared" si="15"/>
        <v>1097.3333333333333</v>
      </c>
    </row>
    <row r="253" spans="2:14">
      <c r="B253">
        <v>1174</v>
      </c>
      <c r="J253">
        <f t="shared" si="14"/>
        <v>83</v>
      </c>
      <c r="K253">
        <v>1174</v>
      </c>
      <c r="L253">
        <f t="shared" si="12"/>
        <v>1157.3914524963443</v>
      </c>
      <c r="M253">
        <f t="shared" si="13"/>
        <v>1138.2723470217582</v>
      </c>
      <c r="N253">
        <f t="shared" si="15"/>
        <v>1056.6666666666667</v>
      </c>
    </row>
    <row r="254" spans="2:14">
      <c r="B254">
        <v>1006</v>
      </c>
      <c r="J254">
        <f t="shared" si="14"/>
        <v>84</v>
      </c>
      <c r="K254">
        <v>1006</v>
      </c>
      <c r="L254">
        <f t="shared" si="12"/>
        <v>1159.0333025952136</v>
      </c>
      <c r="M254">
        <f t="shared" si="13"/>
        <v>1140.5728595664289</v>
      </c>
      <c r="N254">
        <f t="shared" si="15"/>
        <v>1119.3333333333333</v>
      </c>
    </row>
    <row r="255" spans="2:14">
      <c r="B255">
        <v>1178</v>
      </c>
      <c r="J255">
        <f t="shared" si="14"/>
        <v>85</v>
      </c>
      <c r="K255">
        <v>1178</v>
      </c>
      <c r="L255">
        <f t="shared" si="12"/>
        <v>1160.6129686856309</v>
      </c>
      <c r="M255">
        <f t="shared" si="13"/>
        <v>1142.7919439205791</v>
      </c>
      <c r="N255">
        <f t="shared" si="15"/>
        <v>1093.6666666666667</v>
      </c>
    </row>
    <row r="256" spans="2:14">
      <c r="B256">
        <v>1097</v>
      </c>
      <c r="J256">
        <f t="shared" si="14"/>
        <v>86</v>
      </c>
      <c r="K256">
        <v>1097</v>
      </c>
      <c r="L256">
        <f t="shared" si="12"/>
        <v>1162.1327231274784</v>
      </c>
      <c r="M256">
        <f t="shared" si="13"/>
        <v>1144.9321655832407</v>
      </c>
      <c r="N256">
        <f t="shared" si="15"/>
        <v>1122.6666666666667</v>
      </c>
    </row>
    <row r="257" spans="2:14">
      <c r="B257">
        <v>1093</v>
      </c>
      <c r="J257">
        <f t="shared" si="14"/>
        <v>87</v>
      </c>
      <c r="K257">
        <v>1093</v>
      </c>
      <c r="L257">
        <f t="shared" si="12"/>
        <v>1163.5947616268927</v>
      </c>
      <c r="M257">
        <f t="shared" si="13"/>
        <v>1146.9960326536561</v>
      </c>
      <c r="N257">
        <f t="shared" si="15"/>
        <v>1137.6666666666667</v>
      </c>
    </row>
    <row r="258" spans="2:14">
      <c r="B258">
        <v>1223</v>
      </c>
      <c r="J258">
        <f t="shared" si="14"/>
        <v>88</v>
      </c>
      <c r="K258">
        <v>1223</v>
      </c>
      <c r="L258">
        <f t="shared" si="12"/>
        <v>1165.001205319408</v>
      </c>
      <c r="M258">
        <f t="shared" si="13"/>
        <v>1148.9859952855925</v>
      </c>
      <c r="N258">
        <f t="shared" si="15"/>
        <v>1230</v>
      </c>
    </row>
    <row r="259" spans="2:14">
      <c r="B259">
        <v>1374</v>
      </c>
      <c r="J259">
        <f t="shared" si="14"/>
        <v>89</v>
      </c>
      <c r="K259">
        <v>1374</v>
      </c>
      <c r="L259">
        <f t="shared" si="12"/>
        <v>1166.3541028385207</v>
      </c>
      <c r="M259">
        <f t="shared" si="13"/>
        <v>1150.9044453249423</v>
      </c>
      <c r="N259">
        <f t="shared" si="15"/>
        <v>1294.6666666666667</v>
      </c>
    </row>
    <row r="260" spans="2:14">
      <c r="B260">
        <v>1287</v>
      </c>
      <c r="J260">
        <f t="shared" si="14"/>
        <v>90</v>
      </c>
      <c r="K260">
        <v>1287</v>
      </c>
      <c r="L260">
        <f t="shared" si="12"/>
        <v>1167.6554323655023</v>
      </c>
      <c r="M260">
        <f t="shared" si="13"/>
        <v>1152.7537161161365</v>
      </c>
      <c r="N260">
        <f t="shared" si="15"/>
        <v>1310</v>
      </c>
    </row>
    <row r="261" spans="2:14">
      <c r="B261">
        <v>1269</v>
      </c>
      <c r="J261">
        <f t="shared" si="14"/>
        <v>91</v>
      </c>
      <c r="K261">
        <v>1269</v>
      </c>
      <c r="L261">
        <f t="shared" si="12"/>
        <v>1168.9071036567832</v>
      </c>
      <c r="M261">
        <f t="shared" si="13"/>
        <v>1154.5360824635534</v>
      </c>
      <c r="N261">
        <f t="shared" si="15"/>
        <v>1273.6666666666667</v>
      </c>
    </row>
    <row r="262" spans="2:14">
      <c r="B262">
        <v>1265</v>
      </c>
      <c r="J262">
        <f t="shared" si="14"/>
        <v>92</v>
      </c>
      <c r="K262">
        <v>1265</v>
      </c>
      <c r="L262">
        <f t="shared" si="12"/>
        <v>1170.1109600456655</v>
      </c>
      <c r="M262">
        <f t="shared" si="13"/>
        <v>1156.2537607347749</v>
      </c>
      <c r="N262">
        <f t="shared" si="15"/>
        <v>1191.3333333333333</v>
      </c>
    </row>
    <row r="263" spans="2:14">
      <c r="B263">
        <v>1040</v>
      </c>
      <c r="J263">
        <f t="shared" si="14"/>
        <v>93</v>
      </c>
      <c r="K263">
        <v>1040</v>
      </c>
      <c r="L263">
        <f t="shared" si="12"/>
        <v>1171.2687804155273</v>
      </c>
      <c r="M263">
        <f t="shared" si="13"/>
        <v>1157.9089090931943</v>
      </c>
      <c r="N263">
        <f t="shared" si="15"/>
        <v>1176</v>
      </c>
    </row>
    <row r="264" spans="2:14">
      <c r="B264">
        <v>1223</v>
      </c>
      <c r="J264">
        <f t="shared" si="14"/>
        <v>94</v>
      </c>
      <c r="K264">
        <v>1223</v>
      </c>
      <c r="L264">
        <f t="shared" si="12"/>
        <v>1172.3822811420666</v>
      </c>
      <c r="M264">
        <f t="shared" si="13"/>
        <v>1159.5036278481489</v>
      </c>
      <c r="N264">
        <f t="shared" si="15"/>
        <v>1207.6666666666667</v>
      </c>
    </row>
    <row r="265" spans="2:14">
      <c r="B265">
        <v>1360</v>
      </c>
      <c r="J265">
        <f t="shared" si="14"/>
        <v>95</v>
      </c>
      <c r="K265">
        <v>1360</v>
      </c>
      <c r="L265">
        <f t="shared" si="12"/>
        <v>1173.4531180024592</v>
      </c>
      <c r="M265">
        <f t="shared" si="13"/>
        <v>1161.0399599113957</v>
      </c>
      <c r="N265">
        <f t="shared" si="15"/>
        <v>1298.3333333333333</v>
      </c>
    </row>
    <row r="266" spans="2:14">
      <c r="B266">
        <v>1312</v>
      </c>
      <c r="J266">
        <f t="shared" si="14"/>
        <v>96</v>
      </c>
      <c r="K266">
        <v>1312</v>
      </c>
      <c r="L266">
        <f t="shared" si="12"/>
        <v>1174.4828880496323</v>
      </c>
      <c r="M266">
        <f t="shared" si="13"/>
        <v>1162.5198913493982</v>
      </c>
      <c r="N266">
        <f t="shared" si="15"/>
        <v>1320.3333333333333</v>
      </c>
    </row>
    <row r="267" spans="2:14">
      <c r="B267">
        <v>1289</v>
      </c>
      <c r="J267">
        <f t="shared" si="14"/>
        <v>97</v>
      </c>
      <c r="K267">
        <v>1289</v>
      </c>
      <c r="L267">
        <f t="shared" si="12"/>
        <v>1175.4731314501303</v>
      </c>
      <c r="M267">
        <f t="shared" si="13"/>
        <v>1163.9453520215054</v>
      </c>
      <c r="N267">
        <f t="shared" si="15"/>
        <v>1246</v>
      </c>
    </row>
    <row r="268" spans="2:14">
      <c r="B268">
        <v>1137</v>
      </c>
      <c r="J268">
        <f t="shared" si="14"/>
        <v>98</v>
      </c>
      <c r="K268">
        <v>1137</v>
      </c>
      <c r="L268">
        <f t="shared" si="12"/>
        <v>1176.4253332843202</v>
      </c>
      <c r="M268">
        <f t="shared" si="13"/>
        <v>1165.3182162947335</v>
      </c>
      <c r="N268">
        <f t="shared" si="15"/>
        <v>1187.3333333333333</v>
      </c>
    </row>
    <row r="269" spans="2:14">
      <c r="B269">
        <v>1136</v>
      </c>
      <c r="J269">
        <f t="shared" si="14"/>
        <v>99</v>
      </c>
      <c r="K269">
        <v>1136</v>
      </c>
      <c r="L269">
        <f t="shared" si="12"/>
        <v>1177.3409253079135</v>
      </c>
      <c r="M269">
        <f t="shared" si="13"/>
        <v>1166.6403038264343</v>
      </c>
      <c r="N269">
        <f t="shared" si="15"/>
        <v>1178.3333333333333</v>
      </c>
    </row>
    <row r="270" spans="2:14">
      <c r="B270">
        <v>1262</v>
      </c>
      <c r="J270">
        <f t="shared" si="14"/>
        <v>100</v>
      </c>
      <c r="K270">
        <v>1262</v>
      </c>
      <c r="L270">
        <f t="shared" si="12"/>
        <v>1178.2212876739998</v>
      </c>
      <c r="M270">
        <f t="shared" si="13"/>
        <v>1167.9133804067244</v>
      </c>
      <c r="N270">
        <f t="shared" si="15"/>
        <v>1170.6666666666667</v>
      </c>
    </row>
    <row r="271" spans="2:14">
      <c r="B271">
        <v>1114</v>
      </c>
      <c r="J271">
        <f t="shared" si="14"/>
        <v>101</v>
      </c>
      <c r="K271">
        <v>1114</v>
      </c>
      <c r="L271">
        <f t="shared" si="12"/>
        <v>1179.0677506149839</v>
      </c>
      <c r="M271">
        <f t="shared" si="13"/>
        <v>1169.1391588530867</v>
      </c>
      <c r="N271">
        <f t="shared" si="15"/>
        <v>1223.6666666666667</v>
      </c>
    </row>
    <row r="272" spans="2:14">
      <c r="B272">
        <v>1295</v>
      </c>
      <c r="J272">
        <f t="shared" si="14"/>
        <v>102</v>
      </c>
      <c r="K272">
        <v>1295</v>
      </c>
      <c r="L272">
        <f t="shared" si="12"/>
        <v>1179.8815960839956</v>
      </c>
      <c r="M272">
        <f t="shared" si="13"/>
        <v>1170.3192999500936</v>
      </c>
      <c r="N272">
        <f t="shared" si="15"/>
        <v>1192.3333333333333</v>
      </c>
    </row>
    <row r="273" spans="2:14">
      <c r="B273">
        <v>1168</v>
      </c>
      <c r="J273">
        <f t="shared" si="14"/>
        <v>103</v>
      </c>
      <c r="K273">
        <v>1168</v>
      </c>
      <c r="L273">
        <f t="shared" si="12"/>
        <v>1180.6640593554962</v>
      </c>
      <c r="M273">
        <f t="shared" si="13"/>
        <v>1171.4554134277098</v>
      </c>
      <c r="N273">
        <f t="shared" si="15"/>
        <v>1242.3333333333333</v>
      </c>
    </row>
    <row r="274" spans="2:14">
      <c r="B274">
        <v>1264</v>
      </c>
      <c r="J274">
        <f t="shared" si="14"/>
        <v>104</v>
      </c>
      <c r="K274">
        <v>1264</v>
      </c>
      <c r="L274">
        <f t="shared" si="12"/>
        <v>1181.416330584954</v>
      </c>
      <c r="M274">
        <f t="shared" si="13"/>
        <v>1172.5490589721073</v>
      </c>
      <c r="N274">
        <f t="shared" si="15"/>
        <v>1168.6666666666667</v>
      </c>
    </row>
    <row r="275" spans="2:14">
      <c r="B275">
        <v>1074</v>
      </c>
      <c r="J275">
        <f t="shared" si="14"/>
        <v>105</v>
      </c>
      <c r="K275">
        <v>1074</v>
      </c>
      <c r="L275">
        <f t="shared" si="12"/>
        <v>1182.1395563275894</v>
      </c>
      <c r="M275">
        <f t="shared" si="13"/>
        <v>1173.6017472633971</v>
      </c>
      <c r="N275">
        <f t="shared" si="15"/>
        <v>1147.6666666666667</v>
      </c>
    </row>
    <row r="276" spans="2:14">
      <c r="B276">
        <v>1105</v>
      </c>
      <c r="J276">
        <f t="shared" si="14"/>
        <v>106</v>
      </c>
      <c r="K276">
        <v>1105</v>
      </c>
      <c r="L276">
        <f t="shared" si="12"/>
        <v>1182.8348410163037</v>
      </c>
      <c r="M276">
        <f t="shared" si="13"/>
        <v>1174.614941035117</v>
      </c>
      <c r="N276">
        <f t="shared" si="15"/>
        <v>1129.6666666666667</v>
      </c>
    </row>
    <row r="277" spans="2:14">
      <c r="B277">
        <v>1210</v>
      </c>
      <c r="J277">
        <f t="shared" si="14"/>
        <v>107</v>
      </c>
      <c r="K277">
        <v>1210</v>
      </c>
      <c r="L277">
        <f t="shared" si="12"/>
        <v>1183.5032483990094</v>
      </c>
      <c r="M277">
        <f t="shared" si="13"/>
        <v>1175.5900561507203</v>
      </c>
      <c r="N277">
        <f t="shared" si="15"/>
        <v>1127</v>
      </c>
    </row>
    <row r="278" spans="2:14">
      <c r="B278">
        <v>1066</v>
      </c>
      <c r="J278">
        <f t="shared" si="14"/>
        <v>108</v>
      </c>
      <c r="K278">
        <v>1066</v>
      </c>
      <c r="L278">
        <f t="shared" si="12"/>
        <v>1184.1458029356695</v>
      </c>
      <c r="M278">
        <f t="shared" si="13"/>
        <v>1176.5284626927246</v>
      </c>
      <c r="N278">
        <f t="shared" si="15"/>
        <v>1139.6666666666667</v>
      </c>
    </row>
    <row r="279" spans="2:14">
      <c r="B279">
        <v>1143</v>
      </c>
      <c r="J279">
        <f t="shared" si="14"/>
        <v>109</v>
      </c>
      <c r="K279">
        <v>1143</v>
      </c>
      <c r="L279">
        <f t="shared" si="12"/>
        <v>1184.763491155441</v>
      </c>
      <c r="M279">
        <f t="shared" si="13"/>
        <v>1177.4314860605243</v>
      </c>
      <c r="N279">
        <f t="shared" si="15"/>
        <v>1096.3333333333333</v>
      </c>
    </row>
    <row r="280" spans="2:14">
      <c r="B280">
        <v>1080</v>
      </c>
      <c r="J280">
        <f t="shared" si="14"/>
        <v>110</v>
      </c>
      <c r="K280">
        <v>1080</v>
      </c>
      <c r="L280">
        <f t="shared" si="12"/>
        <v>1185.3572629743749</v>
      </c>
      <c r="M280">
        <f t="shared" si="13"/>
        <v>1178.3004080732408</v>
      </c>
      <c r="N280">
        <f t="shared" si="15"/>
        <v>1105.3333333333333</v>
      </c>
    </row>
    <row r="281" spans="2:14">
      <c r="B281">
        <v>1093</v>
      </c>
      <c r="J281">
        <f t="shared" si="14"/>
        <v>111</v>
      </c>
      <c r="K281">
        <v>1093</v>
      </c>
      <c r="L281">
        <f t="shared" si="12"/>
        <v>1185.9280329742064</v>
      </c>
      <c r="M281">
        <f t="shared" si="13"/>
        <v>1179.1364680742977</v>
      </c>
      <c r="N281">
        <f t="shared" si="15"/>
        <v>1103</v>
      </c>
    </row>
    <row r="282" spans="2:14">
      <c r="B282">
        <v>1136</v>
      </c>
      <c r="J282">
        <f t="shared" si="14"/>
        <v>112</v>
      </c>
      <c r="K282">
        <v>1136</v>
      </c>
      <c r="L282">
        <f t="shared" si="12"/>
        <v>1186.4766816428032</v>
      </c>
      <c r="M282">
        <f t="shared" si="13"/>
        <v>1179.9408640347287</v>
      </c>
      <c r="N282">
        <f t="shared" si="15"/>
        <v>1129</v>
      </c>
    </row>
    <row r="283" spans="2:14">
      <c r="B283">
        <v>1158</v>
      </c>
      <c r="J283">
        <f t="shared" si="14"/>
        <v>113</v>
      </c>
      <c r="K283">
        <v>1158</v>
      </c>
      <c r="L283">
        <f t="shared" si="12"/>
        <v>1187.0040565769023</v>
      </c>
      <c r="M283">
        <f t="shared" si="13"/>
        <v>1180.7147536524999</v>
      </c>
      <c r="N283">
        <f t="shared" si="15"/>
        <v>1144.6666666666667</v>
      </c>
    </row>
    <row r="284" spans="2:14">
      <c r="B284">
        <v>1140</v>
      </c>
      <c r="J284">
        <f t="shared" si="14"/>
        <v>114</v>
      </c>
      <c r="K284">
        <v>1140</v>
      </c>
      <c r="L284">
        <f t="shared" si="12"/>
        <v>1187.5109736477971</v>
      </c>
      <c r="M284">
        <f t="shared" si="13"/>
        <v>1181.4592554454093</v>
      </c>
      <c r="N284">
        <f t="shared" si="15"/>
        <v>1174.6666666666667</v>
      </c>
    </row>
    <row r="285" spans="2:14">
      <c r="B285">
        <v>1226</v>
      </c>
      <c r="J285">
        <f t="shared" si="14"/>
        <v>115</v>
      </c>
      <c r="K285">
        <v>1226</v>
      </c>
      <c r="L285">
        <f t="shared" si="12"/>
        <v>1187.9982181306714</v>
      </c>
      <c r="M285">
        <f t="shared" si="13"/>
        <v>1182.1754498353746</v>
      </c>
      <c r="N285">
        <f t="shared" si="15"/>
        <v>1129.3333333333333</v>
      </c>
    </row>
    <row r="286" spans="2:14">
      <c r="B286">
        <v>1022</v>
      </c>
      <c r="J286">
        <f t="shared" si="14"/>
        <v>116</v>
      </c>
      <c r="K286">
        <v>1022</v>
      </c>
      <c r="L286">
        <f t="shared" si="12"/>
        <v>1188.4665457983083</v>
      </c>
      <c r="M286">
        <f t="shared" si="13"/>
        <v>1182.8643802221445</v>
      </c>
      <c r="N286">
        <f t="shared" si="15"/>
        <v>1131</v>
      </c>
    </row>
    <row r="287" spans="2:14">
      <c r="B287">
        <v>1145</v>
      </c>
      <c r="J287">
        <f t="shared" si="14"/>
        <v>117</v>
      </c>
      <c r="K287">
        <v>1145</v>
      </c>
      <c r="L287">
        <f t="shared" si="12"/>
        <v>1188.9166839799243</v>
      </c>
      <c r="M287">
        <f t="shared" si="13"/>
        <v>1183.5270540447034</v>
      </c>
      <c r="N287">
        <f t="shared" si="15"/>
        <v>1066.3333333333333</v>
      </c>
    </row>
    <row r="288" spans="2:14">
      <c r="B288">
        <v>1032</v>
      </c>
      <c r="J288">
        <f t="shared" si="14"/>
        <v>118</v>
      </c>
      <c r="K288">
        <v>1032</v>
      </c>
      <c r="L288">
        <f t="shared" si="12"/>
        <v>1189.3493325858906</v>
      </c>
      <c r="M288">
        <f t="shared" si="13"/>
        <v>1184.1644438288286</v>
      </c>
      <c r="N288">
        <f t="shared" si="15"/>
        <v>1129.3333333333333</v>
      </c>
    </row>
    <row r="289" spans="1:14">
      <c r="B289">
        <v>1211</v>
      </c>
      <c r="J289">
        <f t="shared" si="14"/>
        <v>119</v>
      </c>
      <c r="K289">
        <v>1211</v>
      </c>
      <c r="L289">
        <f t="shared" si="12"/>
        <v>1189.7651650991304</v>
      </c>
      <c r="M289">
        <f t="shared" si="13"/>
        <v>1184.7774882194451</v>
      </c>
      <c r="N289">
        <f t="shared" si="15"/>
        <v>1122</v>
      </c>
    </row>
    <row r="290" spans="1:14">
      <c r="B290">
        <v>1123</v>
      </c>
      <c r="J290">
        <f t="shared" si="14"/>
        <v>120</v>
      </c>
      <c r="K290">
        <v>1123</v>
      </c>
      <c r="L290">
        <f t="shared" si="12"/>
        <v>1190.1648295339787</v>
      </c>
      <c r="M290">
        <f t="shared" si="13"/>
        <v>1185.3670929966086</v>
      </c>
      <c r="N290">
        <f t="shared" si="15"/>
        <v>1158.3333333333333</v>
      </c>
    </row>
    <row r="291" spans="1:14">
      <c r="B291">
        <v>1141</v>
      </c>
      <c r="J291">
        <f t="shared" si="14"/>
        <v>121</v>
      </c>
      <c r="K291">
        <v>1141</v>
      </c>
      <c r="L291">
        <f t="shared" si="12"/>
        <v>1190.548949363309</v>
      </c>
      <c r="M291">
        <f t="shared" si="13"/>
        <v>1185.9341320740909</v>
      </c>
      <c r="N291">
        <f t="shared" si="15"/>
        <v>1118.6666666666667</v>
      </c>
    </row>
    <row r="292" spans="1:14">
      <c r="A292" s="8">
        <v>38777</v>
      </c>
      <c r="B292">
        <v>1092</v>
      </c>
      <c r="J292">
        <f t="shared" si="14"/>
        <v>122</v>
      </c>
      <c r="K292">
        <v>1092</v>
      </c>
      <c r="L292">
        <f t="shared" si="12"/>
        <v>1190.9181244147253</v>
      </c>
      <c r="M292">
        <f t="shared" si="13"/>
        <v>1186.479448479701</v>
      </c>
      <c r="N292">
        <f t="shared" si="15"/>
        <v>1096.6666666666667</v>
      </c>
    </row>
    <row r="293" spans="1:14">
      <c r="B293">
        <v>1057</v>
      </c>
      <c r="J293">
        <f t="shared" si="14"/>
        <v>123</v>
      </c>
      <c r="K293">
        <v>1057</v>
      </c>
      <c r="L293">
        <f t="shared" si="12"/>
        <v>1191.2729317366284</v>
      </c>
      <c r="M293">
        <f t="shared" si="13"/>
        <v>1187.0038553166025</v>
      </c>
      <c r="N293">
        <f t="shared" si="15"/>
        <v>1092.3333333333333</v>
      </c>
    </row>
    <row r="294" spans="1:14">
      <c r="B294">
        <v>1128</v>
      </c>
      <c r="J294">
        <f t="shared" si="14"/>
        <v>124</v>
      </c>
      <c r="K294">
        <v>1128</v>
      </c>
      <c r="L294">
        <f t="shared" si="12"/>
        <v>1191.6139264349576</v>
      </c>
      <c r="M294">
        <f t="shared" si="13"/>
        <v>1187.5081367050195</v>
      </c>
      <c r="N294">
        <f t="shared" si="15"/>
        <v>1111.6666666666667</v>
      </c>
    </row>
    <row r="295" spans="1:14">
      <c r="B295">
        <v>1150</v>
      </c>
      <c r="J295">
        <f t="shared" si="14"/>
        <v>125</v>
      </c>
      <c r="K295">
        <v>1150</v>
      </c>
      <c r="L295">
        <f t="shared" si="12"/>
        <v>1191.9416424814099</v>
      </c>
      <c r="M295">
        <f t="shared" si="13"/>
        <v>1187.9930487038275</v>
      </c>
      <c r="N295">
        <f t="shared" si="15"/>
        <v>1152.6666666666667</v>
      </c>
    </row>
    <row r="296" spans="1:14">
      <c r="B296">
        <v>1180</v>
      </c>
      <c r="J296">
        <f t="shared" si="14"/>
        <v>126</v>
      </c>
      <c r="K296">
        <v>1180</v>
      </c>
      <c r="L296">
        <f t="shared" si="12"/>
        <v>1192.2565934939282</v>
      </c>
      <c r="M296">
        <f t="shared" si="13"/>
        <v>1188.4593202116369</v>
      </c>
      <c r="N296">
        <f t="shared" si="15"/>
        <v>1108</v>
      </c>
    </row>
    <row r="297" spans="1:14">
      <c r="B297">
        <v>994</v>
      </c>
      <c r="J297">
        <f t="shared" si="14"/>
        <v>127</v>
      </c>
      <c r="K297">
        <v>994</v>
      </c>
      <c r="L297">
        <f t="shared" si="12"/>
        <v>1192.5592734902534</v>
      </c>
      <c r="M297">
        <f t="shared" si="13"/>
        <v>1188.9076538470702</v>
      </c>
      <c r="N297">
        <f t="shared" si="15"/>
        <v>1092</v>
      </c>
    </row>
    <row r="298" spans="1:14">
      <c r="B298">
        <v>1102</v>
      </c>
      <c r="J298">
        <f t="shared" si="14"/>
        <v>128</v>
      </c>
      <c r="K298">
        <v>1102</v>
      </c>
      <c r="L298">
        <f t="shared" si="12"/>
        <v>1192.8501576153108</v>
      </c>
      <c r="M298">
        <f t="shared" si="13"/>
        <v>1189.3387268080173</v>
      </c>
      <c r="N298">
        <f t="shared" si="15"/>
        <v>1060.6666666666667</v>
      </c>
    </row>
    <row r="299" spans="1:14">
      <c r="B299">
        <v>1086</v>
      </c>
      <c r="J299">
        <f t="shared" si="14"/>
        <v>129</v>
      </c>
      <c r="K299">
        <v>1086</v>
      </c>
      <c r="L299">
        <f t="shared" si="12"/>
        <v>1193.1297028432073</v>
      </c>
      <c r="M299">
        <f t="shared" si="13"/>
        <v>1189.7531917097313</v>
      </c>
      <c r="N299">
        <f t="shared" si="15"/>
        <v>1059</v>
      </c>
    </row>
    <row r="300" spans="1:14">
      <c r="B300">
        <v>989</v>
      </c>
      <c r="J300">
        <f t="shared" si="14"/>
        <v>130</v>
      </c>
      <c r="K300">
        <v>989</v>
      </c>
      <c r="L300">
        <f t="shared" ref="L300:L363" si="16">1200*EXP(-1*EXP(-0.04*J300))</f>
        <v>1193.3983486545972</v>
      </c>
      <c r="M300">
        <f t="shared" ref="M300:M363" si="17">1200/(1+1.5*EXP(-0.04*J300))</f>
        <v>1190.1516774017057</v>
      </c>
      <c r="N300">
        <f t="shared" si="15"/>
        <v>1002.6666666666666</v>
      </c>
    </row>
    <row r="301" spans="1:14">
      <c r="B301">
        <v>933</v>
      </c>
      <c r="J301">
        <f t="shared" ref="J301:J364" si="18">J300+1</f>
        <v>131</v>
      </c>
      <c r="K301">
        <v>933</v>
      </c>
      <c r="L301">
        <f t="shared" si="16"/>
        <v>1193.6565176901606</v>
      </c>
      <c r="M301">
        <f t="shared" si="17"/>
        <v>1190.534789763323</v>
      </c>
      <c r="N301">
        <f t="shared" ref="N301:N364" si="19">(K300+K301+K302)/3</f>
        <v>978.33333333333337</v>
      </c>
    </row>
    <row r="302" spans="1:14">
      <c r="B302">
        <v>1013</v>
      </c>
      <c r="J302">
        <f t="shared" si="18"/>
        <v>132</v>
      </c>
      <c r="K302">
        <v>1013</v>
      </c>
      <c r="L302">
        <f t="shared" si="16"/>
        <v>1193.9046163809292</v>
      </c>
      <c r="M302">
        <f t="shared" si="17"/>
        <v>1190.903112478341</v>
      </c>
      <c r="N302">
        <f t="shared" si="19"/>
        <v>980</v>
      </c>
    </row>
    <row r="303" spans="1:14">
      <c r="B303">
        <v>994</v>
      </c>
      <c r="J303">
        <f t="shared" si="18"/>
        <v>133</v>
      </c>
      <c r="K303">
        <v>994</v>
      </c>
      <c r="L303">
        <f t="shared" si="16"/>
        <v>1194.1430355561836</v>
      </c>
      <c r="M303">
        <f t="shared" si="17"/>
        <v>1191.2572077883131</v>
      </c>
      <c r="N303">
        <f t="shared" si="19"/>
        <v>976.66666666666663</v>
      </c>
    </row>
    <row r="304" spans="1:14">
      <c r="B304">
        <v>923</v>
      </c>
      <c r="J304">
        <f t="shared" si="18"/>
        <v>134</v>
      </c>
      <c r="K304">
        <v>923</v>
      </c>
      <c r="L304">
        <f t="shared" si="16"/>
        <v>1194.3721510296218</v>
      </c>
      <c r="M304">
        <f t="shared" si="17"/>
        <v>1191.5976172251071</v>
      </c>
      <c r="N304">
        <f t="shared" si="19"/>
        <v>1008.6666666666666</v>
      </c>
    </row>
    <row r="305" spans="2:14">
      <c r="B305">
        <v>1109</v>
      </c>
      <c r="J305">
        <f t="shared" si="18"/>
        <v>135</v>
      </c>
      <c r="K305">
        <v>1109</v>
      </c>
      <c r="L305">
        <f t="shared" si="16"/>
        <v>1194.592324164498</v>
      </c>
      <c r="M305">
        <f t="shared" si="17"/>
        <v>1191.9248623227104</v>
      </c>
      <c r="N305">
        <f t="shared" si="19"/>
        <v>1017.3333333333334</v>
      </c>
    </row>
    <row r="306" spans="2:14">
      <c r="B306">
        <v>1020</v>
      </c>
      <c r="J306">
        <f t="shared" si="18"/>
        <v>136</v>
      </c>
      <c r="K306">
        <v>1020</v>
      </c>
      <c r="L306">
        <f t="shared" si="16"/>
        <v>1194.8039024184011</v>
      </c>
      <c r="M306">
        <f t="shared" si="17"/>
        <v>1192.2394453085528</v>
      </c>
      <c r="N306">
        <f t="shared" si="19"/>
        <v>1092</v>
      </c>
    </row>
    <row r="307" spans="2:14">
      <c r="B307">
        <v>1147</v>
      </c>
      <c r="J307">
        <f t="shared" si="18"/>
        <v>137</v>
      </c>
      <c r="K307">
        <v>1147</v>
      </c>
      <c r="L307">
        <f t="shared" si="16"/>
        <v>1195.007219868339</v>
      </c>
      <c r="M307">
        <f t="shared" si="17"/>
        <v>1192.5418497746116</v>
      </c>
      <c r="N307">
        <f t="shared" si="19"/>
        <v>1094.6666666666667</v>
      </c>
    </row>
    <row r="308" spans="2:14">
      <c r="B308">
        <v>1117</v>
      </c>
      <c r="J308">
        <f t="shared" si="18"/>
        <v>138</v>
      </c>
      <c r="K308">
        <v>1117</v>
      </c>
      <c r="L308">
        <f t="shared" si="16"/>
        <v>1195.2025977167748</v>
      </c>
      <c r="M308">
        <f t="shared" si="17"/>
        <v>1192.8325413285907</v>
      </c>
      <c r="N308">
        <f t="shared" si="19"/>
        <v>1076</v>
      </c>
    </row>
    <row r="309" spans="2:14">
      <c r="B309">
        <v>964</v>
      </c>
      <c r="J309">
        <f t="shared" si="18"/>
        <v>139</v>
      </c>
      <c r="K309">
        <v>964</v>
      </c>
      <c r="L309">
        <f t="shared" si="16"/>
        <v>1195.3903447792393</v>
      </c>
      <c r="M309">
        <f t="shared" si="17"/>
        <v>1193.1119682254807</v>
      </c>
      <c r="N309">
        <f t="shared" si="19"/>
        <v>1045.3333333333333</v>
      </c>
    </row>
    <row r="310" spans="2:14">
      <c r="B310">
        <v>1055</v>
      </c>
      <c r="J310">
        <f t="shared" si="18"/>
        <v>140</v>
      </c>
      <c r="K310">
        <v>1055</v>
      </c>
      <c r="L310">
        <f t="shared" si="16"/>
        <v>1195.5707579541395</v>
      </c>
      <c r="M310">
        <f t="shared" si="17"/>
        <v>1193.3805619798482</v>
      </c>
      <c r="N310">
        <f t="shared" si="19"/>
        <v>995</v>
      </c>
    </row>
    <row r="311" spans="2:14">
      <c r="B311">
        <v>966</v>
      </c>
      <c r="J311">
        <f t="shared" si="18"/>
        <v>141</v>
      </c>
      <c r="K311">
        <v>966</v>
      </c>
      <c r="L311">
        <f t="shared" si="16"/>
        <v>1195.7441226753608</v>
      </c>
      <c r="M311">
        <f t="shared" si="17"/>
        <v>1193.6387379591943</v>
      </c>
      <c r="N311">
        <f t="shared" si="19"/>
        <v>955.33333333333337</v>
      </c>
    </row>
    <row r="312" spans="2:14">
      <c r="B312">
        <v>845</v>
      </c>
      <c r="J312">
        <f t="shared" si="18"/>
        <v>142</v>
      </c>
      <c r="K312">
        <v>845</v>
      </c>
      <c r="L312">
        <f t="shared" si="16"/>
        <v>1195.9107133482407</v>
      </c>
      <c r="M312">
        <f t="shared" si="17"/>
        <v>1193.8868959587612</v>
      </c>
      <c r="N312">
        <f t="shared" si="19"/>
        <v>930</v>
      </c>
    </row>
    <row r="313" spans="2:14">
      <c r="B313">
        <v>979</v>
      </c>
      <c r="J313">
        <f t="shared" si="18"/>
        <v>143</v>
      </c>
      <c r="K313">
        <v>979</v>
      </c>
      <c r="L313">
        <f t="shared" si="16"/>
        <v>1196.0707937694863</v>
      </c>
      <c r="M313">
        <f t="shared" si="17"/>
        <v>1194.1254207581608</v>
      </c>
      <c r="N313">
        <f t="shared" si="19"/>
        <v>959</v>
      </c>
    </row>
    <row r="314" spans="2:14">
      <c r="B314">
        <v>1053</v>
      </c>
      <c r="J314">
        <f t="shared" si="18"/>
        <v>144</v>
      </c>
      <c r="K314">
        <v>1053</v>
      </c>
      <c r="L314">
        <f t="shared" si="16"/>
        <v>1196.2246175315815</v>
      </c>
      <c r="M314">
        <f t="shared" si="17"/>
        <v>1194.3546826602194</v>
      </c>
      <c r="N314">
        <f t="shared" si="19"/>
        <v>997.33333333333337</v>
      </c>
    </row>
    <row r="315" spans="2:14">
      <c r="B315">
        <v>960</v>
      </c>
      <c r="J315">
        <f t="shared" si="18"/>
        <v>145</v>
      </c>
      <c r="K315">
        <v>960</v>
      </c>
      <c r="L315">
        <f t="shared" si="16"/>
        <v>1196.3724284122227</v>
      </c>
      <c r="M315">
        <f t="shared" si="17"/>
        <v>1194.5750380124371</v>
      </c>
      <c r="N315">
        <f t="shared" si="19"/>
        <v>1005.3333333333334</v>
      </c>
    </row>
    <row r="316" spans="2:14">
      <c r="B316">
        <v>1003</v>
      </c>
      <c r="J316">
        <f t="shared" si="18"/>
        <v>146</v>
      </c>
      <c r="K316">
        <v>1003</v>
      </c>
      <c r="L316">
        <f t="shared" si="16"/>
        <v>1196.5144607492994</v>
      </c>
      <c r="M316">
        <f t="shared" si="17"/>
        <v>1194.786829711464</v>
      </c>
      <c r="N316">
        <f t="shared" si="19"/>
        <v>1002.3333333333334</v>
      </c>
    </row>
    <row r="317" spans="2:14">
      <c r="B317">
        <v>1044</v>
      </c>
      <c r="J317">
        <f t="shared" si="18"/>
        <v>147</v>
      </c>
      <c r="K317">
        <v>1044</v>
      </c>
      <c r="L317">
        <f t="shared" si="16"/>
        <v>1196.6509398019291</v>
      </c>
      <c r="M317">
        <f t="shared" si="17"/>
        <v>1194.9903876910059</v>
      </c>
      <c r="N317">
        <f t="shared" si="19"/>
        <v>1003.3333333333334</v>
      </c>
    </row>
    <row r="318" spans="2:14">
      <c r="B318">
        <v>963</v>
      </c>
      <c r="J318">
        <f t="shared" si="18"/>
        <v>148</v>
      </c>
      <c r="K318">
        <v>963</v>
      </c>
      <c r="L318">
        <f t="shared" si="16"/>
        <v>1196.7820820980278</v>
      </c>
      <c r="M318">
        <f t="shared" si="17"/>
        <v>1195.1860293935695</v>
      </c>
      <c r="N318">
        <f t="shared" si="19"/>
        <v>1030.6666666666667</v>
      </c>
    </row>
    <row r="319" spans="2:14">
      <c r="B319">
        <v>1085</v>
      </c>
      <c r="J319">
        <f t="shared" si="18"/>
        <v>149</v>
      </c>
      <c r="K319">
        <v>1085</v>
      </c>
      <c r="L319">
        <f t="shared" si="16"/>
        <v>1196.9080957689005</v>
      </c>
      <c r="M319">
        <f t="shared" si="17"/>
        <v>1195.3740602264565</v>
      </c>
      <c r="N319">
        <f t="shared" si="19"/>
        <v>1015.6666666666666</v>
      </c>
    </row>
    <row r="320" spans="2:14">
      <c r="B320">
        <v>999</v>
      </c>
      <c r="J320">
        <f t="shared" si="18"/>
        <v>150</v>
      </c>
      <c r="K320">
        <v>999</v>
      </c>
      <c r="L320">
        <f t="shared" si="16"/>
        <v>1197.029180871303</v>
      </c>
      <c r="M320">
        <f t="shared" si="17"/>
        <v>1195.5547740024263</v>
      </c>
      <c r="N320">
        <f t="shared" si="19"/>
        <v>1022.3333333333334</v>
      </c>
    </row>
    <row r="321" spans="2:14">
      <c r="B321">
        <v>983</v>
      </c>
      <c r="J321">
        <f t="shared" si="18"/>
        <v>151</v>
      </c>
      <c r="K321">
        <v>983</v>
      </c>
      <c r="L321">
        <f t="shared" si="16"/>
        <v>1197.1455296974268</v>
      </c>
      <c r="M321">
        <f t="shared" si="17"/>
        <v>1195.7284533654333</v>
      </c>
      <c r="N321">
        <f t="shared" si="19"/>
        <v>1019</v>
      </c>
    </row>
    <row r="322" spans="2:14">
      <c r="B322">
        <v>1075</v>
      </c>
      <c r="J322">
        <f t="shared" si="18"/>
        <v>152</v>
      </c>
      <c r="K322">
        <v>1075</v>
      </c>
      <c r="L322">
        <f t="shared" si="16"/>
        <v>1197.2573270732353</v>
      </c>
      <c r="M322">
        <f t="shared" si="17"/>
        <v>1195.8953702018496</v>
      </c>
      <c r="N322">
        <f t="shared" si="19"/>
        <v>1023</v>
      </c>
    </row>
    <row r="323" spans="2:14">
      <c r="B323">
        <v>1011</v>
      </c>
      <c r="J323">
        <f t="shared" si="18"/>
        <v>153</v>
      </c>
      <c r="K323">
        <v>1011</v>
      </c>
      <c r="L323">
        <f t="shared" si="16"/>
        <v>1197.36475064557</v>
      </c>
      <c r="M323">
        <f t="shared" si="17"/>
        <v>1196.0557860375814</v>
      </c>
      <c r="N323">
        <f t="shared" si="19"/>
        <v>1018.6666666666666</v>
      </c>
    </row>
    <row r="324" spans="2:14">
      <c r="B324">
        <v>970</v>
      </c>
      <c r="J324">
        <f t="shared" si="18"/>
        <v>154</v>
      </c>
      <c r="K324">
        <v>970</v>
      </c>
      <c r="L324">
        <f t="shared" si="16"/>
        <v>1197.4679711584342</v>
      </c>
      <c r="M324">
        <f t="shared" si="17"/>
        <v>1196.2099524214777</v>
      </c>
      <c r="N324">
        <f t="shared" si="19"/>
        <v>1011</v>
      </c>
    </row>
    <row r="325" spans="2:14">
      <c r="B325">
        <v>1052</v>
      </c>
      <c r="J325">
        <f t="shared" si="18"/>
        <v>155</v>
      </c>
      <c r="K325">
        <v>1052</v>
      </c>
      <c r="L325">
        <f t="shared" si="16"/>
        <v>1197.5671527188395</v>
      </c>
      <c r="M325">
        <f t="shared" si="17"/>
        <v>1196.3581112954341</v>
      </c>
      <c r="N325">
        <f t="shared" si="19"/>
        <v>1001.3333333333334</v>
      </c>
    </row>
    <row r="326" spans="2:14">
      <c r="B326">
        <v>982</v>
      </c>
      <c r="J326">
        <f t="shared" si="18"/>
        <v>156</v>
      </c>
      <c r="K326">
        <v>982</v>
      </c>
      <c r="L326">
        <f t="shared" si="16"/>
        <v>1197.6624530525989</v>
      </c>
      <c r="M326">
        <f t="shared" si="17"/>
        <v>1196.5004953515779</v>
      </c>
      <c r="N326">
        <f t="shared" si="19"/>
        <v>1013.3333333333334</v>
      </c>
    </row>
    <row r="327" spans="2:14">
      <c r="B327">
        <v>1006</v>
      </c>
      <c r="J327">
        <f t="shared" si="18"/>
        <v>157</v>
      </c>
      <c r="K327">
        <v>1006</v>
      </c>
      <c r="L327">
        <f t="shared" si="16"/>
        <v>1197.754023750432</v>
      </c>
      <c r="M327">
        <f t="shared" si="17"/>
        <v>1196.6373283769249</v>
      </c>
      <c r="N327">
        <f t="shared" si="19"/>
        <v>1039</v>
      </c>
    </row>
    <row r="328" spans="2:14">
      <c r="B328">
        <v>1129</v>
      </c>
      <c r="J328">
        <f t="shared" si="18"/>
        <v>158</v>
      </c>
      <c r="K328">
        <v>1129</v>
      </c>
      <c r="L328">
        <f t="shared" si="16"/>
        <v>1197.842010504733</v>
      </c>
      <c r="M328">
        <f t="shared" si="17"/>
        <v>1196.7688255858911</v>
      </c>
      <c r="N328">
        <f t="shared" si="19"/>
        <v>1066.3333333333333</v>
      </c>
    </row>
    <row r="329" spans="2:14">
      <c r="B329">
        <v>1064</v>
      </c>
      <c r="J329">
        <f t="shared" si="18"/>
        <v>159</v>
      </c>
      <c r="K329">
        <v>1064</v>
      </c>
      <c r="L329">
        <f t="shared" si="16"/>
        <v>1197.9265533373464</v>
      </c>
      <c r="M329">
        <f t="shared" si="17"/>
        <v>1196.8951939410249</v>
      </c>
      <c r="N329">
        <f t="shared" si="19"/>
        <v>1125</v>
      </c>
    </row>
    <row r="330" spans="2:14">
      <c r="B330">
        <v>1182</v>
      </c>
      <c r="J330">
        <f t="shared" si="18"/>
        <v>160</v>
      </c>
      <c r="K330">
        <v>1182</v>
      </c>
      <c r="L330">
        <f t="shared" si="16"/>
        <v>1198.0077868186791</v>
      </c>
      <c r="M330">
        <f t="shared" si="17"/>
        <v>1197.0166324623331</v>
      </c>
      <c r="N330">
        <f t="shared" si="19"/>
        <v>1103.3333333333333</v>
      </c>
    </row>
    <row r="331" spans="2:14">
      <c r="B331">
        <v>1064</v>
      </c>
      <c r="J331">
        <f t="shared" si="18"/>
        <v>161</v>
      </c>
      <c r="K331">
        <v>1064</v>
      </c>
      <c r="L331">
        <f t="shared" si="16"/>
        <v>1198.0858402784709</v>
      </c>
      <c r="M331">
        <f t="shared" si="17"/>
        <v>1197.1333325255589</v>
      </c>
      <c r="N331">
        <f t="shared" si="19"/>
        <v>1100.6666666666667</v>
      </c>
    </row>
    <row r="332" spans="2:14">
      <c r="B332">
        <v>1056</v>
      </c>
      <c r="J332">
        <f t="shared" si="18"/>
        <v>162</v>
      </c>
      <c r="K332">
        <v>1056</v>
      </c>
      <c r="L332">
        <f t="shared" si="16"/>
        <v>1198.1608380085263</v>
      </c>
      <c r="M332">
        <f t="shared" si="17"/>
        <v>1197.2454781497613</v>
      </c>
      <c r="N332">
        <f t="shared" si="19"/>
        <v>1066.6666666666667</v>
      </c>
    </row>
    <row r="333" spans="2:14">
      <c r="B333">
        <v>1080</v>
      </c>
      <c r="J333">
        <f t="shared" si="18"/>
        <v>163</v>
      </c>
      <c r="K333">
        <v>1080</v>
      </c>
      <c r="L333">
        <f t="shared" si="16"/>
        <v>1198.2328994577113</v>
      </c>
      <c r="M333">
        <f t="shared" si="17"/>
        <v>1197.3532462745429</v>
      </c>
      <c r="N333">
        <f t="shared" si="19"/>
        <v>1079.3333333333333</v>
      </c>
    </row>
    <row r="334" spans="2:14">
      <c r="B334">
        <v>1102</v>
      </c>
      <c r="J334">
        <f t="shared" si="18"/>
        <v>164</v>
      </c>
      <c r="K334">
        <v>1102</v>
      </c>
      <c r="L334">
        <f t="shared" si="16"/>
        <v>1198.3021394194973</v>
      </c>
      <c r="M334">
        <f t="shared" si="17"/>
        <v>1197.4568070272587</v>
      </c>
      <c r="N334">
        <f t="shared" si="19"/>
        <v>1086</v>
      </c>
    </row>
    <row r="335" spans="2:14">
      <c r="B335">
        <v>1076</v>
      </c>
      <c r="J335">
        <f t="shared" si="18"/>
        <v>165</v>
      </c>
      <c r="K335">
        <v>1076</v>
      </c>
      <c r="L335">
        <f t="shared" si="16"/>
        <v>1198.3686682123325</v>
      </c>
      <c r="M335">
        <f t="shared" si="17"/>
        <v>1197.5563239805404</v>
      </c>
      <c r="N335">
        <f t="shared" si="19"/>
        <v>1096</v>
      </c>
    </row>
    <row r="336" spans="2:14">
      <c r="B336">
        <v>1110</v>
      </c>
      <c r="J336">
        <f t="shared" si="18"/>
        <v>166</v>
      </c>
      <c r="K336">
        <v>1110</v>
      </c>
      <c r="L336">
        <f t="shared" si="16"/>
        <v>1198.4325918531076</v>
      </c>
      <c r="M336">
        <f t="shared" si="17"/>
        <v>1197.651954400447</v>
      </c>
      <c r="N336">
        <f t="shared" si="19"/>
        <v>1059.3333333333333</v>
      </c>
    </row>
    <row r="337" spans="1:14">
      <c r="B337">
        <v>992</v>
      </c>
      <c r="J337">
        <f t="shared" si="18"/>
        <v>167</v>
      </c>
      <c r="K337">
        <v>992</v>
      </c>
      <c r="L337">
        <f t="shared" si="16"/>
        <v>1198.4940122239723</v>
      </c>
      <c r="M337">
        <f t="shared" si="17"/>
        <v>1197.743849485566</v>
      </c>
      <c r="N337">
        <f t="shared" si="19"/>
        <v>1042.6666666666667</v>
      </c>
    </row>
    <row r="338" spans="1:14">
      <c r="B338">
        <v>1026</v>
      </c>
      <c r="J338">
        <f t="shared" si="18"/>
        <v>168</v>
      </c>
      <c r="K338">
        <v>1026</v>
      </c>
      <c r="L338">
        <f t="shared" si="16"/>
        <v>1198.5530272327535</v>
      </c>
      <c r="M338">
        <f t="shared" si="17"/>
        <v>1197.8321545973558</v>
      </c>
      <c r="N338">
        <f t="shared" si="19"/>
        <v>1103.6666666666667</v>
      </c>
    </row>
    <row r="339" spans="1:14">
      <c r="B339">
        <v>1293</v>
      </c>
      <c r="J339">
        <f t="shared" si="18"/>
        <v>169</v>
      </c>
      <c r="K339">
        <v>1293</v>
      </c>
      <c r="L339">
        <f t="shared" si="16"/>
        <v>1198.6097309672141</v>
      </c>
      <c r="M339">
        <f t="shared" si="17"/>
        <v>1197.9170094820377</v>
      </c>
      <c r="N339">
        <f t="shared" si="19"/>
        <v>1133.3333333333333</v>
      </c>
    </row>
    <row r="340" spans="1:14">
      <c r="A340" s="8">
        <v>40238</v>
      </c>
      <c r="B340">
        <v>1081</v>
      </c>
      <c r="J340">
        <f t="shared" si="18"/>
        <v>170</v>
      </c>
      <c r="K340">
        <v>1081</v>
      </c>
      <c r="L340">
        <f t="shared" si="16"/>
        <v>1198.6642138433847</v>
      </c>
      <c r="M340">
        <f t="shared" si="17"/>
        <v>1197.998548484316</v>
      </c>
      <c r="N340">
        <f t="shared" si="19"/>
        <v>1161.6666666666667</v>
      </c>
    </row>
    <row r="341" spans="1:14">
      <c r="B341">
        <v>1111</v>
      </c>
      <c r="J341">
        <f t="shared" si="18"/>
        <v>171</v>
      </c>
      <c r="K341">
        <v>1111</v>
      </c>
      <c r="L341">
        <f t="shared" si="16"/>
        <v>1198.71656274819</v>
      </c>
      <c r="M341">
        <f t="shared" si="17"/>
        <v>1198.0769007532115</v>
      </c>
      <c r="N341">
        <f t="shared" si="19"/>
        <v>1101</v>
      </c>
    </row>
    <row r="342" spans="1:14">
      <c r="B342">
        <v>1111</v>
      </c>
      <c r="J342">
        <f t="shared" si="18"/>
        <v>172</v>
      </c>
      <c r="K342">
        <v>1111</v>
      </c>
      <c r="L342">
        <f t="shared" si="16"/>
        <v>1198.7668611765866</v>
      </c>
      <c r="M342">
        <f t="shared" si="17"/>
        <v>1198.1521904402787</v>
      </c>
      <c r="N342">
        <f t="shared" si="19"/>
        <v>1113</v>
      </c>
    </row>
    <row r="343" spans="1:14">
      <c r="B343">
        <v>1117</v>
      </c>
      <c r="J343">
        <f t="shared" si="18"/>
        <v>173</v>
      </c>
      <c r="K343">
        <v>1117</v>
      </c>
      <c r="L343">
        <f t="shared" si="16"/>
        <v>1198.8151893634185</v>
      </c>
      <c r="M343">
        <f t="shared" si="17"/>
        <v>1198.2245368904705</v>
      </c>
      <c r="N343">
        <f t="shared" si="19"/>
        <v>1134</v>
      </c>
    </row>
    <row r="344" spans="1:14">
      <c r="B344">
        <v>1174</v>
      </c>
      <c r="J344">
        <f t="shared" si="18"/>
        <v>174</v>
      </c>
      <c r="K344">
        <v>1174</v>
      </c>
      <c r="L344">
        <f t="shared" si="16"/>
        <v>1198.86162441019</v>
      </c>
      <c r="M344">
        <f t="shared" si="17"/>
        <v>1198.2940548259082</v>
      </c>
      <c r="N344">
        <f t="shared" si="19"/>
        <v>1140.6666666666667</v>
      </c>
    </row>
    <row r="345" spans="1:14">
      <c r="B345">
        <v>1131</v>
      </c>
      <c r="J345">
        <f t="shared" si="18"/>
        <v>175</v>
      </c>
      <c r="K345">
        <v>1131</v>
      </c>
      <c r="L345">
        <f t="shared" si="16"/>
        <v>1198.9062404069493</v>
      </c>
      <c r="M345">
        <f t="shared" si="17"/>
        <v>1198.3608545228012</v>
      </c>
      <c r="N345">
        <f t="shared" si="19"/>
        <v>1174</v>
      </c>
    </row>
    <row r="346" spans="1:14">
      <c r="B346">
        <v>1217</v>
      </c>
      <c r="J346">
        <f t="shared" si="18"/>
        <v>176</v>
      </c>
      <c r="K346">
        <v>1217</v>
      </c>
      <c r="L346">
        <f t="shared" si="16"/>
        <v>1198.949108549469</v>
      </c>
      <c r="M346">
        <f t="shared" si="17"/>
        <v>1198.4250419817665</v>
      </c>
      <c r="N346">
        <f t="shared" si="19"/>
        <v>1205</v>
      </c>
    </row>
    <row r="347" spans="1:14">
      <c r="B347">
        <v>1267</v>
      </c>
      <c r="J347">
        <f t="shared" si="18"/>
        <v>177</v>
      </c>
      <c r="K347">
        <v>1267</v>
      </c>
      <c r="L347">
        <f t="shared" si="16"/>
        <v>1198.9902972518978</v>
      </c>
      <c r="M347">
        <f t="shared" si="17"/>
        <v>1198.4867190917705</v>
      </c>
      <c r="N347">
        <f t="shared" si="19"/>
        <v>1207</v>
      </c>
    </row>
    <row r="348" spans="1:14">
      <c r="B348">
        <v>1137</v>
      </c>
      <c r="J348">
        <f t="shared" si="18"/>
        <v>178</v>
      </c>
      <c r="K348">
        <v>1137</v>
      </c>
      <c r="L348">
        <f t="shared" si="16"/>
        <v>1199.0298722550638</v>
      </c>
      <c r="M348">
        <f t="shared" si="17"/>
        <v>1198.5459837879287</v>
      </c>
      <c r="N348">
        <f t="shared" si="19"/>
        <v>1209</v>
      </c>
    </row>
    <row r="349" spans="1:14">
      <c r="B349">
        <v>1223</v>
      </c>
      <c r="J349">
        <f t="shared" si="18"/>
        <v>179</v>
      </c>
      <c r="K349">
        <v>1223</v>
      </c>
      <c r="L349">
        <f t="shared" si="16"/>
        <v>1199.0678967305851</v>
      </c>
      <c r="M349">
        <f t="shared" si="17"/>
        <v>1198.6029302033783</v>
      </c>
      <c r="N349">
        <f t="shared" si="19"/>
        <v>1173.3333333333333</v>
      </c>
    </row>
    <row r="350" spans="1:14">
      <c r="B350">
        <v>1160</v>
      </c>
      <c r="J350">
        <f t="shared" si="18"/>
        <v>180</v>
      </c>
      <c r="K350">
        <v>1160</v>
      </c>
      <c r="L350">
        <f t="shared" si="16"/>
        <v>1199.1044313809571</v>
      </c>
      <c r="M350">
        <f t="shared" si="17"/>
        <v>1198.6576488154383</v>
      </c>
      <c r="N350">
        <f t="shared" si="19"/>
        <v>1213</v>
      </c>
    </row>
    <row r="351" spans="1:14">
      <c r="B351">
        <v>1256</v>
      </c>
      <c r="J351">
        <f t="shared" si="18"/>
        <v>181</v>
      </c>
      <c r="K351">
        <v>1256</v>
      </c>
      <c r="L351">
        <f t="shared" si="16"/>
        <v>1199.1395345357621</v>
      </c>
      <c r="M351">
        <f t="shared" si="17"/>
        <v>1198.7102265862595</v>
      </c>
      <c r="N351">
        <f t="shared" si="19"/>
        <v>1181.3333333333333</v>
      </c>
    </row>
    <row r="352" spans="1:14">
      <c r="A352">
        <v>2011.03</v>
      </c>
      <c r="B352">
        <v>1128</v>
      </c>
      <c r="J352">
        <f t="shared" si="18"/>
        <v>182</v>
      </c>
      <c r="K352">
        <v>1128</v>
      </c>
      <c r="L352">
        <f t="shared" si="16"/>
        <v>1199.1732622441552</v>
      </c>
      <c r="M352">
        <f t="shared" si="17"/>
        <v>1198.7607470981675</v>
      </c>
      <c r="N352">
        <f t="shared" si="19"/>
        <v>1204</v>
      </c>
    </row>
    <row r="353" spans="1:14">
      <c r="B353">
        <v>1228</v>
      </c>
      <c r="J353">
        <f t="shared" si="18"/>
        <v>183</v>
      </c>
      <c r="K353">
        <v>1228</v>
      </c>
      <c r="L353">
        <f t="shared" si="16"/>
        <v>1199.2056683637652</v>
      </c>
      <c r="M353">
        <f t="shared" si="17"/>
        <v>1198.8092906838883</v>
      </c>
      <c r="N353">
        <f t="shared" si="19"/>
        <v>1222</v>
      </c>
    </row>
    <row r="354" spans="1:14">
      <c r="B354">
        <v>1310</v>
      </c>
      <c r="J354">
        <f t="shared" si="18"/>
        <v>184</v>
      </c>
      <c r="K354">
        <v>1310</v>
      </c>
      <c r="L354">
        <f t="shared" si="16"/>
        <v>1199.2368046461499</v>
      </c>
      <c r="M354">
        <f t="shared" si="17"/>
        <v>1198.8559345518443</v>
      </c>
      <c r="N354">
        <f t="shared" si="19"/>
        <v>1254.3333333333333</v>
      </c>
    </row>
    <row r="355" spans="1:14">
      <c r="B355">
        <v>1225</v>
      </c>
      <c r="J355">
        <f t="shared" si="18"/>
        <v>185</v>
      </c>
      <c r="K355">
        <v>1225</v>
      </c>
      <c r="L355">
        <f t="shared" si="16"/>
        <v>1199.2667208189378</v>
      </c>
      <c r="M355">
        <f t="shared" si="17"/>
        <v>1198.9007529066982</v>
      </c>
      <c r="N355">
        <f t="shared" si="19"/>
        <v>1252</v>
      </c>
    </row>
    <row r="356" spans="1:14">
      <c r="B356">
        <v>1221</v>
      </c>
      <c r="J356">
        <f t="shared" si="18"/>
        <v>186</v>
      </c>
      <c r="K356">
        <v>1221</v>
      </c>
      <c r="L356">
        <f t="shared" si="16"/>
        <v>1199.2954646647813</v>
      </c>
      <c r="M356">
        <f t="shared" si="17"/>
        <v>1198.9438170653225</v>
      </c>
      <c r="N356">
        <f t="shared" si="19"/>
        <v>1176</v>
      </c>
    </row>
    <row r="357" spans="1:14">
      <c r="B357">
        <v>1082</v>
      </c>
      <c r="J357">
        <f t="shared" si="18"/>
        <v>187</v>
      </c>
      <c r="K357">
        <v>1082</v>
      </c>
      <c r="L357">
        <f t="shared" si="16"/>
        <v>1199.323082097246</v>
      </c>
      <c r="M357">
        <f t="shared" si="17"/>
        <v>1198.985195568358</v>
      </c>
      <c r="N357">
        <f t="shared" si="19"/>
        <v>1137.3333333333333</v>
      </c>
    </row>
    <row r="358" spans="1:14">
      <c r="B358">
        <v>1109</v>
      </c>
      <c r="J358">
        <f t="shared" si="18"/>
        <v>188</v>
      </c>
      <c r="K358">
        <v>1109</v>
      </c>
      <c r="L358">
        <f t="shared" si="16"/>
        <v>1199.3496172337536</v>
      </c>
      <c r="M358">
        <f t="shared" si="17"/>
        <v>1199.0249542875288</v>
      </c>
      <c r="N358">
        <f t="shared" si="19"/>
        <v>1144.3333333333333</v>
      </c>
    </row>
    <row r="359" spans="1:14">
      <c r="B359">
        <v>1242</v>
      </c>
      <c r="J359">
        <f t="shared" si="18"/>
        <v>189</v>
      </c>
      <c r="K359">
        <v>1242</v>
      </c>
      <c r="L359">
        <f t="shared" si="16"/>
        <v>1199.3751124656897</v>
      </c>
      <c r="M359">
        <f t="shared" si="17"/>
        <v>1199.0631565288641</v>
      </c>
      <c r="N359">
        <f t="shared" si="19"/>
        <v>1166</v>
      </c>
    </row>
    <row r="360" spans="1:14">
      <c r="B360">
        <v>1147</v>
      </c>
      <c r="J360">
        <f t="shared" si="18"/>
        <v>190</v>
      </c>
      <c r="K360">
        <v>1147</v>
      </c>
      <c r="L360">
        <f t="shared" si="16"/>
        <v>1199.3996085257891</v>
      </c>
      <c r="M360">
        <f t="shared" si="17"/>
        <v>1199.0998631319858</v>
      </c>
      <c r="N360">
        <f t="shared" si="19"/>
        <v>1174</v>
      </c>
    </row>
    <row r="361" spans="1:14">
      <c r="B361">
        <v>1133</v>
      </c>
      <c r="J361">
        <f t="shared" si="18"/>
        <v>191</v>
      </c>
      <c r="K361">
        <v>1133</v>
      </c>
      <c r="L361">
        <f t="shared" si="16"/>
        <v>1199.4231445528997</v>
      </c>
      <c r="M361">
        <f t="shared" si="17"/>
        <v>1199.1351325655994</v>
      </c>
      <c r="N361">
        <f t="shared" si="19"/>
        <v>1153.6666666666667</v>
      </c>
    </row>
    <row r="362" spans="1:14">
      <c r="B362">
        <v>1181</v>
      </c>
      <c r="J362">
        <f t="shared" si="18"/>
        <v>192</v>
      </c>
      <c r="K362">
        <v>1181</v>
      </c>
      <c r="L362">
        <f t="shared" si="16"/>
        <v>1199.4457581542295</v>
      </c>
      <c r="M362">
        <f t="shared" si="17"/>
        <v>1199.1690210193387</v>
      </c>
      <c r="N362">
        <f t="shared" si="19"/>
        <v>1192.3333333333333</v>
      </c>
    </row>
    <row r="363" spans="1:14">
      <c r="B363">
        <v>1263</v>
      </c>
      <c r="J363">
        <f t="shared" si="18"/>
        <v>193</v>
      </c>
      <c r="K363">
        <v>1263</v>
      </c>
      <c r="L363">
        <f t="shared" si="16"/>
        <v>1199.4674854651707</v>
      </c>
      <c r="M363">
        <f t="shared" si="17"/>
        <v>1199.2015824920907</v>
      </c>
      <c r="N363">
        <f t="shared" si="19"/>
        <v>1208</v>
      </c>
    </row>
    <row r="364" spans="1:14">
      <c r="A364">
        <v>2012.03</v>
      </c>
      <c r="B364">
        <v>1180</v>
      </c>
      <c r="J364">
        <f t="shared" si="18"/>
        <v>194</v>
      </c>
      <c r="K364">
        <v>1180</v>
      </c>
      <c r="L364">
        <f t="shared" ref="L364:L388" si="20">1200*EXP(-1*EXP(-0.04*J364))</f>
        <v>1199.4883612067965</v>
      </c>
      <c r="M364">
        <f t="shared" ref="M364:M388" si="21">1200/(1+1.5*EXP(-0.04*J364))</f>
        <v>1199.2328688769394</v>
      </c>
      <c r="N364">
        <f t="shared" si="19"/>
        <v>1201.3333333333333</v>
      </c>
    </row>
    <row r="365" spans="1:14">
      <c r="B365">
        <v>1161</v>
      </c>
      <c r="J365">
        <f t="shared" ref="J365:J388" si="22">J364+1</f>
        <v>195</v>
      </c>
      <c r="K365">
        <v>1161</v>
      </c>
      <c r="L365">
        <f t="shared" si="20"/>
        <v>1199.5084187411201</v>
      </c>
      <c r="M365">
        <f t="shared" si="21"/>
        <v>1199.2629300428514</v>
      </c>
      <c r="N365">
        <f t="shared" ref="N365:N387" si="23">(K364+K365+K366)/3</f>
        <v>1183.3333333333333</v>
      </c>
    </row>
    <row r="366" spans="1:14">
      <c r="B366">
        <v>1209</v>
      </c>
      <c r="J366">
        <f t="shared" si="22"/>
        <v>196</v>
      </c>
      <c r="K366">
        <v>1209</v>
      </c>
      <c r="L366">
        <f t="shared" si="20"/>
        <v>1199.5276901242014</v>
      </c>
      <c r="M366">
        <f t="shared" si="21"/>
        <v>1199.2918139132271</v>
      </c>
      <c r="N366">
        <f t="shared" si="23"/>
        <v>1196.6666666666667</v>
      </c>
    </row>
    <row r="367" spans="1:14">
      <c r="B367">
        <v>1220</v>
      </c>
      <c r="J367">
        <f t="shared" si="22"/>
        <v>197</v>
      </c>
      <c r="K367">
        <v>1220</v>
      </c>
      <c r="L367">
        <f t="shared" si="20"/>
        <v>1199.546206157187</v>
      </c>
      <c r="M367">
        <f t="shared" si="21"/>
        <v>1199.3195665414319</v>
      </c>
      <c r="N367">
        <f t="shared" si="23"/>
        <v>1243.6666666666667</v>
      </c>
    </row>
    <row r="368" spans="1:14">
      <c r="B368">
        <v>1302</v>
      </c>
      <c r="J368">
        <f t="shared" si="22"/>
        <v>198</v>
      </c>
      <c r="K368">
        <v>1302</v>
      </c>
      <c r="L368">
        <f t="shared" si="20"/>
        <v>1199.5639964353591</v>
      </c>
      <c r="M368">
        <f t="shared" si="21"/>
        <v>1199.3462321834272</v>
      </c>
      <c r="N368">
        <f t="shared" si="23"/>
        <v>1251.3333333333333</v>
      </c>
    </row>
    <row r="369" spans="1:14">
      <c r="B369">
        <v>1232</v>
      </c>
      <c r="J369">
        <f t="shared" si="22"/>
        <v>199</v>
      </c>
      <c r="K369">
        <v>1232</v>
      </c>
      <c r="L369">
        <f t="shared" si="20"/>
        <v>1199.5810893952757</v>
      </c>
      <c r="M369">
        <f t="shared" si="21"/>
        <v>1199.3718533676047</v>
      </c>
      <c r="N369">
        <f t="shared" si="23"/>
        <v>1301</v>
      </c>
    </row>
    <row r="370" spans="1:14">
      <c r="B370">
        <v>1369</v>
      </c>
      <c r="J370">
        <f t="shared" si="22"/>
        <v>200</v>
      </c>
      <c r="K370">
        <v>1369</v>
      </c>
      <c r="L370">
        <f t="shared" si="20"/>
        <v>1199.5975123600722</v>
      </c>
      <c r="M370">
        <f t="shared" si="21"/>
        <v>1199.3964709619311</v>
      </c>
      <c r="N370">
        <f t="shared" si="23"/>
        <v>1296.3333333333333</v>
      </c>
    </row>
    <row r="371" spans="1:14">
      <c r="B371">
        <v>1288</v>
      </c>
      <c r="J371">
        <f t="shared" si="22"/>
        <v>201</v>
      </c>
      <c r="K371">
        <v>1288</v>
      </c>
      <c r="L371">
        <f t="shared" si="20"/>
        <v>1199.6132915829969</v>
      </c>
      <c r="M371">
        <f t="shared" si="21"/>
        <v>1199.4201242385077</v>
      </c>
      <c r="N371">
        <f t="shared" si="23"/>
        <v>1276</v>
      </c>
    </row>
    <row r="372" spans="1:14">
      <c r="B372">
        <v>1171</v>
      </c>
      <c r="J372">
        <f t="shared" si="22"/>
        <v>202</v>
      </c>
      <c r="K372">
        <v>1171</v>
      </c>
      <c r="L372">
        <f t="shared" si="20"/>
        <v>1199.628452289249</v>
      </c>
      <c r="M372">
        <f t="shared" si="21"/>
        <v>1199.442850935638</v>
      </c>
      <c r="N372">
        <f t="shared" si="23"/>
        <v>1259.6666666666667</v>
      </c>
    </row>
    <row r="373" spans="1:14">
      <c r="B373">
        <v>1320</v>
      </c>
      <c r="J373">
        <f t="shared" si="22"/>
        <v>203</v>
      </c>
      <c r="K373">
        <v>1320</v>
      </c>
      <c r="L373">
        <f t="shared" si="20"/>
        <v>1199.643018716185</v>
      </c>
      <c r="M373">
        <f t="shared" si="21"/>
        <v>1199.4646873175031</v>
      </c>
      <c r="N373">
        <f t="shared" si="23"/>
        <v>1251</v>
      </c>
    </row>
    <row r="374" spans="1:14">
      <c r="B374">
        <v>1262</v>
      </c>
      <c r="J374">
        <f t="shared" si="22"/>
        <v>204</v>
      </c>
      <c r="K374">
        <v>1262</v>
      </c>
      <c r="L374">
        <f t="shared" si="20"/>
        <v>1199.6570141519567</v>
      </c>
      <c r="M374">
        <f t="shared" si="21"/>
        <v>1199.4856682315312</v>
      </c>
      <c r="N374">
        <f t="shared" si="23"/>
        <v>1300</v>
      </c>
    </row>
    <row r="375" spans="1:14">
      <c r="B375">
        <v>1318</v>
      </c>
      <c r="J375">
        <f t="shared" si="22"/>
        <v>205</v>
      </c>
      <c r="K375">
        <v>1318</v>
      </c>
      <c r="L375">
        <f t="shared" si="20"/>
        <v>1199.6704609726401</v>
      </c>
      <c r="M375">
        <f t="shared" si="21"/>
        <v>1199.5058271635507</v>
      </c>
      <c r="N375">
        <f t="shared" si="23"/>
        <v>1279.6666666666667</v>
      </c>
    </row>
    <row r="376" spans="1:14">
      <c r="A376" s="8">
        <v>41334</v>
      </c>
      <c r="B376">
        <v>1259</v>
      </c>
      <c r="J376">
        <f t="shared" si="22"/>
        <v>206</v>
      </c>
      <c r="K376">
        <v>1259</v>
      </c>
      <c r="L376">
        <f t="shared" si="20"/>
        <v>1199.6833806779177</v>
      </c>
      <c r="M376">
        <f t="shared" si="21"/>
        <v>1199.5251962908121</v>
      </c>
      <c r="N376">
        <f t="shared" si="23"/>
        <v>1279.3333333333333</v>
      </c>
    </row>
    <row r="377" spans="1:14">
      <c r="B377">
        <v>1261</v>
      </c>
      <c r="J377">
        <f t="shared" si="22"/>
        <v>207</v>
      </c>
      <c r="K377">
        <v>1261</v>
      </c>
      <c r="L377">
        <f t="shared" si="20"/>
        <v>1199.6957939253662</v>
      </c>
      <c r="M377">
        <f t="shared" si="21"/>
        <v>1199.543806532959</v>
      </c>
      <c r="N377">
        <f t="shared" si="23"/>
        <v>1254.3333333333333</v>
      </c>
    </row>
    <row r="378" spans="1:14">
      <c r="B378">
        <v>1243</v>
      </c>
      <c r="J378">
        <f t="shared" si="22"/>
        <v>208</v>
      </c>
      <c r="K378">
        <v>1243</v>
      </c>
      <c r="L378">
        <f t="shared" si="20"/>
        <v>1199.7077205634055</v>
      </c>
      <c r="M378">
        <f t="shared" si="21"/>
        <v>1199.5616876010254</v>
      </c>
      <c r="N378">
        <f t="shared" si="23"/>
        <v>1256.6666666666667</v>
      </c>
    </row>
    <row r="379" spans="1:14">
      <c r="B379">
        <v>1266</v>
      </c>
      <c r="J379">
        <f t="shared" si="22"/>
        <v>209</v>
      </c>
      <c r="K379">
        <v>1266</v>
      </c>
      <c r="L379">
        <f t="shared" si="20"/>
        <v>1199.7191796629631</v>
      </c>
      <c r="M379">
        <f t="shared" si="21"/>
        <v>1199.5788680445376</v>
      </c>
      <c r="N379">
        <f t="shared" si="23"/>
        <v>1252</v>
      </c>
    </row>
    <row r="380" spans="1:14">
      <c r="B380">
        <v>1247</v>
      </c>
      <c r="J380">
        <f t="shared" si="22"/>
        <v>210</v>
      </c>
      <c r="K380">
        <v>1247</v>
      </c>
      <c r="L380">
        <f t="shared" si="20"/>
        <v>1199.7301895478995</v>
      </c>
      <c r="M380">
        <f t="shared" si="21"/>
        <v>1199.5953752967896</v>
      </c>
      <c r="N380">
        <f t="shared" si="23"/>
        <v>1243.6666666666667</v>
      </c>
    </row>
    <row r="381" spans="1:14">
      <c r="B381">
        <v>1218</v>
      </c>
      <c r="J381">
        <f t="shared" si="22"/>
        <v>211</v>
      </c>
      <c r="K381">
        <v>1218</v>
      </c>
      <c r="L381">
        <f t="shared" si="20"/>
        <v>1199.7407678242457</v>
      </c>
      <c r="M381">
        <f t="shared" si="21"/>
        <v>1199.6112357183654</v>
      </c>
      <c r="N381">
        <f t="shared" si="23"/>
        <v>1268</v>
      </c>
    </row>
    <row r="382" spans="1:14">
      <c r="B382">
        <v>1339</v>
      </c>
      <c r="J382">
        <f t="shared" si="22"/>
        <v>212</v>
      </c>
      <c r="K382">
        <v>1339</v>
      </c>
      <c r="L382">
        <f t="shared" si="20"/>
        <v>1199.7509314083006</v>
      </c>
      <c r="M382">
        <f t="shared" si="21"/>
        <v>1199.6264746389729</v>
      </c>
      <c r="N382">
        <f t="shared" si="23"/>
        <v>1279.6666666666667</v>
      </c>
    </row>
    <row r="383" spans="1:14">
      <c r="B383">
        <v>1282</v>
      </c>
      <c r="J383">
        <f t="shared" si="22"/>
        <v>213</v>
      </c>
      <c r="K383">
        <v>1282</v>
      </c>
      <c r="L383">
        <f t="shared" si="20"/>
        <v>1199.7606965536272</v>
      </c>
      <c r="M383">
        <f t="shared" si="21"/>
        <v>1199.6411163976538</v>
      </c>
      <c r="N383">
        <f t="shared" si="23"/>
        <v>1272</v>
      </c>
    </row>
    <row r="384" spans="1:14">
      <c r="B384">
        <v>1195</v>
      </c>
      <c r="J384">
        <f t="shared" si="22"/>
        <v>214</v>
      </c>
      <c r="K384">
        <v>1195</v>
      </c>
      <c r="L384">
        <f t="shared" si="20"/>
        <v>1199.7700788769966</v>
      </c>
      <c r="M384">
        <f t="shared" si="21"/>
        <v>1199.6551843814352</v>
      </c>
      <c r="N384">
        <f t="shared" si="23"/>
        <v>1259.3333333333333</v>
      </c>
    </row>
    <row r="385" spans="1:14">
      <c r="B385">
        <v>1301</v>
      </c>
      <c r="J385">
        <f t="shared" si="22"/>
        <v>215</v>
      </c>
      <c r="K385">
        <v>1301</v>
      </c>
      <c r="L385">
        <f t="shared" si="20"/>
        <v>1199.7790933833169</v>
      </c>
      <c r="M385">
        <f t="shared" si="21"/>
        <v>1199.6687010624792</v>
      </c>
      <c r="N385">
        <f t="shared" si="23"/>
        <v>1264.6666666666667</v>
      </c>
    </row>
    <row r="386" spans="1:14">
      <c r="B386">
        <v>1298</v>
      </c>
      <c r="J386">
        <f t="shared" si="22"/>
        <v>216</v>
      </c>
      <c r="K386">
        <v>1298</v>
      </c>
      <c r="L386">
        <f t="shared" si="20"/>
        <v>1199.7877544895878</v>
      </c>
      <c r="M386">
        <f t="shared" si="21"/>
        <v>1199.6816880337897</v>
      </c>
      <c r="N386">
        <f t="shared" si="23"/>
        <v>1306</v>
      </c>
    </row>
    <row r="387" spans="1:14">
      <c r="B387">
        <v>1319</v>
      </c>
      <c r="J387">
        <f t="shared" si="22"/>
        <v>217</v>
      </c>
      <c r="K387">
        <v>1319</v>
      </c>
      <c r="L387">
        <f t="shared" si="20"/>
        <v>1199.7960760479186</v>
      </c>
      <c r="M387">
        <f t="shared" si="21"/>
        <v>1199.694166043533</v>
      </c>
      <c r="N387">
        <f t="shared" si="23"/>
        <v>1343</v>
      </c>
    </row>
    <row r="388" spans="1:14">
      <c r="A388" s="8">
        <v>41699</v>
      </c>
      <c r="B388">
        <v>1412</v>
      </c>
      <c r="J388">
        <f t="shared" si="22"/>
        <v>218</v>
      </c>
      <c r="K388">
        <v>1412</v>
      </c>
      <c r="L388">
        <f t="shared" si="20"/>
        <v>1199.8040713676471</v>
      </c>
      <c r="M388">
        <f t="shared" si="21"/>
        <v>1199.7061550280207</v>
      </c>
      <c r="N388">
        <f>(K387+K388)/2</f>
        <v>1365.5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opLeftCell="A57" workbookViewId="0">
      <selection activeCell="P148" sqref="L83:P148"/>
    </sheetView>
  </sheetViews>
  <sheetFormatPr baseColWidth="10" defaultRowHeight="13" x14ac:dyDescent="0"/>
  <sheetData>
    <row r="1" spans="1:16">
      <c r="B1" s="1" t="s">
        <v>16</v>
      </c>
      <c r="L1" t="s">
        <v>112</v>
      </c>
    </row>
    <row r="3" spans="1:16">
      <c r="B3" s="1" t="s">
        <v>0</v>
      </c>
      <c r="C3" s="1" t="s">
        <v>1</v>
      </c>
      <c r="D3" s="1" t="s">
        <v>2</v>
      </c>
      <c r="E3" s="1" t="s">
        <v>21</v>
      </c>
      <c r="M3" s="1" t="s">
        <v>0</v>
      </c>
      <c r="N3" s="1" t="s">
        <v>1</v>
      </c>
      <c r="O3" s="1" t="s">
        <v>2</v>
      </c>
      <c r="P3" s="1" t="s">
        <v>21</v>
      </c>
    </row>
    <row r="4" spans="1:16">
      <c r="B4" s="1"/>
      <c r="C4" s="1"/>
      <c r="D4" s="1"/>
      <c r="E4" s="1"/>
      <c r="M4" s="1"/>
      <c r="N4" s="1"/>
      <c r="O4" s="1"/>
      <c r="P4" s="1"/>
    </row>
    <row r="5" spans="1:16">
      <c r="A5" s="5" t="s">
        <v>51</v>
      </c>
      <c r="B5" s="1">
        <v>4462</v>
      </c>
      <c r="C5" s="1">
        <v>245</v>
      </c>
      <c r="D5" s="1">
        <v>172</v>
      </c>
      <c r="E5" s="1">
        <v>3344</v>
      </c>
      <c r="L5" s="5" t="s">
        <v>51</v>
      </c>
      <c r="M5" s="1">
        <v>2312</v>
      </c>
      <c r="N5" s="1">
        <v>239</v>
      </c>
      <c r="O5" s="1">
        <v>279</v>
      </c>
      <c r="P5" s="1">
        <v>315</v>
      </c>
    </row>
    <row r="6" spans="1:16">
      <c r="B6" s="1">
        <v>4462</v>
      </c>
      <c r="C6" s="1">
        <v>304</v>
      </c>
      <c r="D6" s="1">
        <v>308</v>
      </c>
      <c r="E6" s="1">
        <v>2205</v>
      </c>
      <c r="M6" s="1">
        <v>2838</v>
      </c>
      <c r="N6" s="1">
        <v>128</v>
      </c>
      <c r="O6" s="1">
        <v>193</v>
      </c>
      <c r="P6" s="1">
        <v>284</v>
      </c>
    </row>
    <row r="7" spans="1:16">
      <c r="A7" s="5" t="s">
        <v>50</v>
      </c>
      <c r="B7" s="1">
        <v>4642</v>
      </c>
      <c r="C7" s="1">
        <v>336</v>
      </c>
      <c r="D7" s="1">
        <v>118</v>
      </c>
      <c r="E7" s="1">
        <v>2548</v>
      </c>
      <c r="L7" s="5" t="s">
        <v>50</v>
      </c>
      <c r="M7" s="1">
        <v>2831</v>
      </c>
      <c r="N7" s="1">
        <v>115</v>
      </c>
      <c r="O7" s="1">
        <v>106</v>
      </c>
      <c r="P7" s="1">
        <v>449</v>
      </c>
    </row>
    <row r="8" spans="1:16">
      <c r="A8" s="5"/>
      <c r="B8" s="1">
        <v>4408</v>
      </c>
      <c r="C8" s="1">
        <v>418</v>
      </c>
      <c r="D8" s="1">
        <v>264</v>
      </c>
      <c r="E8" s="1">
        <v>1883</v>
      </c>
      <c r="L8" s="5"/>
      <c r="M8">
        <v>1957</v>
      </c>
      <c r="N8">
        <v>41</v>
      </c>
      <c r="O8">
        <v>60</v>
      </c>
      <c r="P8">
        <v>361</v>
      </c>
    </row>
    <row r="9" spans="1:16">
      <c r="B9" s="1">
        <v>4376</v>
      </c>
      <c r="C9" s="1">
        <v>491</v>
      </c>
      <c r="D9" s="1">
        <v>222</v>
      </c>
      <c r="E9" s="1">
        <v>2545</v>
      </c>
      <c r="M9">
        <v>2676</v>
      </c>
      <c r="N9">
        <v>189</v>
      </c>
      <c r="O9">
        <v>79</v>
      </c>
      <c r="P9">
        <v>349</v>
      </c>
    </row>
    <row r="10" spans="1:16">
      <c r="A10" s="5" t="s">
        <v>44</v>
      </c>
      <c r="B10">
        <v>3960</v>
      </c>
      <c r="C10">
        <v>434</v>
      </c>
      <c r="D10">
        <v>220</v>
      </c>
      <c r="E10">
        <v>3339</v>
      </c>
      <c r="L10" s="5" t="s">
        <v>45</v>
      </c>
      <c r="M10">
        <v>2605</v>
      </c>
      <c r="N10">
        <v>157</v>
      </c>
      <c r="O10">
        <v>60</v>
      </c>
      <c r="P10">
        <v>373</v>
      </c>
    </row>
    <row r="11" spans="1:16">
      <c r="A11" s="5"/>
      <c r="B11">
        <v>2654</v>
      </c>
      <c r="C11">
        <v>349</v>
      </c>
      <c r="D11">
        <v>441</v>
      </c>
      <c r="E11">
        <v>2957</v>
      </c>
      <c r="L11" s="5"/>
      <c r="M11">
        <v>2496</v>
      </c>
      <c r="N11">
        <v>71</v>
      </c>
      <c r="O11">
        <v>111</v>
      </c>
      <c r="P11">
        <v>248</v>
      </c>
    </row>
    <row r="12" spans="1:16">
      <c r="A12" s="4"/>
      <c r="B12">
        <v>3375</v>
      </c>
      <c r="C12">
        <v>371</v>
      </c>
      <c r="D12">
        <v>278</v>
      </c>
      <c r="E12">
        <v>3551</v>
      </c>
      <c r="L12" s="4"/>
      <c r="M12">
        <v>2741</v>
      </c>
      <c r="N12">
        <v>90</v>
      </c>
      <c r="O12">
        <v>319</v>
      </c>
      <c r="P12">
        <v>745</v>
      </c>
    </row>
    <row r="13" spans="1:16">
      <c r="A13" s="1" t="s">
        <v>22</v>
      </c>
      <c r="B13">
        <v>4251</v>
      </c>
      <c r="C13">
        <v>378</v>
      </c>
      <c r="D13">
        <v>359</v>
      </c>
      <c r="E13">
        <v>4125</v>
      </c>
      <c r="L13" s="5" t="s">
        <v>42</v>
      </c>
      <c r="M13">
        <v>2527</v>
      </c>
      <c r="N13">
        <v>173</v>
      </c>
      <c r="O13">
        <v>305</v>
      </c>
      <c r="P13">
        <v>781</v>
      </c>
    </row>
    <row r="14" spans="1:16">
      <c r="B14">
        <v>3547</v>
      </c>
      <c r="C14">
        <v>318</v>
      </c>
      <c r="D14">
        <v>434</v>
      </c>
      <c r="E14">
        <v>2913</v>
      </c>
      <c r="L14" s="3"/>
      <c r="M14">
        <v>2178</v>
      </c>
      <c r="N14">
        <v>170</v>
      </c>
      <c r="O14">
        <v>153</v>
      </c>
      <c r="P14">
        <v>585</v>
      </c>
    </row>
    <row r="15" spans="1:16">
      <c r="B15">
        <v>4255</v>
      </c>
      <c r="C15">
        <v>400</v>
      </c>
      <c r="D15">
        <v>357</v>
      </c>
      <c r="E15">
        <v>3266</v>
      </c>
      <c r="L15" s="4"/>
      <c r="M15">
        <v>2185</v>
      </c>
      <c r="N15">
        <v>150</v>
      </c>
      <c r="O15">
        <v>364</v>
      </c>
      <c r="P15">
        <v>834</v>
      </c>
    </row>
    <row r="16" spans="1:16">
      <c r="A16" s="1" t="s">
        <v>23</v>
      </c>
      <c r="B16">
        <v>3565</v>
      </c>
      <c r="C16">
        <v>392</v>
      </c>
      <c r="D16">
        <v>620</v>
      </c>
      <c r="E16">
        <v>3700</v>
      </c>
      <c r="L16" s="1" t="s">
        <v>23</v>
      </c>
      <c r="M16">
        <v>1315</v>
      </c>
      <c r="N16">
        <v>297</v>
      </c>
      <c r="O16">
        <v>539</v>
      </c>
      <c r="P16">
        <v>628</v>
      </c>
    </row>
    <row r="17" spans="1:16">
      <c r="B17">
        <v>4060</v>
      </c>
      <c r="C17">
        <v>313</v>
      </c>
      <c r="D17">
        <v>1064</v>
      </c>
      <c r="E17">
        <v>2731</v>
      </c>
      <c r="M17">
        <v>1846</v>
      </c>
      <c r="N17">
        <v>223</v>
      </c>
      <c r="O17">
        <v>484</v>
      </c>
      <c r="P17">
        <v>430</v>
      </c>
    </row>
    <row r="18" spans="1:16">
      <c r="B18">
        <v>1430</v>
      </c>
      <c r="C18">
        <v>364</v>
      </c>
      <c r="D18">
        <v>747</v>
      </c>
      <c r="E18">
        <v>3617</v>
      </c>
      <c r="M18">
        <v>1672</v>
      </c>
      <c r="N18">
        <v>237</v>
      </c>
      <c r="O18">
        <v>200</v>
      </c>
      <c r="P18">
        <v>543</v>
      </c>
    </row>
    <row r="19" spans="1:16">
      <c r="A19" s="1" t="s">
        <v>24</v>
      </c>
      <c r="B19">
        <v>2428</v>
      </c>
      <c r="C19">
        <v>372</v>
      </c>
      <c r="D19">
        <v>550</v>
      </c>
      <c r="E19">
        <v>3931</v>
      </c>
      <c r="L19" s="1" t="s">
        <v>24</v>
      </c>
      <c r="M19">
        <v>1767</v>
      </c>
      <c r="N19">
        <v>98</v>
      </c>
      <c r="O19">
        <v>198</v>
      </c>
      <c r="P19">
        <v>611</v>
      </c>
    </row>
    <row r="20" spans="1:16">
      <c r="B20">
        <v>1682</v>
      </c>
      <c r="C20">
        <v>273</v>
      </c>
      <c r="D20">
        <v>423</v>
      </c>
      <c r="E20">
        <v>2141</v>
      </c>
      <c r="M20">
        <v>1163</v>
      </c>
      <c r="N20">
        <v>123</v>
      </c>
      <c r="O20">
        <v>107</v>
      </c>
      <c r="P20">
        <v>420</v>
      </c>
    </row>
    <row r="21" spans="1:16">
      <c r="B21">
        <v>3080</v>
      </c>
      <c r="C21">
        <v>367</v>
      </c>
      <c r="D21">
        <v>416</v>
      </c>
      <c r="E21">
        <v>1762</v>
      </c>
      <c r="M21">
        <v>1668</v>
      </c>
      <c r="N21">
        <v>155</v>
      </c>
      <c r="O21">
        <v>254</v>
      </c>
      <c r="P21">
        <v>293</v>
      </c>
    </row>
    <row r="22" spans="1:16">
      <c r="A22" s="3" t="s">
        <v>25</v>
      </c>
      <c r="B22">
        <v>2030</v>
      </c>
      <c r="C22">
        <v>399</v>
      </c>
      <c r="D22">
        <v>410</v>
      </c>
      <c r="E22">
        <v>2385</v>
      </c>
      <c r="L22" s="3" t="s">
        <v>25</v>
      </c>
      <c r="M22">
        <v>1136</v>
      </c>
      <c r="N22">
        <v>195</v>
      </c>
      <c r="O22">
        <v>528</v>
      </c>
      <c r="P22">
        <v>457</v>
      </c>
    </row>
    <row r="23" spans="1:16">
      <c r="A23" s="3"/>
      <c r="B23">
        <v>1585</v>
      </c>
      <c r="C23">
        <v>276</v>
      </c>
      <c r="D23">
        <v>347</v>
      </c>
      <c r="E23">
        <v>2173</v>
      </c>
      <c r="L23" s="3"/>
      <c r="M23">
        <v>1233</v>
      </c>
      <c r="N23">
        <v>139</v>
      </c>
      <c r="O23">
        <v>476</v>
      </c>
      <c r="P23">
        <v>506</v>
      </c>
    </row>
    <row r="24" spans="1:16">
      <c r="A24" s="3"/>
      <c r="B24">
        <v>2296</v>
      </c>
      <c r="C24">
        <v>337</v>
      </c>
      <c r="D24">
        <v>434</v>
      </c>
      <c r="E24">
        <v>2412</v>
      </c>
      <c r="L24" s="3"/>
      <c r="M24">
        <v>1379</v>
      </c>
      <c r="N24">
        <v>46</v>
      </c>
      <c r="O24">
        <v>430</v>
      </c>
      <c r="P24">
        <v>662</v>
      </c>
    </row>
    <row r="25" spans="1:16">
      <c r="A25" s="3" t="s">
        <v>28</v>
      </c>
      <c r="B25">
        <v>2148</v>
      </c>
      <c r="C25">
        <v>362</v>
      </c>
      <c r="D25">
        <v>345</v>
      </c>
      <c r="E25">
        <v>1615</v>
      </c>
      <c r="L25" s="3" t="s">
        <v>28</v>
      </c>
      <c r="M25">
        <v>1245</v>
      </c>
      <c r="N25">
        <v>119</v>
      </c>
      <c r="O25">
        <v>192</v>
      </c>
      <c r="P25">
        <v>460</v>
      </c>
    </row>
    <row r="26" spans="1:16">
      <c r="A26" s="3"/>
      <c r="B26">
        <v>1759</v>
      </c>
      <c r="C26">
        <v>307</v>
      </c>
      <c r="D26">
        <v>344</v>
      </c>
      <c r="E26">
        <v>1592</v>
      </c>
      <c r="L26" s="3"/>
      <c r="M26">
        <v>1191</v>
      </c>
      <c r="N26">
        <v>266</v>
      </c>
      <c r="O26">
        <v>84</v>
      </c>
      <c r="P26">
        <v>245</v>
      </c>
    </row>
    <row r="27" spans="1:16">
      <c r="A27" s="3"/>
      <c r="B27">
        <v>2493</v>
      </c>
      <c r="C27">
        <v>425</v>
      </c>
      <c r="D27">
        <v>453</v>
      </c>
      <c r="E27">
        <v>955</v>
      </c>
      <c r="L27" s="3"/>
      <c r="M27">
        <v>1346</v>
      </c>
      <c r="N27">
        <v>121</v>
      </c>
      <c r="O27">
        <v>158</v>
      </c>
      <c r="P27">
        <v>312</v>
      </c>
    </row>
    <row r="28" spans="1:16">
      <c r="A28" s="3" t="s">
        <v>30</v>
      </c>
      <c r="B28">
        <v>2213</v>
      </c>
      <c r="C28">
        <v>315</v>
      </c>
      <c r="D28">
        <v>380</v>
      </c>
      <c r="E28">
        <v>326</v>
      </c>
      <c r="L28" s="3" t="s">
        <v>30</v>
      </c>
      <c r="M28">
        <v>1244</v>
      </c>
      <c r="N28">
        <v>128</v>
      </c>
      <c r="O28">
        <v>115</v>
      </c>
      <c r="P28">
        <v>258</v>
      </c>
    </row>
    <row r="29" spans="1:16">
      <c r="A29" s="3"/>
      <c r="B29">
        <v>2192</v>
      </c>
      <c r="C29">
        <v>375</v>
      </c>
      <c r="D29">
        <v>215</v>
      </c>
      <c r="E29">
        <v>608</v>
      </c>
      <c r="L29" s="3"/>
      <c r="M29">
        <v>1342</v>
      </c>
      <c r="N29">
        <v>211</v>
      </c>
      <c r="O29">
        <v>47</v>
      </c>
      <c r="P29">
        <v>365</v>
      </c>
    </row>
    <row r="30" spans="1:16">
      <c r="A30" s="3"/>
      <c r="B30">
        <v>1576</v>
      </c>
      <c r="C30">
        <v>320</v>
      </c>
      <c r="D30">
        <v>327</v>
      </c>
      <c r="E30">
        <v>300</v>
      </c>
      <c r="L30" s="3"/>
      <c r="M30">
        <v>902</v>
      </c>
      <c r="N30">
        <v>166</v>
      </c>
      <c r="O30">
        <v>28</v>
      </c>
      <c r="P30">
        <v>620</v>
      </c>
    </row>
    <row r="31" spans="1:16">
      <c r="A31" s="3" t="s">
        <v>31</v>
      </c>
      <c r="B31">
        <v>1430</v>
      </c>
      <c r="C31">
        <v>320</v>
      </c>
      <c r="D31">
        <v>167</v>
      </c>
      <c r="E31">
        <v>217</v>
      </c>
      <c r="L31" s="3" t="s">
        <v>31</v>
      </c>
      <c r="M31">
        <v>870</v>
      </c>
      <c r="N31">
        <v>188</v>
      </c>
      <c r="O31">
        <v>406</v>
      </c>
      <c r="P31">
        <v>532</v>
      </c>
    </row>
    <row r="32" spans="1:16">
      <c r="A32" s="3"/>
      <c r="B32">
        <v>979</v>
      </c>
      <c r="C32">
        <v>723</v>
      </c>
      <c r="D32">
        <v>284</v>
      </c>
      <c r="E32">
        <v>299</v>
      </c>
      <c r="L32" s="3"/>
      <c r="M32">
        <v>623</v>
      </c>
      <c r="N32">
        <v>187</v>
      </c>
      <c r="O32">
        <v>456</v>
      </c>
      <c r="P32">
        <v>678</v>
      </c>
    </row>
    <row r="33" spans="1:16">
      <c r="A33" s="3"/>
      <c r="B33">
        <v>1018</v>
      </c>
      <c r="C33">
        <v>298</v>
      </c>
      <c r="D33">
        <v>179</v>
      </c>
      <c r="E33">
        <v>348</v>
      </c>
      <c r="L33" s="3"/>
      <c r="M33">
        <v>717</v>
      </c>
      <c r="N33">
        <v>131</v>
      </c>
      <c r="O33">
        <v>521</v>
      </c>
      <c r="P33">
        <v>595</v>
      </c>
    </row>
    <row r="34" spans="1:16">
      <c r="A34" s="3" t="s">
        <v>32</v>
      </c>
      <c r="B34">
        <v>1289</v>
      </c>
      <c r="C34">
        <v>244</v>
      </c>
      <c r="D34">
        <v>118</v>
      </c>
      <c r="E34">
        <v>440</v>
      </c>
      <c r="L34" s="3" t="s">
        <v>32</v>
      </c>
      <c r="M34">
        <v>443</v>
      </c>
      <c r="N34">
        <v>136</v>
      </c>
      <c r="O34">
        <v>621</v>
      </c>
      <c r="P34">
        <v>231</v>
      </c>
    </row>
    <row r="35" spans="1:16">
      <c r="B35">
        <v>984</v>
      </c>
      <c r="C35">
        <v>269</v>
      </c>
      <c r="D35">
        <v>130</v>
      </c>
      <c r="E35">
        <v>289</v>
      </c>
      <c r="M35">
        <v>1290</v>
      </c>
      <c r="N35">
        <v>182</v>
      </c>
      <c r="O35">
        <v>407</v>
      </c>
      <c r="P35">
        <v>288</v>
      </c>
    </row>
    <row r="36" spans="1:16">
      <c r="B36">
        <v>921</v>
      </c>
      <c r="C36">
        <v>244</v>
      </c>
      <c r="D36">
        <v>167</v>
      </c>
      <c r="E36">
        <v>154</v>
      </c>
      <c r="M36">
        <v>2426</v>
      </c>
      <c r="N36">
        <v>111</v>
      </c>
      <c r="O36">
        <v>893</v>
      </c>
      <c r="P36">
        <v>760</v>
      </c>
    </row>
    <row r="37" spans="1:16">
      <c r="A37" s="1" t="s">
        <v>5</v>
      </c>
      <c r="B37">
        <v>879</v>
      </c>
      <c r="C37">
        <v>245</v>
      </c>
      <c r="D37">
        <v>206</v>
      </c>
      <c r="E37">
        <v>155</v>
      </c>
      <c r="L37" s="1" t="s">
        <v>5</v>
      </c>
      <c r="M37">
        <v>2127</v>
      </c>
      <c r="N37">
        <v>242</v>
      </c>
      <c r="O37">
        <v>282</v>
      </c>
      <c r="P37">
        <v>598</v>
      </c>
    </row>
    <row r="38" spans="1:16">
      <c r="B38">
        <v>804</v>
      </c>
      <c r="C38">
        <v>332</v>
      </c>
      <c r="D38">
        <v>349</v>
      </c>
      <c r="E38">
        <v>137</v>
      </c>
      <c r="M38">
        <v>2199</v>
      </c>
      <c r="N38">
        <v>257</v>
      </c>
      <c r="O38">
        <v>671</v>
      </c>
      <c r="P38">
        <v>652</v>
      </c>
    </row>
    <row r="39" spans="1:16">
      <c r="B39">
        <v>1125</v>
      </c>
      <c r="C39">
        <v>409</v>
      </c>
      <c r="D39">
        <v>256</v>
      </c>
      <c r="E39">
        <v>22</v>
      </c>
      <c r="M39">
        <v>1688</v>
      </c>
      <c r="N39">
        <v>135</v>
      </c>
      <c r="O39">
        <v>513</v>
      </c>
      <c r="P39">
        <v>377</v>
      </c>
    </row>
    <row r="40" spans="1:16">
      <c r="A40" s="1" t="s">
        <v>6</v>
      </c>
      <c r="B40">
        <v>359</v>
      </c>
      <c r="C40">
        <v>481</v>
      </c>
      <c r="D40">
        <v>342</v>
      </c>
      <c r="E40">
        <v>73</v>
      </c>
      <c r="L40" s="1" t="s">
        <v>6</v>
      </c>
      <c r="M40">
        <v>1080</v>
      </c>
      <c r="N40">
        <v>106</v>
      </c>
      <c r="O40">
        <v>431</v>
      </c>
      <c r="P40">
        <v>328</v>
      </c>
    </row>
    <row r="41" spans="1:16">
      <c r="B41">
        <v>348</v>
      </c>
      <c r="C41">
        <v>413</v>
      </c>
      <c r="D41">
        <v>570</v>
      </c>
      <c r="E41">
        <v>42</v>
      </c>
      <c r="M41">
        <v>2131</v>
      </c>
      <c r="N41">
        <v>104</v>
      </c>
      <c r="O41">
        <v>311</v>
      </c>
      <c r="P41">
        <v>452</v>
      </c>
    </row>
    <row r="42" spans="1:16">
      <c r="B42">
        <v>265</v>
      </c>
      <c r="C42">
        <v>387</v>
      </c>
      <c r="D42">
        <v>359</v>
      </c>
      <c r="E42">
        <v>30</v>
      </c>
      <c r="M42">
        <v>1359</v>
      </c>
      <c r="N42">
        <v>108</v>
      </c>
      <c r="O42">
        <v>491</v>
      </c>
      <c r="P42">
        <v>590</v>
      </c>
    </row>
    <row r="43" spans="1:16">
      <c r="A43" s="1" t="s">
        <v>7</v>
      </c>
      <c r="B43">
        <v>201</v>
      </c>
      <c r="C43">
        <v>190</v>
      </c>
      <c r="D43">
        <v>298</v>
      </c>
      <c r="E43">
        <v>20</v>
      </c>
      <c r="L43" s="1" t="s">
        <v>7</v>
      </c>
      <c r="M43">
        <v>1235</v>
      </c>
      <c r="N43">
        <v>37</v>
      </c>
      <c r="O43">
        <v>566</v>
      </c>
      <c r="P43">
        <v>809</v>
      </c>
    </row>
    <row r="44" spans="1:16">
      <c r="B44">
        <v>107</v>
      </c>
      <c r="C44">
        <v>219</v>
      </c>
      <c r="D44">
        <v>268</v>
      </c>
      <c r="E44">
        <v>29</v>
      </c>
      <c r="M44">
        <v>994</v>
      </c>
      <c r="N44">
        <v>30</v>
      </c>
      <c r="O44">
        <v>162</v>
      </c>
      <c r="P44">
        <v>849</v>
      </c>
    </row>
    <row r="45" spans="1:16">
      <c r="B45">
        <v>22</v>
      </c>
      <c r="C45">
        <v>240</v>
      </c>
      <c r="D45">
        <v>445</v>
      </c>
      <c r="E45">
        <v>44</v>
      </c>
      <c r="M45">
        <v>542</v>
      </c>
      <c r="N45">
        <v>54</v>
      </c>
      <c r="O45">
        <v>285</v>
      </c>
      <c r="P45">
        <v>830</v>
      </c>
    </row>
    <row r="46" spans="1:16">
      <c r="A46" s="1" t="s">
        <v>8</v>
      </c>
      <c r="B46">
        <v>8</v>
      </c>
      <c r="C46">
        <v>236</v>
      </c>
      <c r="D46">
        <v>510</v>
      </c>
      <c r="E46">
        <v>46</v>
      </c>
      <c r="L46" s="1" t="s">
        <v>8</v>
      </c>
      <c r="M46">
        <v>652</v>
      </c>
      <c r="N46">
        <v>84</v>
      </c>
      <c r="O46">
        <v>77</v>
      </c>
      <c r="P46">
        <v>661</v>
      </c>
    </row>
    <row r="47" spans="1:16">
      <c r="B47">
        <v>16</v>
      </c>
      <c r="C47">
        <v>239</v>
      </c>
      <c r="D47">
        <v>632</v>
      </c>
      <c r="E47">
        <v>77</v>
      </c>
      <c r="M47">
        <v>908</v>
      </c>
      <c r="N47">
        <v>66</v>
      </c>
      <c r="O47">
        <v>118</v>
      </c>
      <c r="P47">
        <v>638</v>
      </c>
    </row>
    <row r="48" spans="1:16">
      <c r="B48">
        <v>14</v>
      </c>
      <c r="C48">
        <v>205</v>
      </c>
      <c r="D48">
        <v>495</v>
      </c>
      <c r="E48">
        <v>70</v>
      </c>
      <c r="M48">
        <v>727</v>
      </c>
      <c r="N48">
        <v>74</v>
      </c>
      <c r="O48">
        <v>161</v>
      </c>
      <c r="P48">
        <v>367</v>
      </c>
    </row>
    <row r="49" spans="1:16">
      <c r="A49" s="1" t="s">
        <v>9</v>
      </c>
      <c r="B49">
        <v>7</v>
      </c>
      <c r="C49">
        <v>182</v>
      </c>
      <c r="D49">
        <v>451</v>
      </c>
      <c r="E49">
        <v>58</v>
      </c>
      <c r="L49" s="1" t="s">
        <v>9</v>
      </c>
      <c r="M49">
        <v>682</v>
      </c>
      <c r="N49">
        <v>238</v>
      </c>
      <c r="O49">
        <v>58</v>
      </c>
      <c r="P49">
        <v>350</v>
      </c>
    </row>
    <row r="50" spans="1:16">
      <c r="C50">
        <v>171</v>
      </c>
      <c r="D50">
        <v>778</v>
      </c>
      <c r="E50">
        <v>90</v>
      </c>
      <c r="N50">
        <v>105</v>
      </c>
      <c r="O50">
        <v>136</v>
      </c>
    </row>
    <row r="51" spans="1:16">
      <c r="C51">
        <v>143</v>
      </c>
      <c r="D51">
        <v>890</v>
      </c>
      <c r="E51">
        <v>188</v>
      </c>
      <c r="N51">
        <v>94</v>
      </c>
      <c r="O51">
        <v>474</v>
      </c>
    </row>
    <row r="52" spans="1:16">
      <c r="A52" s="1" t="s">
        <v>10</v>
      </c>
      <c r="C52">
        <v>174</v>
      </c>
      <c r="D52">
        <v>735</v>
      </c>
      <c r="L52" s="1" t="s">
        <v>10</v>
      </c>
      <c r="N52">
        <v>65</v>
      </c>
      <c r="O52">
        <v>196</v>
      </c>
    </row>
    <row r="53" spans="1:16">
      <c r="C53">
        <v>171</v>
      </c>
      <c r="D53">
        <v>939</v>
      </c>
      <c r="N53">
        <v>21</v>
      </c>
      <c r="O53">
        <v>245</v>
      </c>
    </row>
    <row r="54" spans="1:16">
      <c r="C54">
        <v>186</v>
      </c>
      <c r="D54">
        <v>485</v>
      </c>
      <c r="N54">
        <v>9</v>
      </c>
      <c r="O54">
        <v>93</v>
      </c>
    </row>
    <row r="55" spans="1:16">
      <c r="A55" s="1" t="s">
        <v>11</v>
      </c>
      <c r="C55">
        <v>127</v>
      </c>
      <c r="D55">
        <v>559</v>
      </c>
      <c r="L55" s="1" t="s">
        <v>11</v>
      </c>
      <c r="N55">
        <v>2</v>
      </c>
      <c r="O55">
        <v>135</v>
      </c>
    </row>
    <row r="56" spans="1:16">
      <c r="C56">
        <v>81</v>
      </c>
      <c r="D56">
        <v>421</v>
      </c>
      <c r="N56">
        <v>12</v>
      </c>
      <c r="O56">
        <v>135</v>
      </c>
    </row>
    <row r="57" spans="1:16">
      <c r="C57">
        <v>141</v>
      </c>
      <c r="D57">
        <v>574</v>
      </c>
      <c r="N57">
        <v>3</v>
      </c>
      <c r="O57">
        <v>153</v>
      </c>
    </row>
    <row r="58" spans="1:16">
      <c r="A58" s="1" t="s">
        <v>12</v>
      </c>
      <c r="C58">
        <v>174</v>
      </c>
      <c r="D58">
        <v>569</v>
      </c>
      <c r="L58" s="1" t="s">
        <v>12</v>
      </c>
      <c r="N58">
        <v>97</v>
      </c>
      <c r="O58">
        <v>245</v>
      </c>
    </row>
    <row r="59" spans="1:16">
      <c r="C59">
        <v>173</v>
      </c>
      <c r="D59">
        <v>460</v>
      </c>
      <c r="N59">
        <v>24</v>
      </c>
      <c r="O59">
        <v>393</v>
      </c>
    </row>
    <row r="60" spans="1:16">
      <c r="C60">
        <v>121</v>
      </c>
      <c r="D60">
        <v>504</v>
      </c>
      <c r="N60">
        <v>19</v>
      </c>
      <c r="O60">
        <v>303</v>
      </c>
    </row>
    <row r="61" spans="1:16">
      <c r="A61" s="1" t="s">
        <v>13</v>
      </c>
      <c r="C61">
        <v>79</v>
      </c>
      <c r="D61">
        <v>597</v>
      </c>
      <c r="L61" s="1" t="s">
        <v>13</v>
      </c>
      <c r="N61">
        <v>82</v>
      </c>
      <c r="O61">
        <v>39</v>
      </c>
    </row>
    <row r="62" spans="1:16">
      <c r="C62">
        <v>95</v>
      </c>
      <c r="D62">
        <v>515</v>
      </c>
      <c r="N62">
        <v>0</v>
      </c>
      <c r="O62">
        <v>115</v>
      </c>
    </row>
    <row r="63" spans="1:16">
      <c r="C63">
        <v>58</v>
      </c>
      <c r="D63">
        <v>565</v>
      </c>
      <c r="N63">
        <v>24</v>
      </c>
      <c r="O63">
        <v>63</v>
      </c>
    </row>
    <row r="64" spans="1:16">
      <c r="A64" s="1" t="s">
        <v>14</v>
      </c>
      <c r="C64">
        <v>44</v>
      </c>
      <c r="D64">
        <v>445</v>
      </c>
      <c r="L64" s="1" t="s">
        <v>14</v>
      </c>
      <c r="N64">
        <v>54</v>
      </c>
      <c r="O64">
        <v>90</v>
      </c>
    </row>
    <row r="65" spans="1:15">
      <c r="C65">
        <v>68</v>
      </c>
      <c r="D65">
        <v>527</v>
      </c>
      <c r="N65">
        <v>44</v>
      </c>
      <c r="O65">
        <v>73</v>
      </c>
    </row>
    <row r="66" spans="1:15">
      <c r="C66">
        <v>67</v>
      </c>
      <c r="D66">
        <v>150</v>
      </c>
      <c r="N66">
        <v>32</v>
      </c>
      <c r="O66">
        <v>125</v>
      </c>
    </row>
    <row r="67" spans="1:15">
      <c r="A67" s="1" t="s">
        <v>15</v>
      </c>
      <c r="C67">
        <v>40</v>
      </c>
      <c r="D67">
        <v>144</v>
      </c>
      <c r="L67" s="1" t="s">
        <v>15</v>
      </c>
      <c r="N67">
        <v>26</v>
      </c>
      <c r="O67">
        <v>328</v>
      </c>
    </row>
    <row r="81" spans="1:16">
      <c r="A81" s="1" t="s">
        <v>16</v>
      </c>
      <c r="G81" s="1" t="s">
        <v>4</v>
      </c>
      <c r="L81" t="s">
        <v>113</v>
      </c>
    </row>
    <row r="83" spans="1:16">
      <c r="A83" s="1" t="s">
        <v>0</v>
      </c>
      <c r="B83" s="1" t="s">
        <v>1</v>
      </c>
      <c r="C83" s="1" t="s">
        <v>2</v>
      </c>
      <c r="D83" s="1" t="s">
        <v>21</v>
      </c>
      <c r="G83" s="1" t="s">
        <v>0</v>
      </c>
      <c r="H83" s="1" t="s">
        <v>1</v>
      </c>
      <c r="I83" s="1" t="s">
        <v>2</v>
      </c>
      <c r="J83" s="1" t="s">
        <v>21</v>
      </c>
      <c r="M83" s="1" t="s">
        <v>0</v>
      </c>
      <c r="N83" s="1" t="s">
        <v>1</v>
      </c>
      <c r="O83" s="1" t="s">
        <v>2</v>
      </c>
      <c r="P83" s="1" t="s">
        <v>21</v>
      </c>
    </row>
    <row r="84" spans="1:16">
      <c r="A84" s="1"/>
      <c r="B84" s="1"/>
      <c r="C84" s="1"/>
      <c r="D84" s="1"/>
      <c r="G84" s="1"/>
      <c r="H84" s="1"/>
      <c r="I84" s="1"/>
      <c r="J84" s="1"/>
    </row>
    <row r="85" spans="1:16">
      <c r="A85" s="1">
        <v>4462</v>
      </c>
      <c r="B85" s="1">
        <v>245</v>
      </c>
      <c r="C85" s="1">
        <v>172</v>
      </c>
      <c r="D85" s="1">
        <v>3344</v>
      </c>
      <c r="F85" s="5" t="s">
        <v>51</v>
      </c>
      <c r="G85" s="1">
        <v>880</v>
      </c>
      <c r="H85" s="1">
        <v>50</v>
      </c>
      <c r="I85" s="1">
        <v>35</v>
      </c>
      <c r="J85" s="1">
        <v>315</v>
      </c>
      <c r="L85" s="5" t="s">
        <v>51</v>
      </c>
      <c r="M85">
        <f>A85/G85</f>
        <v>5.0704545454545453</v>
      </c>
      <c r="N85">
        <f t="shared" ref="N85:P100" si="0">B85/H85</f>
        <v>4.9000000000000004</v>
      </c>
      <c r="O85">
        <f t="shared" si="0"/>
        <v>4.9142857142857146</v>
      </c>
      <c r="P85">
        <f t="shared" si="0"/>
        <v>10.615873015873015</v>
      </c>
    </row>
    <row r="86" spans="1:16">
      <c r="A86" s="1">
        <v>4462</v>
      </c>
      <c r="B86" s="1">
        <v>304</v>
      </c>
      <c r="C86" s="1">
        <v>308</v>
      </c>
      <c r="D86" s="1">
        <v>2205</v>
      </c>
      <c r="G86" s="1">
        <v>880</v>
      </c>
      <c r="H86" s="1">
        <v>52</v>
      </c>
      <c r="I86" s="1">
        <v>45</v>
      </c>
      <c r="J86" s="1">
        <v>241</v>
      </c>
      <c r="M86">
        <f t="shared" ref="M86:P147" si="1">A86/G86</f>
        <v>5.0704545454545453</v>
      </c>
      <c r="N86">
        <f t="shared" si="0"/>
        <v>5.8461538461538458</v>
      </c>
      <c r="O86">
        <f t="shared" si="0"/>
        <v>6.8444444444444441</v>
      </c>
      <c r="P86">
        <f t="shared" si="0"/>
        <v>9.1493775933609953</v>
      </c>
    </row>
    <row r="87" spans="1:16">
      <c r="A87" s="1">
        <v>4642</v>
      </c>
      <c r="B87" s="1">
        <v>336</v>
      </c>
      <c r="C87" s="1">
        <v>118</v>
      </c>
      <c r="D87" s="1">
        <v>2548</v>
      </c>
      <c r="F87" s="5" t="s">
        <v>50</v>
      </c>
      <c r="G87" s="1">
        <v>965</v>
      </c>
      <c r="H87" s="1">
        <v>63</v>
      </c>
      <c r="I87" s="1">
        <v>30</v>
      </c>
      <c r="J87" s="1">
        <v>236</v>
      </c>
      <c r="L87" s="5" t="s">
        <v>50</v>
      </c>
      <c r="M87">
        <f t="shared" si="1"/>
        <v>4.810362694300518</v>
      </c>
      <c r="N87">
        <f t="shared" si="0"/>
        <v>5.333333333333333</v>
      </c>
      <c r="O87">
        <f t="shared" si="0"/>
        <v>3.9333333333333331</v>
      </c>
      <c r="P87">
        <f t="shared" si="0"/>
        <v>10.796610169491526</v>
      </c>
    </row>
    <row r="88" spans="1:16">
      <c r="A88" s="1">
        <v>4408</v>
      </c>
      <c r="B88" s="1">
        <v>418</v>
      </c>
      <c r="C88" s="1">
        <v>264</v>
      </c>
      <c r="D88" s="1">
        <v>1883</v>
      </c>
      <c r="F88" s="5"/>
      <c r="G88" s="1">
        <v>935</v>
      </c>
      <c r="H88" s="1">
        <v>69</v>
      </c>
      <c r="I88" s="1">
        <v>59</v>
      </c>
      <c r="J88" s="1">
        <v>241</v>
      </c>
      <c r="L88" s="5"/>
      <c r="M88">
        <f t="shared" si="1"/>
        <v>4.7144385026737972</v>
      </c>
      <c r="N88">
        <f t="shared" si="0"/>
        <v>6.0579710144927539</v>
      </c>
      <c r="O88">
        <f t="shared" si="0"/>
        <v>4.4745762711864403</v>
      </c>
      <c r="P88">
        <f t="shared" si="0"/>
        <v>7.813278008298755</v>
      </c>
    </row>
    <row r="89" spans="1:16">
      <c r="A89" s="1">
        <v>4376</v>
      </c>
      <c r="B89" s="1">
        <v>491</v>
      </c>
      <c r="C89" s="1">
        <v>222</v>
      </c>
      <c r="D89" s="1">
        <v>2545</v>
      </c>
      <c r="G89" s="1">
        <v>909</v>
      </c>
      <c r="H89" s="1">
        <v>71</v>
      </c>
      <c r="I89" s="1">
        <v>70</v>
      </c>
      <c r="J89" s="1">
        <v>293</v>
      </c>
      <c r="M89">
        <f t="shared" si="1"/>
        <v>4.8140814081408143</v>
      </c>
      <c r="N89">
        <f t="shared" si="0"/>
        <v>6.915492957746479</v>
      </c>
      <c r="O89">
        <f t="shared" si="0"/>
        <v>3.1714285714285713</v>
      </c>
      <c r="P89">
        <f t="shared" si="0"/>
        <v>8.6860068259385663</v>
      </c>
    </row>
    <row r="90" spans="1:16">
      <c r="A90">
        <v>3960</v>
      </c>
      <c r="B90">
        <v>434</v>
      </c>
      <c r="C90">
        <v>220</v>
      </c>
      <c r="D90">
        <v>3339</v>
      </c>
      <c r="F90" s="5" t="s">
        <v>44</v>
      </c>
      <c r="G90">
        <v>898</v>
      </c>
      <c r="H90">
        <v>78</v>
      </c>
      <c r="I90">
        <v>41</v>
      </c>
      <c r="J90">
        <v>272</v>
      </c>
      <c r="L90" s="5" t="s">
        <v>44</v>
      </c>
      <c r="M90">
        <f t="shared" si="1"/>
        <v>4.4097995545657014</v>
      </c>
      <c r="N90">
        <f t="shared" si="0"/>
        <v>5.5641025641025639</v>
      </c>
      <c r="O90">
        <f t="shared" si="0"/>
        <v>5.3658536585365857</v>
      </c>
      <c r="P90">
        <f t="shared" si="0"/>
        <v>12.275735294117647</v>
      </c>
    </row>
    <row r="91" spans="1:16">
      <c r="A91">
        <v>2654</v>
      </c>
      <c r="B91">
        <v>349</v>
      </c>
      <c r="C91">
        <v>441</v>
      </c>
      <c r="D91">
        <v>2957</v>
      </c>
      <c r="F91" s="5"/>
      <c r="G91">
        <v>767</v>
      </c>
      <c r="H91">
        <v>82</v>
      </c>
      <c r="I91">
        <v>62</v>
      </c>
      <c r="J91">
        <v>253</v>
      </c>
      <c r="L91" s="5"/>
      <c r="M91">
        <f t="shared" si="1"/>
        <v>3.4602346805736635</v>
      </c>
      <c r="N91">
        <f t="shared" si="0"/>
        <v>4.2560975609756095</v>
      </c>
      <c r="O91">
        <f t="shared" si="0"/>
        <v>7.112903225806452</v>
      </c>
      <c r="P91">
        <f t="shared" si="0"/>
        <v>11.687747035573123</v>
      </c>
    </row>
    <row r="92" spans="1:16">
      <c r="A92">
        <v>3375</v>
      </c>
      <c r="B92">
        <v>371</v>
      </c>
      <c r="C92">
        <v>278</v>
      </c>
      <c r="D92">
        <v>3551</v>
      </c>
      <c r="F92" s="4"/>
      <c r="G92">
        <v>822</v>
      </c>
      <c r="H92">
        <v>78</v>
      </c>
      <c r="I92">
        <v>64</v>
      </c>
      <c r="J92">
        <v>285</v>
      </c>
      <c r="L92" s="4"/>
      <c r="M92">
        <f t="shared" si="1"/>
        <v>4.1058394160583944</v>
      </c>
      <c r="N92">
        <f t="shared" si="0"/>
        <v>4.7564102564102564</v>
      </c>
      <c r="O92">
        <f t="shared" si="0"/>
        <v>4.34375</v>
      </c>
      <c r="P92">
        <f t="shared" si="0"/>
        <v>12.459649122807017</v>
      </c>
    </row>
    <row r="93" spans="1:16">
      <c r="A93">
        <v>4251</v>
      </c>
      <c r="B93">
        <v>378</v>
      </c>
      <c r="C93">
        <v>359</v>
      </c>
      <c r="D93">
        <v>4125</v>
      </c>
      <c r="F93" s="1" t="s">
        <v>22</v>
      </c>
      <c r="G93">
        <v>974</v>
      </c>
      <c r="H93">
        <v>60</v>
      </c>
      <c r="I93">
        <v>62</v>
      </c>
      <c r="J93">
        <v>318</v>
      </c>
      <c r="L93" s="1" t="s">
        <v>22</v>
      </c>
      <c r="M93">
        <f t="shared" si="1"/>
        <v>4.3644763860369613</v>
      </c>
      <c r="N93">
        <f t="shared" si="0"/>
        <v>6.3</v>
      </c>
      <c r="O93">
        <f t="shared" si="0"/>
        <v>5.790322580645161</v>
      </c>
      <c r="P93">
        <f t="shared" si="0"/>
        <v>12.971698113207546</v>
      </c>
    </row>
    <row r="94" spans="1:16">
      <c r="A94">
        <v>3547</v>
      </c>
      <c r="B94">
        <v>318</v>
      </c>
      <c r="C94">
        <v>434</v>
      </c>
      <c r="D94">
        <v>2913</v>
      </c>
      <c r="G94">
        <v>883</v>
      </c>
      <c r="H94">
        <v>73</v>
      </c>
      <c r="I94">
        <v>69</v>
      </c>
      <c r="J94">
        <v>285</v>
      </c>
      <c r="M94">
        <f t="shared" si="1"/>
        <v>4.0169875424688559</v>
      </c>
      <c r="N94">
        <f t="shared" si="0"/>
        <v>4.3561643835616435</v>
      </c>
      <c r="O94">
        <f t="shared" si="0"/>
        <v>6.2898550724637685</v>
      </c>
      <c r="P94">
        <f t="shared" si="0"/>
        <v>10.221052631578948</v>
      </c>
    </row>
    <row r="95" spans="1:16">
      <c r="A95">
        <v>4255</v>
      </c>
      <c r="B95">
        <v>400</v>
      </c>
      <c r="C95">
        <v>357</v>
      </c>
      <c r="D95">
        <v>3266</v>
      </c>
      <c r="G95">
        <v>948</v>
      </c>
      <c r="H95">
        <v>71</v>
      </c>
      <c r="I95">
        <v>79</v>
      </c>
      <c r="J95">
        <v>288</v>
      </c>
      <c r="M95">
        <f t="shared" si="1"/>
        <v>4.4883966244725739</v>
      </c>
      <c r="N95">
        <f t="shared" si="0"/>
        <v>5.6338028169014081</v>
      </c>
      <c r="O95">
        <f t="shared" si="0"/>
        <v>4.518987341772152</v>
      </c>
      <c r="P95">
        <f t="shared" si="0"/>
        <v>11.340277777777779</v>
      </c>
    </row>
    <row r="96" spans="1:16">
      <c r="A96">
        <v>3565</v>
      </c>
      <c r="B96">
        <v>392</v>
      </c>
      <c r="C96">
        <v>620</v>
      </c>
      <c r="D96">
        <v>3700</v>
      </c>
      <c r="F96" s="1" t="s">
        <v>23</v>
      </c>
      <c r="G96">
        <v>814</v>
      </c>
      <c r="H96">
        <v>78</v>
      </c>
      <c r="I96">
        <v>64</v>
      </c>
      <c r="J96">
        <v>323</v>
      </c>
      <c r="L96" s="1" t="s">
        <v>23</v>
      </c>
      <c r="M96">
        <f t="shared" si="1"/>
        <v>4.3796068796068797</v>
      </c>
      <c r="N96">
        <f t="shared" si="0"/>
        <v>5.0256410256410255</v>
      </c>
      <c r="O96">
        <f t="shared" si="0"/>
        <v>9.6875</v>
      </c>
      <c r="P96">
        <f t="shared" si="0"/>
        <v>11.455108359133128</v>
      </c>
    </row>
    <row r="97" spans="1:16">
      <c r="A97">
        <v>4060</v>
      </c>
      <c r="B97">
        <v>313</v>
      </c>
      <c r="C97">
        <v>1064</v>
      </c>
      <c r="D97">
        <v>2731</v>
      </c>
      <c r="G97">
        <v>739</v>
      </c>
      <c r="H97">
        <v>66</v>
      </c>
      <c r="I97">
        <v>86</v>
      </c>
      <c r="J97">
        <v>245</v>
      </c>
      <c r="M97">
        <f t="shared" si="1"/>
        <v>5.493910690121786</v>
      </c>
      <c r="N97">
        <f t="shared" si="0"/>
        <v>4.7424242424242422</v>
      </c>
      <c r="O97">
        <f t="shared" si="0"/>
        <v>12.372093023255815</v>
      </c>
      <c r="P97">
        <f t="shared" si="0"/>
        <v>11.146938775510204</v>
      </c>
    </row>
    <row r="98" spans="1:16">
      <c r="A98">
        <v>1430</v>
      </c>
      <c r="B98">
        <v>364</v>
      </c>
      <c r="C98">
        <v>747</v>
      </c>
      <c r="D98">
        <v>3617</v>
      </c>
      <c r="G98">
        <v>408</v>
      </c>
      <c r="H98">
        <v>74</v>
      </c>
      <c r="I98">
        <v>75</v>
      </c>
      <c r="J98">
        <v>247</v>
      </c>
      <c r="M98">
        <f t="shared" si="1"/>
        <v>3.5049019607843137</v>
      </c>
      <c r="N98">
        <f t="shared" si="0"/>
        <v>4.9189189189189193</v>
      </c>
      <c r="O98">
        <f t="shared" si="0"/>
        <v>9.9600000000000009</v>
      </c>
      <c r="P98">
        <f t="shared" si="0"/>
        <v>14.643724696356275</v>
      </c>
    </row>
    <row r="99" spans="1:16">
      <c r="A99">
        <v>2428</v>
      </c>
      <c r="B99">
        <v>372</v>
      </c>
      <c r="C99">
        <v>550</v>
      </c>
      <c r="D99">
        <v>3931</v>
      </c>
      <c r="F99" s="1" t="s">
        <v>24</v>
      </c>
      <c r="G99">
        <v>517</v>
      </c>
      <c r="H99">
        <v>80</v>
      </c>
      <c r="I99">
        <v>98</v>
      </c>
      <c r="J99">
        <v>282</v>
      </c>
      <c r="L99" s="1" t="s">
        <v>24</v>
      </c>
      <c r="M99">
        <f t="shared" si="1"/>
        <v>4.696324951644101</v>
      </c>
      <c r="N99">
        <f t="shared" si="0"/>
        <v>4.6500000000000004</v>
      </c>
      <c r="O99">
        <f t="shared" si="0"/>
        <v>5.6122448979591839</v>
      </c>
      <c r="P99">
        <f t="shared" si="0"/>
        <v>13.939716312056738</v>
      </c>
    </row>
    <row r="100" spans="1:16">
      <c r="A100">
        <v>1682</v>
      </c>
      <c r="B100">
        <v>273</v>
      </c>
      <c r="C100">
        <v>423</v>
      </c>
      <c r="D100">
        <v>2141</v>
      </c>
      <c r="G100">
        <v>415</v>
      </c>
      <c r="H100">
        <v>66</v>
      </c>
      <c r="I100">
        <v>88</v>
      </c>
      <c r="J100">
        <v>184</v>
      </c>
      <c r="M100">
        <f t="shared" si="1"/>
        <v>4.0530120481927714</v>
      </c>
      <c r="N100">
        <f t="shared" si="0"/>
        <v>4.1363636363636367</v>
      </c>
      <c r="O100">
        <f t="shared" si="0"/>
        <v>4.8068181818181817</v>
      </c>
      <c r="P100">
        <f t="shared" si="0"/>
        <v>11.635869565217391</v>
      </c>
    </row>
    <row r="101" spans="1:16">
      <c r="A101">
        <v>3080</v>
      </c>
      <c r="B101">
        <v>367</v>
      </c>
      <c r="C101">
        <v>416</v>
      </c>
      <c r="D101">
        <v>1762</v>
      </c>
      <c r="G101">
        <v>532</v>
      </c>
      <c r="H101">
        <v>70</v>
      </c>
      <c r="I101">
        <v>85</v>
      </c>
      <c r="J101">
        <v>194</v>
      </c>
      <c r="M101">
        <f t="shared" si="1"/>
        <v>5.7894736842105265</v>
      </c>
      <c r="N101">
        <f t="shared" si="1"/>
        <v>5.2428571428571429</v>
      </c>
      <c r="O101">
        <f t="shared" si="1"/>
        <v>4.8941176470588239</v>
      </c>
      <c r="P101">
        <f t="shared" si="1"/>
        <v>9.0824742268041234</v>
      </c>
    </row>
    <row r="102" spans="1:16">
      <c r="A102">
        <v>2030</v>
      </c>
      <c r="B102">
        <v>399</v>
      </c>
      <c r="C102">
        <v>410</v>
      </c>
      <c r="D102">
        <v>2385</v>
      </c>
      <c r="F102" s="3" t="s">
        <v>25</v>
      </c>
      <c r="G102">
        <v>454</v>
      </c>
      <c r="H102">
        <v>86</v>
      </c>
      <c r="I102">
        <v>79</v>
      </c>
      <c r="J102">
        <v>178</v>
      </c>
      <c r="L102" s="3" t="s">
        <v>25</v>
      </c>
      <c r="M102">
        <f t="shared" si="1"/>
        <v>4.4713656387665202</v>
      </c>
      <c r="N102">
        <f t="shared" si="1"/>
        <v>4.6395348837209305</v>
      </c>
      <c r="O102">
        <f t="shared" si="1"/>
        <v>5.1898734177215191</v>
      </c>
      <c r="P102">
        <f t="shared" si="1"/>
        <v>13.398876404494382</v>
      </c>
    </row>
    <row r="103" spans="1:16">
      <c r="A103">
        <v>1585</v>
      </c>
      <c r="B103">
        <v>276</v>
      </c>
      <c r="C103">
        <v>347</v>
      </c>
      <c r="D103">
        <v>2173</v>
      </c>
      <c r="F103" s="3"/>
      <c r="G103">
        <v>359</v>
      </c>
      <c r="H103">
        <v>66</v>
      </c>
      <c r="I103">
        <v>77</v>
      </c>
      <c r="J103">
        <v>205</v>
      </c>
      <c r="L103" s="3"/>
      <c r="M103">
        <f t="shared" si="1"/>
        <v>4.415041782729805</v>
      </c>
      <c r="N103">
        <f t="shared" si="1"/>
        <v>4.1818181818181817</v>
      </c>
      <c r="O103">
        <f t="shared" si="1"/>
        <v>4.5064935064935066</v>
      </c>
      <c r="P103">
        <f t="shared" si="1"/>
        <v>10.6</v>
      </c>
    </row>
    <row r="104" spans="1:16">
      <c r="A104">
        <v>2296</v>
      </c>
      <c r="B104">
        <v>337</v>
      </c>
      <c r="C104">
        <v>434</v>
      </c>
      <c r="D104">
        <v>2412</v>
      </c>
      <c r="F104" s="3"/>
      <c r="G104">
        <v>433</v>
      </c>
      <c r="H104">
        <v>76</v>
      </c>
      <c r="I104">
        <v>83</v>
      </c>
      <c r="J104">
        <v>215</v>
      </c>
      <c r="L104" s="3"/>
      <c r="M104">
        <f t="shared" si="1"/>
        <v>5.3025404157043878</v>
      </c>
      <c r="N104">
        <f t="shared" si="1"/>
        <v>4.4342105263157894</v>
      </c>
      <c r="O104">
        <f t="shared" si="1"/>
        <v>5.2289156626506026</v>
      </c>
      <c r="P104">
        <f t="shared" si="1"/>
        <v>11.21860465116279</v>
      </c>
    </row>
    <row r="105" spans="1:16">
      <c r="A105">
        <v>2148</v>
      </c>
      <c r="B105">
        <v>362</v>
      </c>
      <c r="C105">
        <v>345</v>
      </c>
      <c r="D105">
        <v>1615</v>
      </c>
      <c r="F105" s="3" t="s">
        <v>28</v>
      </c>
      <c r="G105">
        <v>433</v>
      </c>
      <c r="H105">
        <v>73</v>
      </c>
      <c r="I105">
        <v>74</v>
      </c>
      <c r="J105">
        <v>217</v>
      </c>
      <c r="L105" s="3" t="s">
        <v>28</v>
      </c>
      <c r="M105">
        <f t="shared" si="1"/>
        <v>4.9607390300230945</v>
      </c>
      <c r="N105">
        <f t="shared" si="1"/>
        <v>4.9589041095890414</v>
      </c>
      <c r="O105">
        <f t="shared" si="1"/>
        <v>4.6621621621621623</v>
      </c>
      <c r="P105">
        <f t="shared" si="1"/>
        <v>7.4423963133640552</v>
      </c>
    </row>
    <row r="106" spans="1:16">
      <c r="A106">
        <v>1759</v>
      </c>
      <c r="B106">
        <v>307</v>
      </c>
      <c r="C106">
        <v>344</v>
      </c>
      <c r="D106">
        <v>1592</v>
      </c>
      <c r="F106" s="3"/>
      <c r="G106">
        <v>374</v>
      </c>
      <c r="H106">
        <v>66</v>
      </c>
      <c r="I106">
        <v>70</v>
      </c>
      <c r="J106">
        <v>236</v>
      </c>
      <c r="L106" s="3"/>
      <c r="M106">
        <f t="shared" si="1"/>
        <v>4.7032085561497325</v>
      </c>
      <c r="N106">
        <f t="shared" si="1"/>
        <v>4.6515151515151514</v>
      </c>
      <c r="O106">
        <f t="shared" si="1"/>
        <v>4.9142857142857146</v>
      </c>
      <c r="P106">
        <f t="shared" si="1"/>
        <v>6.7457627118644066</v>
      </c>
    </row>
    <row r="107" spans="1:16">
      <c r="A107">
        <v>2493</v>
      </c>
      <c r="B107">
        <v>425</v>
      </c>
      <c r="C107">
        <v>453</v>
      </c>
      <c r="D107">
        <v>955</v>
      </c>
      <c r="F107" s="3"/>
      <c r="G107">
        <v>438</v>
      </c>
      <c r="H107">
        <v>83</v>
      </c>
      <c r="I107">
        <v>84</v>
      </c>
      <c r="J107">
        <v>167</v>
      </c>
      <c r="L107" s="3"/>
      <c r="M107">
        <f t="shared" si="1"/>
        <v>5.6917808219178081</v>
      </c>
      <c r="N107">
        <f t="shared" si="1"/>
        <v>5.1204819277108431</v>
      </c>
      <c r="O107">
        <f t="shared" si="1"/>
        <v>5.3928571428571432</v>
      </c>
      <c r="P107">
        <f t="shared" si="1"/>
        <v>5.7185628742514973</v>
      </c>
    </row>
    <row r="108" spans="1:16">
      <c r="A108">
        <v>2213</v>
      </c>
      <c r="B108">
        <v>315</v>
      </c>
      <c r="C108">
        <v>380</v>
      </c>
      <c r="D108">
        <v>326</v>
      </c>
      <c r="F108" s="3" t="s">
        <v>30</v>
      </c>
      <c r="G108">
        <v>457</v>
      </c>
      <c r="H108">
        <v>64</v>
      </c>
      <c r="I108">
        <v>71</v>
      </c>
      <c r="J108">
        <v>95</v>
      </c>
      <c r="L108" s="3" t="s">
        <v>30</v>
      </c>
      <c r="M108">
        <f t="shared" si="1"/>
        <v>4.8424507658643323</v>
      </c>
      <c r="N108">
        <f t="shared" si="1"/>
        <v>4.921875</v>
      </c>
      <c r="O108">
        <f t="shared" si="1"/>
        <v>5.352112676056338</v>
      </c>
      <c r="P108">
        <f t="shared" si="1"/>
        <v>3.4315789473684211</v>
      </c>
    </row>
    <row r="109" spans="1:16">
      <c r="A109">
        <v>2192</v>
      </c>
      <c r="B109">
        <v>375</v>
      </c>
      <c r="C109">
        <v>215</v>
      </c>
      <c r="D109">
        <v>608</v>
      </c>
      <c r="F109" s="3"/>
      <c r="G109">
        <v>480</v>
      </c>
      <c r="H109">
        <v>86</v>
      </c>
      <c r="I109">
        <v>50</v>
      </c>
      <c r="J109">
        <v>147</v>
      </c>
      <c r="L109" s="3"/>
      <c r="M109">
        <f t="shared" si="1"/>
        <v>4.5666666666666664</v>
      </c>
      <c r="N109">
        <f t="shared" si="1"/>
        <v>4.3604651162790695</v>
      </c>
      <c r="O109">
        <f t="shared" si="1"/>
        <v>4.3</v>
      </c>
      <c r="P109">
        <f t="shared" si="1"/>
        <v>4.1360544217687076</v>
      </c>
    </row>
    <row r="110" spans="1:16">
      <c r="A110">
        <v>1576</v>
      </c>
      <c r="B110">
        <v>320</v>
      </c>
      <c r="C110">
        <v>327</v>
      </c>
      <c r="D110">
        <v>300</v>
      </c>
      <c r="F110" s="3"/>
      <c r="G110">
        <v>414</v>
      </c>
      <c r="H110">
        <v>80</v>
      </c>
      <c r="I110">
        <v>55</v>
      </c>
      <c r="J110">
        <v>106</v>
      </c>
      <c r="L110" s="3"/>
      <c r="M110">
        <f t="shared" si="1"/>
        <v>3.8067632850241546</v>
      </c>
      <c r="N110">
        <f t="shared" si="1"/>
        <v>4</v>
      </c>
      <c r="O110">
        <f t="shared" si="1"/>
        <v>5.9454545454545453</v>
      </c>
      <c r="P110">
        <f t="shared" si="1"/>
        <v>2.8301886792452828</v>
      </c>
    </row>
    <row r="111" spans="1:16">
      <c r="A111">
        <v>1430</v>
      </c>
      <c r="B111">
        <v>320</v>
      </c>
      <c r="C111">
        <v>167</v>
      </c>
      <c r="D111">
        <v>217</v>
      </c>
      <c r="F111" s="3" t="s">
        <v>31</v>
      </c>
      <c r="G111">
        <v>335</v>
      </c>
      <c r="H111">
        <v>77</v>
      </c>
      <c r="I111">
        <v>46</v>
      </c>
      <c r="J111">
        <v>84</v>
      </c>
      <c r="L111" s="3" t="s">
        <v>31</v>
      </c>
      <c r="M111">
        <f t="shared" si="1"/>
        <v>4.2686567164179108</v>
      </c>
      <c r="N111">
        <f t="shared" si="1"/>
        <v>4.1558441558441555</v>
      </c>
      <c r="O111">
        <f t="shared" si="1"/>
        <v>3.6304347826086958</v>
      </c>
      <c r="P111">
        <f t="shared" si="1"/>
        <v>2.5833333333333335</v>
      </c>
    </row>
    <row r="112" spans="1:16">
      <c r="A112">
        <v>979</v>
      </c>
      <c r="B112">
        <v>723</v>
      </c>
      <c r="C112">
        <v>284</v>
      </c>
      <c r="D112">
        <v>299</v>
      </c>
      <c r="F112" s="3"/>
      <c r="G112">
        <v>283</v>
      </c>
      <c r="H112">
        <v>118</v>
      </c>
      <c r="I112">
        <v>72</v>
      </c>
      <c r="J112">
        <v>94</v>
      </c>
      <c r="L112" s="3"/>
      <c r="M112">
        <f t="shared" si="1"/>
        <v>3.4593639575971733</v>
      </c>
      <c r="N112">
        <f t="shared" si="1"/>
        <v>6.1271186440677967</v>
      </c>
      <c r="O112">
        <f t="shared" si="1"/>
        <v>3.9444444444444446</v>
      </c>
      <c r="P112">
        <f t="shared" si="1"/>
        <v>3.1808510638297873</v>
      </c>
    </row>
    <row r="113" spans="1:16">
      <c r="A113">
        <v>1018</v>
      </c>
      <c r="B113">
        <v>298</v>
      </c>
      <c r="C113">
        <v>179</v>
      </c>
      <c r="D113">
        <v>348</v>
      </c>
      <c r="F113" s="3"/>
      <c r="G113">
        <v>260</v>
      </c>
      <c r="H113">
        <v>79</v>
      </c>
      <c r="I113">
        <v>55</v>
      </c>
      <c r="J113">
        <v>91</v>
      </c>
      <c r="L113" s="3"/>
      <c r="M113">
        <f t="shared" si="1"/>
        <v>3.9153846153846152</v>
      </c>
      <c r="N113">
        <f t="shared" si="1"/>
        <v>3.7721518987341773</v>
      </c>
      <c r="O113">
        <f t="shared" si="1"/>
        <v>3.2545454545454544</v>
      </c>
      <c r="P113">
        <f t="shared" si="1"/>
        <v>3.8241758241758244</v>
      </c>
    </row>
    <row r="114" spans="1:16">
      <c r="A114">
        <v>1289</v>
      </c>
      <c r="B114">
        <v>244</v>
      </c>
      <c r="C114">
        <v>118</v>
      </c>
      <c r="D114">
        <v>440</v>
      </c>
      <c r="F114" s="3" t="s">
        <v>32</v>
      </c>
      <c r="G114">
        <v>286</v>
      </c>
      <c r="H114">
        <v>54</v>
      </c>
      <c r="I114">
        <v>56</v>
      </c>
      <c r="J114">
        <v>94</v>
      </c>
      <c r="L114" s="3" t="s">
        <v>32</v>
      </c>
      <c r="M114">
        <f t="shared" si="1"/>
        <v>4.5069930069930066</v>
      </c>
      <c r="N114">
        <f t="shared" si="1"/>
        <v>4.5185185185185182</v>
      </c>
      <c r="O114">
        <f t="shared" si="1"/>
        <v>2.1071428571428572</v>
      </c>
      <c r="P114">
        <f t="shared" si="1"/>
        <v>4.6808510638297873</v>
      </c>
    </row>
    <row r="115" spans="1:16">
      <c r="A115">
        <v>984</v>
      </c>
      <c r="B115">
        <v>269</v>
      </c>
      <c r="C115">
        <v>130</v>
      </c>
      <c r="D115">
        <v>289</v>
      </c>
      <c r="G115">
        <v>233</v>
      </c>
      <c r="H115">
        <v>63</v>
      </c>
      <c r="I115">
        <v>63</v>
      </c>
      <c r="J115">
        <v>78</v>
      </c>
      <c r="M115">
        <f t="shared" si="1"/>
        <v>4.2231759656652361</v>
      </c>
      <c r="N115">
        <f t="shared" si="1"/>
        <v>4.2698412698412698</v>
      </c>
      <c r="O115">
        <f t="shared" si="1"/>
        <v>2.0634920634920637</v>
      </c>
      <c r="P115">
        <f t="shared" si="1"/>
        <v>3.7051282051282053</v>
      </c>
    </row>
    <row r="116" spans="1:16">
      <c r="A116">
        <v>921</v>
      </c>
      <c r="B116">
        <v>244</v>
      </c>
      <c r="C116">
        <v>167</v>
      </c>
      <c r="D116">
        <v>154</v>
      </c>
      <c r="G116">
        <v>234</v>
      </c>
      <c r="H116">
        <v>56</v>
      </c>
      <c r="I116">
        <v>76</v>
      </c>
      <c r="J116">
        <v>36</v>
      </c>
      <c r="M116">
        <f t="shared" si="1"/>
        <v>3.9358974358974357</v>
      </c>
      <c r="N116">
        <f t="shared" si="1"/>
        <v>4.3571428571428568</v>
      </c>
      <c r="O116">
        <f t="shared" si="1"/>
        <v>2.1973684210526314</v>
      </c>
      <c r="P116">
        <f t="shared" si="1"/>
        <v>4.2777777777777777</v>
      </c>
    </row>
    <row r="117" spans="1:16">
      <c r="A117">
        <v>879</v>
      </c>
      <c r="B117">
        <v>245</v>
      </c>
      <c r="C117">
        <v>206</v>
      </c>
      <c r="D117">
        <v>155</v>
      </c>
      <c r="F117" s="1" t="s">
        <v>5</v>
      </c>
      <c r="G117">
        <v>224</v>
      </c>
      <c r="H117">
        <v>65</v>
      </c>
      <c r="I117">
        <v>65</v>
      </c>
      <c r="J117">
        <v>40</v>
      </c>
      <c r="L117" s="1" t="s">
        <v>5</v>
      </c>
      <c r="M117">
        <f t="shared" si="1"/>
        <v>3.9241071428571428</v>
      </c>
      <c r="N117">
        <f t="shared" si="1"/>
        <v>3.7692307692307692</v>
      </c>
      <c r="O117">
        <f t="shared" si="1"/>
        <v>3.1692307692307691</v>
      </c>
      <c r="P117">
        <f t="shared" si="1"/>
        <v>3.875</v>
      </c>
    </row>
    <row r="118" spans="1:16">
      <c r="A118">
        <v>804</v>
      </c>
      <c r="B118">
        <v>332</v>
      </c>
      <c r="C118">
        <v>349</v>
      </c>
      <c r="D118">
        <v>137</v>
      </c>
      <c r="G118">
        <v>171</v>
      </c>
      <c r="H118">
        <v>85</v>
      </c>
      <c r="I118">
        <v>97</v>
      </c>
      <c r="J118">
        <v>31</v>
      </c>
      <c r="M118">
        <f t="shared" si="1"/>
        <v>4.7017543859649127</v>
      </c>
      <c r="N118">
        <f t="shared" si="1"/>
        <v>3.9058823529411764</v>
      </c>
      <c r="O118">
        <f t="shared" si="1"/>
        <v>3.597938144329897</v>
      </c>
      <c r="P118">
        <f t="shared" si="1"/>
        <v>4.419354838709677</v>
      </c>
    </row>
    <row r="119" spans="1:16">
      <c r="A119">
        <v>1125</v>
      </c>
      <c r="B119">
        <v>409</v>
      </c>
      <c r="C119">
        <v>256</v>
      </c>
      <c r="D119">
        <v>22</v>
      </c>
      <c r="G119">
        <v>237</v>
      </c>
      <c r="H119">
        <v>88</v>
      </c>
      <c r="I119">
        <v>89</v>
      </c>
      <c r="J119">
        <v>5</v>
      </c>
      <c r="M119">
        <f t="shared" si="1"/>
        <v>4.7468354430379751</v>
      </c>
      <c r="N119">
        <f t="shared" si="1"/>
        <v>4.6477272727272725</v>
      </c>
      <c r="O119">
        <f t="shared" si="1"/>
        <v>2.8764044943820224</v>
      </c>
      <c r="P119">
        <f t="shared" si="1"/>
        <v>4.4000000000000004</v>
      </c>
    </row>
    <row r="120" spans="1:16">
      <c r="A120">
        <v>359</v>
      </c>
      <c r="B120">
        <v>481</v>
      </c>
      <c r="C120">
        <v>342</v>
      </c>
      <c r="D120">
        <v>73</v>
      </c>
      <c r="F120" s="1" t="s">
        <v>6</v>
      </c>
      <c r="G120">
        <v>214</v>
      </c>
      <c r="H120">
        <v>98</v>
      </c>
      <c r="I120">
        <v>93</v>
      </c>
      <c r="J120">
        <v>28</v>
      </c>
      <c r="L120" s="1" t="s">
        <v>6</v>
      </c>
      <c r="M120">
        <f t="shared" si="1"/>
        <v>1.6775700934579438</v>
      </c>
      <c r="N120">
        <f t="shared" si="1"/>
        <v>4.908163265306122</v>
      </c>
      <c r="O120">
        <f t="shared" si="1"/>
        <v>3.6774193548387095</v>
      </c>
      <c r="P120">
        <f t="shared" si="1"/>
        <v>2.6071428571428572</v>
      </c>
    </row>
    <row r="121" spans="1:16">
      <c r="A121">
        <v>348</v>
      </c>
      <c r="B121">
        <v>413</v>
      </c>
      <c r="C121">
        <v>570</v>
      </c>
      <c r="D121">
        <v>42</v>
      </c>
      <c r="G121">
        <v>204</v>
      </c>
      <c r="H121">
        <v>78</v>
      </c>
      <c r="I121">
        <v>121</v>
      </c>
      <c r="J121">
        <v>21</v>
      </c>
      <c r="M121">
        <f t="shared" si="1"/>
        <v>1.7058823529411764</v>
      </c>
      <c r="N121">
        <f t="shared" si="1"/>
        <v>5.2948717948717947</v>
      </c>
      <c r="O121">
        <f t="shared" si="1"/>
        <v>4.7107438016528924</v>
      </c>
      <c r="P121">
        <f t="shared" si="1"/>
        <v>2</v>
      </c>
    </row>
    <row r="122" spans="1:16">
      <c r="A122">
        <v>265</v>
      </c>
      <c r="B122">
        <v>387</v>
      </c>
      <c r="C122">
        <v>359</v>
      </c>
      <c r="D122">
        <v>30</v>
      </c>
      <c r="G122">
        <v>174</v>
      </c>
      <c r="H122">
        <v>69</v>
      </c>
      <c r="I122">
        <v>89</v>
      </c>
      <c r="J122">
        <v>16</v>
      </c>
      <c r="M122">
        <f t="shared" si="1"/>
        <v>1.5229885057471264</v>
      </c>
      <c r="N122">
        <f t="shared" si="1"/>
        <v>5.6086956521739131</v>
      </c>
      <c r="O122">
        <f t="shared" si="1"/>
        <v>4.0337078651685392</v>
      </c>
      <c r="P122">
        <f t="shared" si="1"/>
        <v>1.875</v>
      </c>
    </row>
    <row r="123" spans="1:16">
      <c r="A123">
        <v>201</v>
      </c>
      <c r="B123">
        <v>190</v>
      </c>
      <c r="C123">
        <v>298</v>
      </c>
      <c r="D123">
        <v>20</v>
      </c>
      <c r="F123" s="1" t="s">
        <v>7</v>
      </c>
      <c r="G123">
        <v>96</v>
      </c>
      <c r="H123">
        <v>51</v>
      </c>
      <c r="I123">
        <v>108</v>
      </c>
      <c r="J123">
        <v>14</v>
      </c>
      <c r="L123" s="1" t="s">
        <v>7</v>
      </c>
      <c r="M123">
        <f t="shared" si="1"/>
        <v>2.09375</v>
      </c>
      <c r="N123">
        <f t="shared" si="1"/>
        <v>3.7254901960784315</v>
      </c>
      <c r="O123">
        <f t="shared" si="1"/>
        <v>2.7592592592592591</v>
      </c>
      <c r="P123">
        <f t="shared" si="1"/>
        <v>1.4285714285714286</v>
      </c>
    </row>
    <row r="124" spans="1:16">
      <c r="A124">
        <v>107</v>
      </c>
      <c r="B124">
        <v>219</v>
      </c>
      <c r="C124">
        <v>268</v>
      </c>
      <c r="D124">
        <v>29</v>
      </c>
      <c r="G124">
        <v>77</v>
      </c>
      <c r="H124">
        <v>62</v>
      </c>
      <c r="I124">
        <v>90</v>
      </c>
      <c r="J124">
        <v>19</v>
      </c>
      <c r="M124">
        <f t="shared" si="1"/>
        <v>1.3896103896103895</v>
      </c>
      <c r="N124">
        <f t="shared" si="1"/>
        <v>3.532258064516129</v>
      </c>
      <c r="O124">
        <f t="shared" si="1"/>
        <v>2.9777777777777779</v>
      </c>
      <c r="P124">
        <f t="shared" si="1"/>
        <v>1.5263157894736843</v>
      </c>
    </row>
    <row r="125" spans="1:16">
      <c r="A125">
        <v>22</v>
      </c>
      <c r="B125">
        <v>240</v>
      </c>
      <c r="C125">
        <v>445</v>
      </c>
      <c r="D125">
        <v>44</v>
      </c>
      <c r="G125">
        <v>74</v>
      </c>
      <c r="H125">
        <v>62</v>
      </c>
      <c r="I125">
        <v>107</v>
      </c>
      <c r="J125">
        <v>16</v>
      </c>
      <c r="M125">
        <f t="shared" si="1"/>
        <v>0.29729729729729731</v>
      </c>
      <c r="N125">
        <f t="shared" si="1"/>
        <v>3.870967741935484</v>
      </c>
      <c r="O125">
        <f t="shared" si="1"/>
        <v>4.1588785046728969</v>
      </c>
      <c r="P125">
        <f t="shared" si="1"/>
        <v>2.75</v>
      </c>
    </row>
    <row r="126" spans="1:16">
      <c r="A126">
        <v>8</v>
      </c>
      <c r="B126">
        <v>236</v>
      </c>
      <c r="C126">
        <v>510</v>
      </c>
      <c r="D126">
        <v>46</v>
      </c>
      <c r="F126" s="1" t="s">
        <v>8</v>
      </c>
      <c r="G126">
        <v>46</v>
      </c>
      <c r="H126">
        <v>51</v>
      </c>
      <c r="I126">
        <v>128</v>
      </c>
      <c r="J126">
        <v>17</v>
      </c>
      <c r="L126" s="1" t="s">
        <v>8</v>
      </c>
      <c r="M126">
        <f t="shared" si="1"/>
        <v>0.17391304347826086</v>
      </c>
      <c r="N126">
        <f t="shared" si="1"/>
        <v>4.6274509803921573</v>
      </c>
      <c r="O126">
        <f t="shared" si="1"/>
        <v>3.984375</v>
      </c>
      <c r="P126">
        <f t="shared" si="1"/>
        <v>2.7058823529411766</v>
      </c>
    </row>
    <row r="127" spans="1:16">
      <c r="A127">
        <v>16</v>
      </c>
      <c r="B127">
        <v>239</v>
      </c>
      <c r="C127">
        <v>632</v>
      </c>
      <c r="D127">
        <v>77</v>
      </c>
      <c r="G127">
        <v>19</v>
      </c>
      <c r="H127">
        <v>59</v>
      </c>
      <c r="I127">
        <v>143</v>
      </c>
      <c r="J127">
        <v>21</v>
      </c>
      <c r="M127">
        <f t="shared" si="1"/>
        <v>0.84210526315789469</v>
      </c>
      <c r="N127">
        <f t="shared" si="1"/>
        <v>4.0508474576271185</v>
      </c>
      <c r="O127">
        <f t="shared" si="1"/>
        <v>4.4195804195804191</v>
      </c>
      <c r="P127">
        <f t="shared" si="1"/>
        <v>3.6666666666666665</v>
      </c>
    </row>
    <row r="128" spans="1:16">
      <c r="A128">
        <v>14</v>
      </c>
      <c r="B128">
        <v>205</v>
      </c>
      <c r="C128">
        <v>495</v>
      </c>
      <c r="D128">
        <v>70</v>
      </c>
      <c r="G128">
        <v>13</v>
      </c>
      <c r="H128">
        <v>58</v>
      </c>
      <c r="I128">
        <v>112</v>
      </c>
      <c r="J128">
        <v>27</v>
      </c>
      <c r="M128">
        <f t="shared" si="1"/>
        <v>1.0769230769230769</v>
      </c>
      <c r="N128">
        <f t="shared" si="1"/>
        <v>3.5344827586206895</v>
      </c>
      <c r="O128">
        <f t="shared" si="1"/>
        <v>4.4196428571428568</v>
      </c>
      <c r="P128">
        <f t="shared" si="1"/>
        <v>2.5925925925925926</v>
      </c>
    </row>
    <row r="129" spans="1:16">
      <c r="A129">
        <v>7</v>
      </c>
      <c r="B129">
        <v>182</v>
      </c>
      <c r="C129">
        <v>451</v>
      </c>
      <c r="D129">
        <v>58</v>
      </c>
      <c r="F129" s="1" t="s">
        <v>9</v>
      </c>
      <c r="G129">
        <v>30</v>
      </c>
      <c r="H129">
        <v>53</v>
      </c>
      <c r="I129">
        <v>98</v>
      </c>
      <c r="J129">
        <v>22</v>
      </c>
      <c r="L129" s="1" t="s">
        <v>9</v>
      </c>
      <c r="M129">
        <f t="shared" si="1"/>
        <v>0.23333333333333334</v>
      </c>
      <c r="N129">
        <f t="shared" si="1"/>
        <v>3.4339622641509435</v>
      </c>
      <c r="O129">
        <f t="shared" si="1"/>
        <v>4.6020408163265305</v>
      </c>
      <c r="P129">
        <f t="shared" si="1"/>
        <v>2.6363636363636362</v>
      </c>
    </row>
    <row r="130" spans="1:16">
      <c r="A130">
        <v>0</v>
      </c>
      <c r="B130">
        <v>171</v>
      </c>
      <c r="C130">
        <v>778</v>
      </c>
      <c r="D130">
        <v>90</v>
      </c>
      <c r="G130">
        <v>18</v>
      </c>
      <c r="H130">
        <v>41</v>
      </c>
      <c r="I130">
        <v>124</v>
      </c>
      <c r="J130">
        <v>17</v>
      </c>
      <c r="M130">
        <f t="shared" si="1"/>
        <v>0</v>
      </c>
      <c r="N130">
        <f t="shared" si="1"/>
        <v>4.1707317073170733</v>
      </c>
      <c r="O130">
        <f t="shared" si="1"/>
        <v>6.274193548387097</v>
      </c>
      <c r="P130">
        <f t="shared" si="1"/>
        <v>5.2941176470588234</v>
      </c>
    </row>
    <row r="131" spans="1:16">
      <c r="B131">
        <v>143</v>
      </c>
      <c r="C131">
        <v>890</v>
      </c>
      <c r="D131">
        <v>188</v>
      </c>
      <c r="H131">
        <v>48</v>
      </c>
      <c r="I131">
        <v>159</v>
      </c>
      <c r="J131">
        <v>34</v>
      </c>
      <c r="N131">
        <f t="shared" si="1"/>
        <v>2.9791666666666665</v>
      </c>
      <c r="O131">
        <f t="shared" si="1"/>
        <v>5.5974842767295598</v>
      </c>
      <c r="P131">
        <f t="shared" si="1"/>
        <v>5.5294117647058822</v>
      </c>
    </row>
    <row r="132" spans="1:16">
      <c r="B132">
        <v>174</v>
      </c>
      <c r="C132">
        <v>735</v>
      </c>
      <c r="F132" s="1" t="s">
        <v>10</v>
      </c>
      <c r="H132">
        <v>53</v>
      </c>
      <c r="I132">
        <v>143</v>
      </c>
      <c r="L132" s="1" t="s">
        <v>10</v>
      </c>
      <c r="N132">
        <f t="shared" si="1"/>
        <v>3.2830188679245285</v>
      </c>
      <c r="O132">
        <f t="shared" si="1"/>
        <v>5.13986013986014</v>
      </c>
    </row>
    <row r="133" spans="1:16">
      <c r="B133">
        <v>171</v>
      </c>
      <c r="C133">
        <v>939</v>
      </c>
      <c r="H133">
        <v>53</v>
      </c>
      <c r="I133">
        <v>169</v>
      </c>
      <c r="N133">
        <f t="shared" si="1"/>
        <v>3.2264150943396226</v>
      </c>
      <c r="O133">
        <f t="shared" si="1"/>
        <v>5.556213017751479</v>
      </c>
    </row>
    <row r="134" spans="1:16">
      <c r="B134">
        <v>186</v>
      </c>
      <c r="C134">
        <v>485</v>
      </c>
      <c r="H134">
        <v>40</v>
      </c>
      <c r="I134">
        <v>92</v>
      </c>
      <c r="N134">
        <f t="shared" si="1"/>
        <v>4.6500000000000004</v>
      </c>
      <c r="O134">
        <f t="shared" si="1"/>
        <v>5.2717391304347823</v>
      </c>
    </row>
    <row r="135" spans="1:16">
      <c r="B135">
        <v>127</v>
      </c>
      <c r="C135">
        <v>559</v>
      </c>
      <c r="F135" s="1" t="s">
        <v>11</v>
      </c>
      <c r="H135">
        <v>30</v>
      </c>
      <c r="I135">
        <v>93</v>
      </c>
      <c r="L135" s="1" t="s">
        <v>11</v>
      </c>
      <c r="N135">
        <f t="shared" si="1"/>
        <v>4.2333333333333334</v>
      </c>
      <c r="O135">
        <f t="shared" si="1"/>
        <v>6.010752688172043</v>
      </c>
    </row>
    <row r="136" spans="1:16">
      <c r="B136">
        <v>81</v>
      </c>
      <c r="C136">
        <v>421</v>
      </c>
      <c r="H136">
        <v>24</v>
      </c>
      <c r="I136">
        <v>82</v>
      </c>
      <c r="N136">
        <f t="shared" si="1"/>
        <v>3.375</v>
      </c>
      <c r="O136">
        <f t="shared" si="1"/>
        <v>5.1341463414634143</v>
      </c>
    </row>
    <row r="137" spans="1:16">
      <c r="B137">
        <v>141</v>
      </c>
      <c r="C137">
        <v>574</v>
      </c>
      <c r="H137">
        <v>34</v>
      </c>
      <c r="I137">
        <v>85</v>
      </c>
      <c r="N137">
        <f t="shared" si="1"/>
        <v>4.1470588235294121</v>
      </c>
      <c r="O137">
        <f t="shared" si="1"/>
        <v>6.7529411764705882</v>
      </c>
    </row>
    <row r="138" spans="1:16">
      <c r="B138">
        <v>174</v>
      </c>
      <c r="C138">
        <v>569</v>
      </c>
      <c r="F138" s="1" t="s">
        <v>12</v>
      </c>
      <c r="H138">
        <v>38</v>
      </c>
      <c r="I138">
        <v>68</v>
      </c>
      <c r="L138" s="1" t="s">
        <v>12</v>
      </c>
      <c r="N138">
        <f t="shared" si="1"/>
        <v>4.5789473684210522</v>
      </c>
      <c r="O138">
        <f t="shared" si="1"/>
        <v>8.367647058823529</v>
      </c>
    </row>
    <row r="139" spans="1:16">
      <c r="B139">
        <v>173</v>
      </c>
      <c r="C139">
        <v>460</v>
      </c>
      <c r="H139">
        <v>31</v>
      </c>
      <c r="I139">
        <v>78</v>
      </c>
      <c r="N139">
        <f t="shared" si="1"/>
        <v>5.580645161290323</v>
      </c>
      <c r="O139">
        <f t="shared" si="1"/>
        <v>5.8974358974358978</v>
      </c>
    </row>
    <row r="140" spans="1:16">
      <c r="B140">
        <v>121</v>
      </c>
      <c r="C140">
        <v>504</v>
      </c>
      <c r="H140">
        <v>24</v>
      </c>
      <c r="I140">
        <v>77</v>
      </c>
      <c r="N140">
        <f t="shared" si="1"/>
        <v>5.041666666666667</v>
      </c>
      <c r="O140">
        <f t="shared" si="1"/>
        <v>6.5454545454545459</v>
      </c>
    </row>
    <row r="141" spans="1:16">
      <c r="B141">
        <v>79</v>
      </c>
      <c r="C141">
        <v>597</v>
      </c>
      <c r="F141" s="1" t="s">
        <v>13</v>
      </c>
      <c r="H141">
        <v>20</v>
      </c>
      <c r="I141">
        <v>96</v>
      </c>
      <c r="L141" s="1" t="s">
        <v>13</v>
      </c>
      <c r="N141">
        <f t="shared" si="1"/>
        <v>3.95</v>
      </c>
      <c r="O141">
        <f t="shared" si="1"/>
        <v>6.21875</v>
      </c>
    </row>
    <row r="142" spans="1:16">
      <c r="B142">
        <v>95</v>
      </c>
      <c r="C142">
        <v>515</v>
      </c>
      <c r="H142">
        <v>26</v>
      </c>
      <c r="I142">
        <v>82</v>
      </c>
      <c r="N142">
        <f t="shared" si="1"/>
        <v>3.6538461538461537</v>
      </c>
      <c r="O142">
        <f t="shared" si="1"/>
        <v>6.2804878048780486</v>
      </c>
    </row>
    <row r="143" spans="1:16">
      <c r="B143">
        <v>58</v>
      </c>
      <c r="C143">
        <v>565</v>
      </c>
      <c r="H143">
        <v>20</v>
      </c>
      <c r="I143">
        <v>74</v>
      </c>
      <c r="N143">
        <f t="shared" si="1"/>
        <v>2.9</v>
      </c>
      <c r="O143">
        <f t="shared" si="1"/>
        <v>7.6351351351351351</v>
      </c>
    </row>
    <row r="144" spans="1:16">
      <c r="B144">
        <v>44</v>
      </c>
      <c r="C144">
        <v>445</v>
      </c>
      <c r="F144" s="1" t="s">
        <v>14</v>
      </c>
      <c r="H144">
        <v>15</v>
      </c>
      <c r="I144">
        <v>67</v>
      </c>
      <c r="L144" s="1" t="s">
        <v>14</v>
      </c>
      <c r="N144">
        <f t="shared" si="1"/>
        <v>2.9333333333333331</v>
      </c>
      <c r="O144">
        <f t="shared" si="1"/>
        <v>6.6417910447761193</v>
      </c>
    </row>
    <row r="145" spans="2:15">
      <c r="B145">
        <v>68</v>
      </c>
      <c r="C145">
        <v>527</v>
      </c>
      <c r="H145">
        <v>18</v>
      </c>
      <c r="I145">
        <v>56</v>
      </c>
      <c r="N145">
        <f t="shared" si="1"/>
        <v>3.7777777777777777</v>
      </c>
      <c r="O145">
        <f t="shared" si="1"/>
        <v>9.4107142857142865</v>
      </c>
    </row>
    <row r="146" spans="2:15">
      <c r="B146">
        <v>67</v>
      </c>
      <c r="C146">
        <v>150</v>
      </c>
      <c r="H146">
        <v>18</v>
      </c>
      <c r="I146">
        <v>32</v>
      </c>
      <c r="N146">
        <f t="shared" si="1"/>
        <v>3.7222222222222223</v>
      </c>
      <c r="O146">
        <f t="shared" si="1"/>
        <v>4.6875</v>
      </c>
    </row>
    <row r="147" spans="2:15">
      <c r="B147">
        <v>40</v>
      </c>
      <c r="C147">
        <v>144</v>
      </c>
      <c r="F147" s="1" t="s">
        <v>15</v>
      </c>
      <c r="H147">
        <v>10</v>
      </c>
      <c r="I147">
        <v>28</v>
      </c>
      <c r="L147" s="1" t="s">
        <v>15</v>
      </c>
      <c r="N147">
        <f t="shared" si="1"/>
        <v>4</v>
      </c>
      <c r="O147">
        <f t="shared" si="1"/>
        <v>5.1428571428571432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G18" sqref="G18"/>
    </sheetView>
  </sheetViews>
  <sheetFormatPr baseColWidth="10" defaultRowHeight="13" x14ac:dyDescent="0"/>
  <sheetData>
    <row r="1" spans="1:18">
      <c r="B1" t="s">
        <v>124</v>
      </c>
      <c r="D1" t="s">
        <v>125</v>
      </c>
      <c r="G1" t="s">
        <v>129</v>
      </c>
    </row>
    <row r="2" spans="1:18">
      <c r="B2" t="s">
        <v>126</v>
      </c>
      <c r="C2" t="s">
        <v>127</v>
      </c>
      <c r="D2" t="s">
        <v>128</v>
      </c>
      <c r="E2" t="s">
        <v>127</v>
      </c>
    </row>
    <row r="3" spans="1:18">
      <c r="A3" s="9">
        <v>41760</v>
      </c>
      <c r="B3">
        <v>33</v>
      </c>
      <c r="C3">
        <v>57</v>
      </c>
      <c r="D3">
        <v>180</v>
      </c>
      <c r="E3">
        <v>255</v>
      </c>
      <c r="G3" t="s">
        <v>130</v>
      </c>
      <c r="H3" t="s">
        <v>131</v>
      </c>
      <c r="I3" t="s">
        <v>132</v>
      </c>
      <c r="J3" t="s">
        <v>133</v>
      </c>
      <c r="K3" t="s">
        <v>134</v>
      </c>
      <c r="L3" t="s">
        <v>135</v>
      </c>
      <c r="M3" t="s">
        <v>136</v>
      </c>
      <c r="N3" t="s">
        <v>137</v>
      </c>
      <c r="O3" t="s">
        <v>138</v>
      </c>
      <c r="P3" t="s">
        <v>139</v>
      </c>
      <c r="Q3" t="s">
        <v>140</v>
      </c>
      <c r="R3" t="s">
        <v>141</v>
      </c>
    </row>
    <row r="4" spans="1:18">
      <c r="A4" s="9">
        <v>41730</v>
      </c>
      <c r="B4">
        <v>24</v>
      </c>
      <c r="C4">
        <v>47</v>
      </c>
      <c r="D4">
        <v>246</v>
      </c>
      <c r="E4">
        <v>146</v>
      </c>
      <c r="G4">
        <v>1</v>
      </c>
      <c r="H4">
        <v>27</v>
      </c>
      <c r="I4">
        <v>3</v>
      </c>
      <c r="J4">
        <v>10</v>
      </c>
      <c r="K4">
        <v>11</v>
      </c>
      <c r="L4">
        <v>2</v>
      </c>
      <c r="M4">
        <v>2</v>
      </c>
      <c r="N4">
        <v>2</v>
      </c>
      <c r="O4">
        <v>1</v>
      </c>
      <c r="P4">
        <v>3</v>
      </c>
      <c r="Q4">
        <v>5</v>
      </c>
      <c r="R4">
        <v>2</v>
      </c>
    </row>
    <row r="5" spans="1:18">
      <c r="A5" s="9">
        <v>41699</v>
      </c>
      <c r="B5">
        <v>25</v>
      </c>
      <c r="C5">
        <v>35</v>
      </c>
      <c r="D5">
        <v>267</v>
      </c>
      <c r="E5">
        <v>94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</row>
    <row r="6" spans="1:18">
      <c r="A6" s="9">
        <v>41671</v>
      </c>
      <c r="B6">
        <v>25</v>
      </c>
      <c r="C6">
        <v>48</v>
      </c>
      <c r="D6">
        <v>202</v>
      </c>
      <c r="E6">
        <v>468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4</v>
      </c>
    </row>
    <row r="7" spans="1:18">
      <c r="A7" s="9">
        <v>41640</v>
      </c>
      <c r="B7">
        <v>29</v>
      </c>
      <c r="C7">
        <v>40</v>
      </c>
      <c r="D7">
        <v>166</v>
      </c>
      <c r="E7">
        <v>393</v>
      </c>
    </row>
    <row r="8" spans="1:18">
      <c r="A8" s="9">
        <v>41609</v>
      </c>
      <c r="B8">
        <v>20</v>
      </c>
      <c r="C8">
        <v>41</v>
      </c>
      <c r="D8">
        <v>179</v>
      </c>
      <c r="E8">
        <v>221</v>
      </c>
    </row>
    <row r="9" spans="1:18">
      <c r="A9" s="9">
        <v>41579</v>
      </c>
      <c r="B9">
        <v>24</v>
      </c>
      <c r="C9">
        <v>41</v>
      </c>
      <c r="D9">
        <v>238</v>
      </c>
      <c r="E9">
        <v>325</v>
      </c>
      <c r="G9" t="s">
        <v>130</v>
      </c>
      <c r="H9" t="s">
        <v>131</v>
      </c>
      <c r="I9" t="s">
        <v>132</v>
      </c>
      <c r="J9" t="s">
        <v>133</v>
      </c>
      <c r="K9" t="s">
        <v>134</v>
      </c>
      <c r="L9" t="s">
        <v>135</v>
      </c>
      <c r="M9" t="s">
        <v>136</v>
      </c>
      <c r="N9" t="s">
        <v>137</v>
      </c>
      <c r="O9" t="s">
        <v>138</v>
      </c>
      <c r="P9" t="s">
        <v>139</v>
      </c>
      <c r="Q9" t="s">
        <v>140</v>
      </c>
      <c r="R9" t="s">
        <v>141</v>
      </c>
    </row>
    <row r="10" spans="1:18">
      <c r="A10" s="9">
        <v>41548</v>
      </c>
      <c r="B10">
        <v>28</v>
      </c>
      <c r="C10">
        <v>31</v>
      </c>
      <c r="D10">
        <v>178</v>
      </c>
      <c r="E10">
        <v>175</v>
      </c>
      <c r="G10">
        <f>G4/79</f>
        <v>1.2658227848101266E-2</v>
      </c>
      <c r="H10">
        <f t="shared" ref="H10:R10" si="0">H4/79</f>
        <v>0.34177215189873417</v>
      </c>
      <c r="I10">
        <f t="shared" si="0"/>
        <v>3.7974683544303799E-2</v>
      </c>
      <c r="J10">
        <f t="shared" si="0"/>
        <v>0.12658227848101267</v>
      </c>
      <c r="K10">
        <f t="shared" si="0"/>
        <v>0.13924050632911392</v>
      </c>
      <c r="L10">
        <f t="shared" si="0"/>
        <v>2.5316455696202531E-2</v>
      </c>
      <c r="M10">
        <f t="shared" si="0"/>
        <v>2.5316455696202531E-2</v>
      </c>
      <c r="N10">
        <f t="shared" si="0"/>
        <v>2.5316455696202531E-2</v>
      </c>
      <c r="O10">
        <f t="shared" si="0"/>
        <v>1.2658227848101266E-2</v>
      </c>
      <c r="P10">
        <f t="shared" si="0"/>
        <v>3.7974683544303799E-2</v>
      </c>
      <c r="Q10">
        <f t="shared" si="0"/>
        <v>6.3291139240506333E-2</v>
      </c>
      <c r="R10">
        <f t="shared" si="0"/>
        <v>2.5316455696202531E-2</v>
      </c>
    </row>
    <row r="11" spans="1:18">
      <c r="A11" s="9">
        <v>41518</v>
      </c>
      <c r="B11">
        <v>29</v>
      </c>
      <c r="C11">
        <v>35</v>
      </c>
      <c r="D11">
        <v>203</v>
      </c>
      <c r="E11">
        <v>308</v>
      </c>
      <c r="G11" t="s">
        <v>142</v>
      </c>
      <c r="H11" t="s">
        <v>143</v>
      </c>
      <c r="I11" t="s">
        <v>144</v>
      </c>
      <c r="J11" t="s">
        <v>145</v>
      </c>
      <c r="K11" t="s">
        <v>146</v>
      </c>
      <c r="L11" t="s">
        <v>147</v>
      </c>
      <c r="M11" t="s">
        <v>148</v>
      </c>
      <c r="N11" t="s">
        <v>149</v>
      </c>
    </row>
    <row r="12" spans="1:18">
      <c r="A12" s="9">
        <v>41487</v>
      </c>
      <c r="B12">
        <v>25</v>
      </c>
      <c r="C12">
        <v>37</v>
      </c>
      <c r="D12">
        <v>183</v>
      </c>
      <c r="E12">
        <v>345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</row>
    <row r="13" spans="1:18">
      <c r="A13" s="9">
        <v>41456</v>
      </c>
      <c r="B13">
        <v>26</v>
      </c>
      <c r="C13">
        <v>20</v>
      </c>
      <c r="D13">
        <v>215</v>
      </c>
      <c r="E13">
        <v>214</v>
      </c>
    </row>
    <row r="14" spans="1:18">
      <c r="A14" s="9">
        <v>41426</v>
      </c>
      <c r="B14">
        <v>21</v>
      </c>
      <c r="C14">
        <v>20</v>
      </c>
      <c r="D14">
        <v>157</v>
      </c>
      <c r="E14">
        <v>122</v>
      </c>
    </row>
    <row r="15" spans="1:18">
      <c r="A15" s="9">
        <v>41395</v>
      </c>
      <c r="B15">
        <v>23</v>
      </c>
      <c r="C15">
        <v>20</v>
      </c>
      <c r="D15">
        <v>212</v>
      </c>
      <c r="E15">
        <v>144</v>
      </c>
    </row>
    <row r="16" spans="1:18">
      <c r="A16" s="9">
        <v>41365</v>
      </c>
      <c r="B16">
        <v>22</v>
      </c>
      <c r="C16">
        <v>22</v>
      </c>
      <c r="D16">
        <v>181</v>
      </c>
      <c r="E16">
        <v>99</v>
      </c>
      <c r="G16" t="s">
        <v>150</v>
      </c>
    </row>
    <row r="17" spans="1:5">
      <c r="A17" s="9">
        <v>41334</v>
      </c>
      <c r="B17">
        <v>19</v>
      </c>
      <c r="C17">
        <v>18</v>
      </c>
      <c r="D17">
        <v>118</v>
      </c>
      <c r="E17">
        <v>218</v>
      </c>
    </row>
    <row r="18" spans="1:5">
      <c r="A18" s="9">
        <v>41306</v>
      </c>
      <c r="B18">
        <v>20</v>
      </c>
      <c r="C18">
        <v>23</v>
      </c>
      <c r="D18">
        <v>210</v>
      </c>
      <c r="E18">
        <v>294</v>
      </c>
    </row>
    <row r="19" spans="1:5">
      <c r="A19" s="9">
        <v>41275</v>
      </c>
      <c r="B19">
        <v>20</v>
      </c>
      <c r="C19">
        <v>12</v>
      </c>
      <c r="D19">
        <v>104</v>
      </c>
      <c r="E19">
        <v>103</v>
      </c>
    </row>
    <row r="20" spans="1:5">
      <c r="A20" s="9">
        <v>41244</v>
      </c>
      <c r="B20">
        <v>20</v>
      </c>
      <c r="C20">
        <v>14</v>
      </c>
      <c r="D20">
        <v>163</v>
      </c>
      <c r="E20">
        <v>72</v>
      </c>
    </row>
    <row r="21" spans="1:5">
      <c r="A21" s="9">
        <v>41214</v>
      </c>
      <c r="B21">
        <v>16</v>
      </c>
      <c r="C21">
        <v>11</v>
      </c>
      <c r="D21">
        <v>200</v>
      </c>
      <c r="E21">
        <v>173</v>
      </c>
    </row>
    <row r="22" spans="1:5">
      <c r="A22" s="9">
        <v>41183</v>
      </c>
      <c r="B22">
        <v>18</v>
      </c>
      <c r="C22">
        <v>11</v>
      </c>
      <c r="D22">
        <v>175</v>
      </c>
      <c r="E22">
        <v>151</v>
      </c>
    </row>
    <row r="23" spans="1:5">
      <c r="A23" s="9">
        <v>41153</v>
      </c>
      <c r="B23">
        <v>17</v>
      </c>
      <c r="C23">
        <v>10</v>
      </c>
      <c r="D23">
        <v>192</v>
      </c>
      <c r="E23">
        <v>130</v>
      </c>
    </row>
    <row r="24" spans="1:5">
      <c r="A24" s="9">
        <v>41122</v>
      </c>
      <c r="B24">
        <v>15</v>
      </c>
      <c r="C24">
        <v>7</v>
      </c>
      <c r="D24">
        <v>192</v>
      </c>
      <c r="E24">
        <v>87</v>
      </c>
    </row>
    <row r="25" spans="1:5">
      <c r="A25" s="9">
        <v>41091</v>
      </c>
      <c r="B25">
        <v>16</v>
      </c>
      <c r="C25">
        <v>4</v>
      </c>
      <c r="D25">
        <v>131</v>
      </c>
      <c r="E25">
        <v>42</v>
      </c>
    </row>
    <row r="26" spans="1:5">
      <c r="A26" s="9">
        <v>41061</v>
      </c>
      <c r="B26">
        <v>14</v>
      </c>
      <c r="C26">
        <v>3</v>
      </c>
      <c r="D26">
        <v>183</v>
      </c>
      <c r="E26">
        <v>13</v>
      </c>
    </row>
    <row r="27" spans="1:5">
      <c r="A27" s="9">
        <v>41030</v>
      </c>
      <c r="B27">
        <v>17</v>
      </c>
      <c r="C27">
        <v>4</v>
      </c>
      <c r="D27">
        <v>250</v>
      </c>
      <c r="E27">
        <v>12</v>
      </c>
    </row>
    <row r="28" spans="1:5">
      <c r="A28" s="9">
        <v>41000</v>
      </c>
      <c r="B28">
        <v>17</v>
      </c>
      <c r="C28">
        <v>2</v>
      </c>
      <c r="D28">
        <v>189</v>
      </c>
      <c r="E28">
        <v>13</v>
      </c>
    </row>
    <row r="29" spans="1:5">
      <c r="A29" s="9">
        <v>40969</v>
      </c>
      <c r="B29">
        <v>21</v>
      </c>
      <c r="C29">
        <v>4</v>
      </c>
      <c r="D29">
        <v>278</v>
      </c>
      <c r="E29">
        <v>21</v>
      </c>
    </row>
    <row r="30" spans="1:5">
      <c r="A30" s="9">
        <v>40940</v>
      </c>
      <c r="B30">
        <v>15</v>
      </c>
      <c r="C30">
        <v>3</v>
      </c>
      <c r="D30">
        <v>202</v>
      </c>
      <c r="E30">
        <v>6</v>
      </c>
    </row>
    <row r="31" spans="1:5">
      <c r="A31" s="9">
        <v>40909</v>
      </c>
      <c r="B31">
        <v>19</v>
      </c>
      <c r="C31">
        <v>3</v>
      </c>
      <c r="D31">
        <v>190</v>
      </c>
      <c r="E31">
        <v>8</v>
      </c>
    </row>
    <row r="32" spans="1:5">
      <c r="A32" s="9">
        <v>40878</v>
      </c>
      <c r="B32">
        <v>21</v>
      </c>
      <c r="C32">
        <v>3</v>
      </c>
      <c r="D32">
        <v>170</v>
      </c>
      <c r="E32">
        <v>14</v>
      </c>
    </row>
    <row r="33" spans="1:5">
      <c r="A33" s="9">
        <v>40848</v>
      </c>
      <c r="B33">
        <v>20</v>
      </c>
      <c r="C33">
        <v>3</v>
      </c>
      <c r="D33">
        <v>279</v>
      </c>
      <c r="E33">
        <v>12</v>
      </c>
    </row>
    <row r="34" spans="1:5">
      <c r="A34" s="9">
        <v>40817</v>
      </c>
      <c r="B34">
        <v>19</v>
      </c>
      <c r="C34">
        <v>2</v>
      </c>
      <c r="D34">
        <v>202</v>
      </c>
      <c r="E34">
        <v>10</v>
      </c>
    </row>
    <row r="35" spans="1:5">
      <c r="A35" s="9">
        <v>40787</v>
      </c>
      <c r="B35">
        <v>16</v>
      </c>
      <c r="C35">
        <v>2</v>
      </c>
      <c r="D35">
        <v>149</v>
      </c>
      <c r="E35">
        <v>16</v>
      </c>
    </row>
    <row r="36" spans="1:5">
      <c r="A36" s="9">
        <v>40756</v>
      </c>
      <c r="B36">
        <v>16</v>
      </c>
      <c r="C36">
        <v>2</v>
      </c>
      <c r="D36">
        <v>104</v>
      </c>
      <c r="E36">
        <v>31</v>
      </c>
    </row>
    <row r="37" spans="1:5">
      <c r="A37" s="9">
        <v>40725</v>
      </c>
      <c r="B37">
        <v>19</v>
      </c>
      <c r="C37">
        <v>4</v>
      </c>
      <c r="D37">
        <v>206</v>
      </c>
      <c r="E37">
        <v>22</v>
      </c>
    </row>
    <row r="38" spans="1:5">
      <c r="A38" s="9">
        <v>40695</v>
      </c>
      <c r="B38">
        <v>16</v>
      </c>
      <c r="C38">
        <v>4</v>
      </c>
      <c r="D38">
        <v>343</v>
      </c>
      <c r="E38">
        <v>52</v>
      </c>
    </row>
    <row r="39" spans="1:5">
      <c r="A39" s="9">
        <v>40664</v>
      </c>
      <c r="B39">
        <v>13</v>
      </c>
      <c r="C39">
        <v>4</v>
      </c>
      <c r="D39">
        <v>160</v>
      </c>
      <c r="E39">
        <v>28</v>
      </c>
    </row>
    <row r="40" spans="1:5">
      <c r="A40" s="9">
        <v>40634</v>
      </c>
      <c r="B40">
        <v>11</v>
      </c>
      <c r="C40">
        <v>3</v>
      </c>
      <c r="D40">
        <v>362</v>
      </c>
      <c r="E40">
        <v>19</v>
      </c>
    </row>
    <row r="41" spans="1:5">
      <c r="A41" s="9">
        <v>40603</v>
      </c>
      <c r="B41">
        <v>12</v>
      </c>
      <c r="C41">
        <v>2</v>
      </c>
      <c r="D41">
        <v>164</v>
      </c>
      <c r="E41">
        <v>31</v>
      </c>
    </row>
    <row r="42" spans="1:5">
      <c r="A42" s="9">
        <v>40575</v>
      </c>
      <c r="B42">
        <v>13</v>
      </c>
      <c r="C42">
        <v>2</v>
      </c>
      <c r="D42">
        <v>116</v>
      </c>
      <c r="E42">
        <v>22</v>
      </c>
    </row>
    <row r="43" spans="1:5">
      <c r="A43" s="9">
        <v>40544</v>
      </c>
      <c r="B43">
        <v>15</v>
      </c>
      <c r="C43">
        <v>4</v>
      </c>
      <c r="D43">
        <v>99</v>
      </c>
      <c r="E43">
        <v>73</v>
      </c>
    </row>
    <row r="44" spans="1:5">
      <c r="A44" s="9">
        <v>40513</v>
      </c>
      <c r="B44">
        <v>13</v>
      </c>
      <c r="C44">
        <v>3</v>
      </c>
      <c r="D44">
        <v>178</v>
      </c>
      <c r="E44">
        <v>64</v>
      </c>
    </row>
    <row r="45" spans="1:5">
      <c r="A45" s="9">
        <v>40483</v>
      </c>
      <c r="B45">
        <v>16</v>
      </c>
      <c r="C45">
        <v>4</v>
      </c>
      <c r="D45">
        <v>106</v>
      </c>
      <c r="E45">
        <v>81</v>
      </c>
    </row>
    <row r="46" spans="1:5">
      <c r="A46" s="9">
        <v>40452</v>
      </c>
      <c r="B46">
        <v>14</v>
      </c>
      <c r="C46">
        <v>2</v>
      </c>
      <c r="D46">
        <v>119</v>
      </c>
      <c r="E46">
        <v>18</v>
      </c>
    </row>
    <row r="47" spans="1:5">
      <c r="A47" s="9">
        <v>40422</v>
      </c>
      <c r="B47">
        <v>15</v>
      </c>
      <c r="C47">
        <v>3</v>
      </c>
      <c r="D47">
        <v>130</v>
      </c>
      <c r="E47">
        <v>11</v>
      </c>
    </row>
    <row r="48" spans="1:5">
      <c r="A48" s="9">
        <v>40391</v>
      </c>
      <c r="B48">
        <v>16</v>
      </c>
      <c r="C48">
        <v>2</v>
      </c>
      <c r="D48">
        <v>177</v>
      </c>
      <c r="E48">
        <v>6</v>
      </c>
    </row>
    <row r="49" spans="1:5">
      <c r="A49" s="9">
        <v>40360</v>
      </c>
      <c r="B49">
        <v>17</v>
      </c>
      <c r="C49">
        <v>2</v>
      </c>
      <c r="D49">
        <v>193</v>
      </c>
      <c r="E49">
        <v>13</v>
      </c>
    </row>
    <row r="50" spans="1:5">
      <c r="A50" s="9">
        <v>40330</v>
      </c>
      <c r="B50">
        <v>14</v>
      </c>
      <c r="C50">
        <v>1</v>
      </c>
      <c r="D50">
        <v>135</v>
      </c>
      <c r="E50">
        <v>6</v>
      </c>
    </row>
    <row r="51" spans="1:5">
      <c r="A51" s="9">
        <v>40299</v>
      </c>
      <c r="B51">
        <v>18</v>
      </c>
      <c r="C51">
        <v>3</v>
      </c>
      <c r="D51">
        <v>199</v>
      </c>
      <c r="E51">
        <v>13</v>
      </c>
    </row>
    <row r="52" spans="1:5">
      <c r="A52" s="9">
        <v>40269</v>
      </c>
      <c r="B52">
        <v>16</v>
      </c>
      <c r="C52">
        <v>1</v>
      </c>
      <c r="D52">
        <v>157</v>
      </c>
      <c r="E52">
        <v>1</v>
      </c>
    </row>
    <row r="53" spans="1:5">
      <c r="A53" s="9">
        <v>40238</v>
      </c>
      <c r="B53">
        <v>17</v>
      </c>
      <c r="C53">
        <v>0</v>
      </c>
      <c r="D53">
        <v>119</v>
      </c>
      <c r="E53">
        <v>0</v>
      </c>
    </row>
    <row r="54" spans="1:5">
      <c r="A54" s="9">
        <v>40210</v>
      </c>
      <c r="B54">
        <v>18</v>
      </c>
      <c r="C54">
        <v>0</v>
      </c>
      <c r="D54">
        <v>159</v>
      </c>
      <c r="E54">
        <v>0</v>
      </c>
    </row>
    <row r="55" spans="1:5">
      <c r="A55" s="9">
        <v>40179</v>
      </c>
      <c r="B55">
        <v>19</v>
      </c>
      <c r="C55">
        <v>0</v>
      </c>
      <c r="D55">
        <v>213</v>
      </c>
      <c r="E55">
        <v>0</v>
      </c>
    </row>
    <row r="56" spans="1:5">
      <c r="A56" s="9">
        <v>40148</v>
      </c>
      <c r="B56">
        <v>14</v>
      </c>
      <c r="C56">
        <v>0</v>
      </c>
      <c r="D56">
        <v>140</v>
      </c>
      <c r="E56">
        <v>0</v>
      </c>
    </row>
    <row r="57" spans="1:5">
      <c r="A57" s="9">
        <v>40118</v>
      </c>
      <c r="B57">
        <v>15</v>
      </c>
      <c r="C57">
        <v>0</v>
      </c>
      <c r="D57">
        <v>189</v>
      </c>
      <c r="E57">
        <v>0</v>
      </c>
    </row>
    <row r="58" spans="1:5">
      <c r="A58" s="9">
        <v>40087</v>
      </c>
      <c r="B58">
        <v>16</v>
      </c>
      <c r="C58">
        <v>0</v>
      </c>
      <c r="D58">
        <v>369</v>
      </c>
      <c r="E58">
        <v>0</v>
      </c>
    </row>
    <row r="59" spans="1:5">
      <c r="A59" s="9">
        <v>40057</v>
      </c>
      <c r="B59">
        <v>15</v>
      </c>
      <c r="C59">
        <v>0</v>
      </c>
      <c r="D59">
        <v>252</v>
      </c>
      <c r="E59">
        <v>0</v>
      </c>
    </row>
    <row r="60" spans="1:5">
      <c r="A60" s="9">
        <v>40026</v>
      </c>
      <c r="B60">
        <v>15</v>
      </c>
      <c r="C60">
        <v>0</v>
      </c>
      <c r="D60">
        <v>253</v>
      </c>
      <c r="E60">
        <v>0</v>
      </c>
    </row>
    <row r="61" spans="1:5">
      <c r="A61" s="9">
        <v>39995</v>
      </c>
      <c r="B61">
        <v>12</v>
      </c>
      <c r="C61">
        <v>0</v>
      </c>
      <c r="D61">
        <v>142</v>
      </c>
      <c r="E61">
        <v>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211729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User Community</vt:lpstr>
      <vt:lpstr>Git</vt:lpstr>
      <vt:lpstr>User Regression</vt:lpstr>
      <vt:lpstr>Dev Regression</vt:lpstr>
      <vt:lpstr>OpenStack Users Breakdown</vt:lpstr>
      <vt:lpstr>Linux Kernel</vt:lpstr>
      <vt:lpstr>New Graph</vt:lpstr>
      <vt:lpstr>Big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Qingye (John)</dc:creator>
  <cp:lastModifiedBy>Qingye Jiang</cp:lastModifiedBy>
  <cp:revision>82</cp:revision>
  <dcterms:created xsi:type="dcterms:W3CDTF">2011-10-08T14:33:44Z</dcterms:created>
  <dcterms:modified xsi:type="dcterms:W3CDTF">2014-08-15T11:30:26Z</dcterms:modified>
</cp:coreProperties>
</file>