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D4E980C2-E373-423C-80AE-78DEC8C305E6}" xr6:coauthVersionLast="47" xr6:coauthVersionMax="47" xr10:uidLastSave="{00000000-0000-0000-0000-000000000000}"/>
  <bookViews>
    <workbookView xWindow="-110" yWindow="-110" windowWidth="19420" windowHeight="10300" activeTab="1" xr2:uid="{241E9BAC-D04F-4048-8E81-038868B8E86E}"/>
  </bookViews>
  <sheets>
    <sheet name="Sayfa1" sheetId="1" r:id="rId1"/>
    <sheet name="Sayfa2" sheetId="2" r:id="rId2"/>
  </sheets>
  <externalReferences>
    <externalReference r:id="rId3"/>
  </externalReferences>
  <definedNames>
    <definedName name="AltTolerans" localSheetId="0">Sayfa1!$K$6</definedName>
    <definedName name="AltTolerans">Sayfa2!$K$6</definedName>
    <definedName name="MaksimumÖlçüm" localSheetId="0">Sayfa1!$I$21</definedName>
    <definedName name="MaksimumÖlçüm">Sayfa2!$I$21</definedName>
    <definedName name="MinimumÖlçüm" localSheetId="0">Sayfa1!$I$22</definedName>
    <definedName name="MinimumÖlçüm">Sayfa2!$I$22</definedName>
    <definedName name="Ölçümler" localSheetId="0">Sayfa1!$B$6:$B$45,Sayfa1!$E$6:$E$45</definedName>
    <definedName name="Ölçümler">Sayfa2!$B$6:$B$45,Sayfa2!$E$6:$E$45</definedName>
    <definedName name="ÜstTolerans" localSheetId="0">Sayfa1!$K$5</definedName>
    <definedName name="ÜstTolerans">Sayfa2!$K$5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2" l="1"/>
  <c r="K30" i="2"/>
  <c r="I27" i="2"/>
  <c r="I26" i="2"/>
  <c r="I22" i="2"/>
  <c r="G30" i="2" s="1"/>
  <c r="I21" i="2"/>
  <c r="I23" i="2" s="1"/>
  <c r="I24" i="2" l="1"/>
  <c r="I25" i="2"/>
  <c r="H30" i="2" s="1"/>
  <c r="J30" i="2"/>
  <c r="K11" i="2"/>
  <c r="G31" i="2" l="1"/>
  <c r="H31" i="2"/>
  <c r="G32" i="2" l="1"/>
  <c r="H32" i="2"/>
  <c r="J31" i="2"/>
  <c r="I31" i="2" a="1"/>
  <c r="I31" i="2" s="1"/>
  <c r="I30" i="2" a="1"/>
  <c r="I30" i="2" s="1"/>
  <c r="H33" i="2" l="1"/>
  <c r="G33" i="2"/>
  <c r="J32" i="2"/>
  <c r="I32" i="2" a="1"/>
  <c r="I32" i="2" s="1"/>
  <c r="J33" i="2" l="1"/>
  <c r="H34" i="2"/>
  <c r="G34" i="2"/>
  <c r="I33" i="2" s="1" a="1"/>
  <c r="I33" i="2" s="1"/>
  <c r="G35" i="2" l="1"/>
  <c r="H35" i="2"/>
  <c r="J34" i="2"/>
  <c r="I34" i="2" a="1"/>
  <c r="I34" i="2" s="1"/>
  <c r="H36" i="2" l="1"/>
  <c r="G36" i="2"/>
  <c r="I35" i="2" a="1"/>
  <c r="I35" i="2" s="1"/>
  <c r="J35" i="2"/>
  <c r="J36" i="2" l="1"/>
  <c r="I36" i="2" a="1"/>
  <c r="I36" i="2" s="1"/>
  <c r="G37" i="2"/>
  <c r="H37" i="2"/>
  <c r="J37" i="2" l="1"/>
  <c r="I37" i="2" a="1"/>
  <c r="I37" i="2" s="1"/>
  <c r="H38" i="2"/>
  <c r="G38" i="2"/>
  <c r="I38" i="2" l="1" a="1"/>
  <c r="I38" i="2" s="1"/>
  <c r="J38" i="2"/>
  <c r="H39" i="2"/>
  <c r="G39" i="2"/>
  <c r="J39" i="2" l="1"/>
  <c r="I39" i="2" a="1"/>
  <c r="I39" i="2" s="1"/>
  <c r="K31" i="1" l="1"/>
  <c r="K30" i="1"/>
  <c r="I27" i="1"/>
  <c r="I26" i="1"/>
  <c r="I22" i="1"/>
  <c r="G30" i="1" s="1"/>
  <c r="I21" i="1"/>
  <c r="I23" i="1" s="1"/>
  <c r="I24" i="1" l="1"/>
  <c r="J30" i="1"/>
  <c r="I25" i="1"/>
  <c r="H30" i="1" s="1"/>
  <c r="K11" i="1"/>
  <c r="H31" i="1" l="1"/>
  <c r="G31" i="1"/>
  <c r="J31" i="1" l="1"/>
  <c r="I31" i="1" a="1"/>
  <c r="I31" i="1" s="1"/>
  <c r="I30" i="1" a="1"/>
  <c r="I30" i="1" s="1"/>
  <c r="H32" i="1"/>
  <c r="G32" i="1"/>
  <c r="J32" i="1" l="1"/>
  <c r="I32" i="1" a="1"/>
  <c r="I32" i="1" s="1"/>
  <c r="H33" i="1"/>
  <c r="G33" i="1"/>
  <c r="H34" i="1" l="1"/>
  <c r="G34" i="1"/>
  <c r="I33" i="1" a="1"/>
  <c r="I33" i="1" s="1"/>
  <c r="J33" i="1"/>
  <c r="J34" i="1" l="1"/>
  <c r="I34" i="1" a="1"/>
  <c r="I34" i="1" s="1"/>
  <c r="G35" i="1"/>
  <c r="H35" i="1"/>
  <c r="H36" i="1" l="1"/>
  <c r="G36" i="1"/>
  <c r="J35" i="1"/>
  <c r="I35" i="1" a="1"/>
  <c r="I35" i="1" s="1"/>
  <c r="I36" i="1" l="1" a="1"/>
  <c r="I36" i="1" s="1"/>
  <c r="J36" i="1"/>
  <c r="H37" i="1"/>
  <c r="G37" i="1"/>
  <c r="J37" i="1" l="1"/>
  <c r="I37" i="1" a="1"/>
  <c r="I37" i="1" s="1"/>
  <c r="H38" i="1"/>
  <c r="G38" i="1"/>
  <c r="J38" i="1" l="1"/>
  <c r="I38" i="1" a="1"/>
  <c r="I38" i="1" s="1"/>
  <c r="H39" i="1"/>
  <c r="G39" i="1"/>
  <c r="J39" i="1" l="1"/>
  <c r="I39" i="1" a="1"/>
  <c r="I39" i="1" s="1"/>
</calcChain>
</file>

<file path=xl/sharedStrings.xml><?xml version="1.0" encoding="utf-8"?>
<sst xmlns="http://schemas.openxmlformats.org/spreadsheetml/2006/main" count="72" uniqueCount="40">
  <si>
    <t>KONTROL RAPORU</t>
  </si>
  <si>
    <r>
      <rPr>
        <b/>
        <sz val="20"/>
        <rFont val="Arial Tur"/>
        <charset val="162"/>
      </rPr>
      <t>A</t>
    </r>
    <r>
      <rPr>
        <sz val="10"/>
        <rFont val="Arial Tur"/>
        <charset val="162"/>
      </rPr>
      <t xml:space="preserve">
</t>
    </r>
    <r>
      <rPr>
        <sz val="8"/>
        <rFont val="Arial Tur"/>
        <charset val="162"/>
      </rPr>
      <t>format</t>
    </r>
  </si>
  <si>
    <t>Kalite Departmanı</t>
  </si>
  <si>
    <t>Sıra</t>
  </si>
  <si>
    <t>Ölçülen</t>
  </si>
  <si>
    <t xml:space="preserve"> PARÇA ADI</t>
  </si>
  <si>
    <t>BURÇ</t>
  </si>
  <si>
    <t xml:space="preserve"> ÜST TOLERANS</t>
  </si>
  <si>
    <t>mm</t>
  </si>
  <si>
    <t xml:space="preserve"> ALT TOLERANS</t>
  </si>
  <si>
    <t xml:space="preserve"> PARÇA KODU</t>
  </si>
  <si>
    <t>A1234</t>
  </si>
  <si>
    <t xml:space="preserve"> KRİTER ADI</t>
  </si>
  <si>
    <t>ÇAP</t>
  </si>
  <si>
    <t xml:space="preserve"> FİRMA ADI</t>
  </si>
  <si>
    <t>XYZ</t>
  </si>
  <si>
    <t xml:space="preserve"> ÖLÇÜM CİHAZI</t>
  </si>
  <si>
    <t>DİJİTAL KUMPAS</t>
  </si>
  <si>
    <t xml:space="preserve"> MAKİNE NO</t>
  </si>
  <si>
    <t xml:space="preserve"> TARİH</t>
  </si>
  <si>
    <t xml:space="preserve"> KONTROL EDEN</t>
  </si>
  <si>
    <t>Nedim Dündar</t>
  </si>
  <si>
    <t xml:space="preserve"> SONUÇ</t>
  </si>
  <si>
    <t xml:space="preserve"> ONAY</t>
  </si>
  <si>
    <t>Ömer Kurt</t>
  </si>
  <si>
    <t xml:space="preserve"> AÇIKLAMA</t>
  </si>
  <si>
    <t xml:space="preserve"> İSTATİSTİKSEL BİLGİLER</t>
  </si>
  <si>
    <t xml:space="preserve"> MAKSİMUM ÖLÇÜM DEĞERİ</t>
  </si>
  <si>
    <t xml:space="preserve"> MİNİMUM ÖLÇÜM DEĞERİ</t>
  </si>
  <si>
    <t xml:space="preserve"> ÜST TOLERANSTAN MAX. SAPMA</t>
  </si>
  <si>
    <t xml:space="preserve"> ALT TOLERANSTAN MAX. SAPMA</t>
  </si>
  <si>
    <t xml:space="preserve"> SINIF ARALIĞI</t>
  </si>
  <si>
    <t xml:space="preserve"> ARİTMETİK ORTALAMA</t>
  </si>
  <si>
    <t xml:space="preserve"> STANDART SAPMA</t>
  </si>
  <si>
    <t>Rev:No</t>
  </si>
  <si>
    <t>Tarih</t>
  </si>
  <si>
    <t>Revizyonun Açıklaması</t>
  </si>
  <si>
    <t>İlk Yayın</t>
  </si>
  <si>
    <t>Rev:0/0</t>
  </si>
  <si>
    <t>FRM_108/Y.T.:12.11.2022/Rev.0/0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</si>
</sst>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0000"/>
    <numFmt numFmtId="167" formatCode="0.00000"/>
  </numFmts>
  <fonts count="1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0"/>
      <name val="Arial Tur"/>
      <charset val="162"/>
    </font>
    <font>
      <sz val="7"/>
      <name val="Arial Tur"/>
      <charset val="162"/>
    </font>
    <font>
      <b/>
      <sz val="20"/>
      <name val="Arial Tur"/>
      <charset val="162"/>
    </font>
    <font>
      <sz val="8"/>
      <name val="Arial Tur"/>
      <charset val="162"/>
    </font>
    <font>
      <sz val="16"/>
      <color theme="1"/>
      <name val="Calibri"/>
      <family val="2"/>
      <charset val="162"/>
      <scheme val="minor"/>
    </font>
    <font>
      <sz val="6"/>
      <name val="Arial Tur"/>
      <charset val="162"/>
    </font>
    <font>
      <b/>
      <sz val="7"/>
      <name val="Arial Tur"/>
      <family val="2"/>
      <charset val="162"/>
    </font>
    <font>
      <b/>
      <sz val="8"/>
      <name val="Arial Tur"/>
      <family val="2"/>
      <charset val="162"/>
    </font>
    <font>
      <sz val="7"/>
      <name val="Arial Tur"/>
      <family val="2"/>
      <charset val="162"/>
    </font>
    <font>
      <sz val="8"/>
      <name val="Arial Tur"/>
      <family val="2"/>
      <charset val="162"/>
    </font>
    <font>
      <b/>
      <sz val="10"/>
      <name val="Arial Tur"/>
      <charset val="162"/>
    </font>
    <font>
      <b/>
      <sz val="8"/>
      <name val="Arial Tur"/>
      <charset val="162"/>
    </font>
    <font>
      <b/>
      <sz val="15"/>
      <name val="Arial Tur"/>
      <charset val="162"/>
    </font>
    <font>
      <sz val="3"/>
      <name val="Arial Tur"/>
      <charset val="162"/>
    </font>
    <font>
      <b/>
      <sz val="8"/>
      <name val="Arial Narrow"/>
      <family val="2"/>
      <charset val="162"/>
    </font>
    <font>
      <sz val="8"/>
      <name val="Arial Narrow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6" fillId="0" borderId="0" xfId="0" applyFont="1"/>
    <xf numFmtId="0" fontId="8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164" fontId="12" fillId="2" borderId="9" xfId="1" applyNumberFormat="1" applyFont="1" applyFill="1" applyBorder="1" applyAlignment="1" applyProtection="1">
      <alignment vertical="center" wrapText="1"/>
      <protection locked="0"/>
    </xf>
    <xf numFmtId="0" fontId="12" fillId="2" borderId="10" xfId="1" applyFont="1" applyFill="1" applyBorder="1" applyAlignment="1" applyProtection="1">
      <alignment vertical="center" wrapText="1"/>
      <protection locked="0"/>
    </xf>
    <xf numFmtId="165" fontId="11" fillId="3" borderId="5" xfId="1" applyNumberFormat="1" applyFont="1" applyFill="1" applyBorder="1" applyAlignment="1" applyProtection="1">
      <alignment horizontal="center" vertical="center" wrapText="1"/>
      <protection locked="0"/>
    </xf>
    <xf numFmtId="165" fontId="11" fillId="0" borderId="0" xfId="1" applyNumberFormat="1" applyFont="1" applyAlignment="1">
      <alignment horizontal="center" vertical="center" wrapText="1"/>
    </xf>
    <xf numFmtId="0" fontId="2" fillId="0" borderId="11" xfId="1" applyBorder="1" applyAlignment="1">
      <alignment vertical="center" wrapText="1"/>
    </xf>
    <xf numFmtId="0" fontId="10" fillId="0" borderId="14" xfId="1" applyFont="1" applyBorder="1" applyAlignment="1">
      <alignment vertical="center" wrapText="1"/>
    </xf>
    <xf numFmtId="164" fontId="12" fillId="2" borderId="15" xfId="1" applyNumberFormat="1" applyFont="1" applyFill="1" applyBorder="1" applyAlignment="1" applyProtection="1">
      <alignment vertical="center" wrapText="1"/>
      <protection locked="0"/>
    </xf>
    <xf numFmtId="0" fontId="12" fillId="2" borderId="16" xfId="1" applyFont="1" applyFill="1" applyBorder="1" applyAlignment="1" applyProtection="1">
      <alignment vertical="center" wrapText="1"/>
      <protection locked="0"/>
    </xf>
    <xf numFmtId="0" fontId="10" fillId="0" borderId="17" xfId="1" applyFont="1" applyBorder="1" applyAlignment="1">
      <alignment vertical="center" wrapText="1"/>
    </xf>
    <xf numFmtId="0" fontId="2" fillId="0" borderId="20" xfId="1" applyBorder="1" applyAlignment="1">
      <alignment vertical="center" wrapText="1"/>
    </xf>
    <xf numFmtId="0" fontId="10" fillId="0" borderId="22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2" fillId="0" borderId="27" xfId="1" applyBorder="1" applyAlignment="1">
      <alignment vertical="center" wrapText="1"/>
    </xf>
    <xf numFmtId="0" fontId="9" fillId="0" borderId="6" xfId="1" applyFont="1" applyBorder="1" applyAlignment="1">
      <alignment vertical="center"/>
    </xf>
    <xf numFmtId="0" fontId="9" fillId="0" borderId="3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165" fontId="11" fillId="0" borderId="20" xfId="1" applyNumberFormat="1" applyFont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21" xfId="1" applyNumberFormat="1" applyFont="1" applyBorder="1" applyAlignment="1">
      <alignment horizontal="left" vertical="center" wrapText="1"/>
    </xf>
    <xf numFmtId="164" fontId="11" fillId="0" borderId="26" xfId="1" applyNumberFormat="1" applyFont="1" applyBorder="1" applyAlignment="1">
      <alignment horizontal="left" vertical="center" wrapText="1"/>
    </xf>
    <xf numFmtId="0" fontId="2" fillId="0" borderId="6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7" fontId="5" fillId="0" borderId="20" xfId="1" applyNumberFormat="1" applyFont="1" applyBorder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166" fontId="5" fillId="0" borderId="0" xfId="1" applyNumberFormat="1" applyFont="1" applyAlignment="1">
      <alignment horizontal="center" wrapText="1"/>
    </xf>
    <xf numFmtId="0" fontId="2" fillId="0" borderId="21" xfId="1" applyBorder="1" applyAlignment="1">
      <alignment vertical="center" wrapText="1"/>
    </xf>
    <xf numFmtId="167" fontId="5" fillId="0" borderId="20" xfId="1" applyNumberFormat="1" applyFont="1" applyBorder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6" fontId="5" fillId="0" borderId="0" xfId="1" applyNumberFormat="1" applyFont="1" applyAlignment="1">
      <alignment horizontal="center" vertical="center" wrapText="1"/>
    </xf>
    <xf numFmtId="167" fontId="5" fillId="0" borderId="27" xfId="1" applyNumberFormat="1" applyFont="1" applyBorder="1" applyAlignment="1">
      <alignment vertical="top" wrapText="1"/>
    </xf>
    <xf numFmtId="164" fontId="5" fillId="0" borderId="25" xfId="1" applyNumberFormat="1" applyFont="1" applyBorder="1" applyAlignment="1">
      <alignment vertical="top" wrapText="1"/>
    </xf>
    <xf numFmtId="0" fontId="5" fillId="0" borderId="25" xfId="1" applyFont="1" applyBorder="1" applyAlignment="1">
      <alignment horizontal="center" vertical="top" wrapText="1"/>
    </xf>
    <xf numFmtId="0" fontId="5" fillId="0" borderId="25" xfId="1" applyFont="1" applyBorder="1" applyAlignment="1">
      <alignment vertical="top" wrapText="1"/>
    </xf>
    <xf numFmtId="0" fontId="2" fillId="0" borderId="25" xfId="1" applyBorder="1" applyAlignment="1">
      <alignment vertical="center" wrapText="1"/>
    </xf>
    <xf numFmtId="0" fontId="2" fillId="0" borderId="26" xfId="1" applyBorder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25" xfId="1" applyFont="1" applyBorder="1" applyAlignment="1">
      <alignment vertical="center" wrapText="1"/>
    </xf>
    <xf numFmtId="0" fontId="16" fillId="4" borderId="28" xfId="1" applyFont="1" applyFill="1" applyBorder="1" applyAlignment="1">
      <alignment horizontal="center" vertical="center"/>
    </xf>
    <xf numFmtId="14" fontId="17" fillId="4" borderId="29" xfId="1" applyNumberFormat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vertical="center"/>
    </xf>
    <xf numFmtId="0" fontId="16" fillId="4" borderId="29" xfId="1" applyFont="1" applyFill="1" applyBorder="1" applyAlignment="1">
      <alignment vertical="center"/>
    </xf>
    <xf numFmtId="0" fontId="17" fillId="4" borderId="28" xfId="1" applyFont="1" applyFill="1" applyBorder="1" applyAlignment="1">
      <alignment horizontal="center" vertical="center"/>
    </xf>
    <xf numFmtId="0" fontId="17" fillId="4" borderId="31" xfId="1" applyFont="1" applyFill="1" applyBorder="1" applyAlignment="1">
      <alignment vertical="center"/>
    </xf>
    <xf numFmtId="0" fontId="17" fillId="4" borderId="29" xfId="1" applyFont="1" applyFill="1" applyBorder="1" applyAlignment="1">
      <alignment vertical="center"/>
    </xf>
    <xf numFmtId="0" fontId="17" fillId="4" borderId="29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1" fillId="2" borderId="3" xfId="1" applyFont="1" applyFill="1" applyBorder="1" applyAlignment="1" applyProtection="1">
      <alignment horizontal="left" vertical="top" wrapText="1"/>
      <protection locked="0"/>
    </xf>
    <xf numFmtId="0" fontId="11" fillId="2" borderId="7" xfId="1" applyFont="1" applyFill="1" applyBorder="1" applyAlignment="1" applyProtection="1">
      <alignment horizontal="left" vertical="top" wrapText="1"/>
      <protection locked="0"/>
    </xf>
    <xf numFmtId="0" fontId="11" fillId="2" borderId="0" xfId="1" applyFont="1" applyFill="1" applyAlignment="1" applyProtection="1">
      <alignment horizontal="left" vertical="top" wrapText="1"/>
      <protection locked="0"/>
    </xf>
    <xf numFmtId="0" fontId="11" fillId="2" borderId="21" xfId="1" applyFont="1" applyFill="1" applyBorder="1" applyAlignment="1" applyProtection="1">
      <alignment horizontal="left" vertical="top" wrapText="1"/>
      <protection locked="0"/>
    </xf>
    <xf numFmtId="0" fontId="11" fillId="2" borderId="25" xfId="1" applyFont="1" applyFill="1" applyBorder="1" applyAlignment="1" applyProtection="1">
      <alignment horizontal="left" vertical="top" wrapText="1"/>
      <protection locked="0"/>
    </xf>
    <xf numFmtId="0" fontId="11" fillId="2" borderId="26" xfId="1" applyFont="1" applyFill="1" applyBorder="1" applyAlignment="1" applyProtection="1">
      <alignment horizontal="left" vertical="top" wrapText="1"/>
      <protection locked="0"/>
    </xf>
    <xf numFmtId="0" fontId="10" fillId="0" borderId="6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10" fillId="0" borderId="3" xfId="1" quotePrefix="1" applyFont="1" applyBorder="1" applyAlignment="1">
      <alignment horizontal="left" vertical="center" wrapText="1"/>
    </xf>
    <xf numFmtId="0" fontId="11" fillId="2" borderId="15" xfId="1" applyFont="1" applyFill="1" applyBorder="1" applyAlignment="1" applyProtection="1">
      <alignment horizontal="left" vertical="center" wrapText="1"/>
      <protection locked="0"/>
    </xf>
    <xf numFmtId="0" fontId="11" fillId="2" borderId="16" xfId="1" applyFont="1" applyFill="1" applyBorder="1" applyAlignment="1" applyProtection="1">
      <alignment horizontal="left" vertical="center" wrapText="1"/>
      <protection locked="0"/>
    </xf>
    <xf numFmtId="0" fontId="11" fillId="2" borderId="18" xfId="1" applyFont="1" applyFill="1" applyBorder="1" applyAlignment="1" applyProtection="1">
      <alignment horizontal="left" vertical="top" wrapText="1"/>
      <protection locked="0"/>
    </xf>
    <xf numFmtId="0" fontId="11" fillId="2" borderId="19" xfId="1" applyFont="1" applyFill="1" applyBorder="1" applyAlignment="1" applyProtection="1">
      <alignment horizontal="left" vertical="top" wrapText="1"/>
      <protection locked="0"/>
    </xf>
    <xf numFmtId="14" fontId="11" fillId="2" borderId="23" xfId="1" applyNumberFormat="1" applyFont="1" applyFill="1" applyBorder="1" applyAlignment="1" applyProtection="1">
      <alignment horizontal="left" vertical="center" wrapText="1"/>
      <protection locked="0"/>
    </xf>
    <xf numFmtId="0" fontId="11" fillId="2" borderId="24" xfId="1" applyFont="1" applyFill="1" applyBorder="1" applyAlignment="1" applyProtection="1">
      <alignment horizontal="left" vertical="center" wrapText="1"/>
      <protection locked="0"/>
    </xf>
    <xf numFmtId="0" fontId="11" fillId="2" borderId="3" xfId="1" applyFont="1" applyFill="1" applyBorder="1" applyAlignment="1" applyProtection="1">
      <alignment horizontal="left" vertical="center" wrapText="1"/>
      <protection locked="0"/>
    </xf>
    <xf numFmtId="0" fontId="11" fillId="2" borderId="7" xfId="1" applyFont="1" applyFill="1" applyBorder="1" applyAlignment="1" applyProtection="1">
      <alignment horizontal="left" vertical="center" wrapText="1"/>
      <protection locked="0"/>
    </xf>
    <xf numFmtId="0" fontId="10" fillId="0" borderId="6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166" fontId="14" fillId="0" borderId="3" xfId="1" applyNumberFormat="1" applyFont="1" applyBorder="1" applyAlignment="1">
      <alignment horizontal="center" vertical="center" wrapText="1"/>
    </xf>
    <xf numFmtId="166" fontId="14" fillId="0" borderId="7" xfId="1" applyNumberFormat="1" applyFont="1" applyBorder="1" applyAlignment="1">
      <alignment horizontal="center" vertical="center" wrapText="1"/>
    </xf>
    <xf numFmtId="166" fontId="14" fillId="0" borderId="25" xfId="1" applyNumberFormat="1" applyFont="1" applyBorder="1" applyAlignment="1">
      <alignment horizontal="center" vertical="center" wrapText="1"/>
    </xf>
    <xf numFmtId="166" fontId="14" fillId="0" borderId="26" xfId="1" applyNumberFormat="1" applyFont="1" applyBorder="1" applyAlignment="1">
      <alignment horizontal="center" vertical="center" wrapText="1"/>
    </xf>
    <xf numFmtId="0" fontId="11" fillId="2" borderId="25" xfId="1" applyFont="1" applyFill="1" applyBorder="1" applyAlignment="1" applyProtection="1">
      <alignment horizontal="left" vertical="center" wrapText="1"/>
      <protection locked="0"/>
    </xf>
    <xf numFmtId="0" fontId="11" fillId="2" borderId="26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11" fillId="2" borderId="12" xfId="1" applyFont="1" applyFill="1" applyBorder="1" applyAlignment="1" applyProtection="1">
      <alignment horizontal="left" vertical="top" wrapText="1"/>
      <protection locked="0"/>
    </xf>
    <xf numFmtId="0" fontId="11" fillId="2" borderId="13" xfId="1" applyFont="1" applyFill="1" applyBorder="1" applyAlignment="1" applyProtection="1">
      <alignment horizontal="left" vertical="top" wrapText="1"/>
      <protection locked="0"/>
    </xf>
    <xf numFmtId="0" fontId="13" fillId="2" borderId="15" xfId="1" applyFont="1" applyFill="1" applyBorder="1" applyAlignment="1" applyProtection="1">
      <alignment horizontal="left" vertical="center" wrapText="1"/>
      <protection locked="0"/>
    </xf>
    <xf numFmtId="0" fontId="13" fillId="2" borderId="16" xfId="1" applyFont="1" applyFill="1" applyBorder="1" applyAlignment="1" applyProtection="1">
      <alignment horizontal="left" vertical="center" wrapText="1"/>
      <protection locked="0"/>
    </xf>
    <xf numFmtId="0" fontId="13" fillId="2" borderId="15" xfId="1" applyFont="1" applyFill="1" applyBorder="1" applyAlignment="1" applyProtection="1">
      <alignment horizontal="center" vertical="center" wrapText="1"/>
      <protection locked="0"/>
    </xf>
    <xf numFmtId="0" fontId="13" fillId="2" borderId="16" xfId="1" applyFont="1" applyFill="1" applyBorder="1" applyAlignment="1" applyProtection="1">
      <alignment horizontal="center" vertical="center" wrapText="1"/>
      <protection locked="0"/>
    </xf>
    <xf numFmtId="14" fontId="17" fillId="4" borderId="30" xfId="1" applyNumberFormat="1" applyFont="1" applyFill="1" applyBorder="1" applyAlignment="1">
      <alignment horizontal="center" vertical="center"/>
    </xf>
    <xf numFmtId="14" fontId="16" fillId="4" borderId="3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F3C4D19-648A-47B4-AFFC-B8FBD7324A9C}"/>
  </cellStyles>
  <dxfs count="1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D-4F92-B94C-0C63F85EF055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D-4F92-B94C-0C63F85EF055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D-4F92-B94C-0C63F85EF055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D-4F92-B94C-0C63F85E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Tur"/>
                    <a:ea typeface="Arial Tur"/>
                    <a:cs typeface="Arial Tur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'[1]format-A'!$I$30:$I$39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spPr>
            <a:ln w="1905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'[1]format-A'!$J$30:$J$39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spPr>
            <a:ln w="9525">
              <a:solidFill>
                <a:srgbClr val="002060"/>
              </a:solidFill>
              <a:prstDash val="solid"/>
            </a:ln>
          </c:spPr>
          <c:marker>
            <c:symbol val="none"/>
          </c:marker>
          <c:val>
            <c:numRef>
              <c:f>('[1]format-A'!$B$6:$B$45,'[1]format-A'!$E$6:$E$45)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A-4D8D-AB79-3037E3060D62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$26)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A-4D8D-AB79-3037E3060D62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A-4D8D-AB79-3037E3060D62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A-4D8D-AB79-3037E306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D8FF5-241C-47F6-A474-807FE8075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4475AF9-7883-4786-9676-AF56392A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BFAB5275-9CF5-46AE-837E-FC7CD141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381FD59-6EC7-4FCE-98A6-67A90994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602D0AA-38B8-4D56-8555-8156F194F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274320</xdr:colOff>
      <xdr:row>0</xdr:row>
      <xdr:rowOff>350520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1EE5536C-E56E-413D-B96D-F8CD2E50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_Musteri_Ynt\1_List\3_Sener\Dok.Ynt\03_Form\FRM_242_Rapor_Format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-A"/>
      <sheetName val="Ornek"/>
    </sheetNames>
    <sheetDataSet>
      <sheetData sheetId="0">
        <row r="5">
          <cell r="K5"/>
        </row>
        <row r="6">
          <cell r="B6"/>
          <cell r="E6"/>
          <cell r="K6"/>
        </row>
        <row r="7">
          <cell r="B7"/>
          <cell r="E7"/>
        </row>
        <row r="8">
          <cell r="B8"/>
          <cell r="E8"/>
        </row>
        <row r="9">
          <cell r="B9"/>
          <cell r="E9"/>
        </row>
        <row r="10">
          <cell r="B10"/>
          <cell r="E10"/>
        </row>
        <row r="11">
          <cell r="B11"/>
          <cell r="E11"/>
        </row>
        <row r="12">
          <cell r="B12"/>
          <cell r="E12"/>
        </row>
        <row r="13">
          <cell r="B13"/>
          <cell r="E13"/>
        </row>
        <row r="14">
          <cell r="B14"/>
          <cell r="E14"/>
        </row>
        <row r="15">
          <cell r="B15"/>
          <cell r="E15"/>
        </row>
        <row r="16">
          <cell r="B16"/>
          <cell r="E16"/>
        </row>
        <row r="17">
          <cell r="B17"/>
          <cell r="E17"/>
        </row>
        <row r="18">
          <cell r="B18"/>
          <cell r="E18"/>
        </row>
        <row r="19">
          <cell r="B19"/>
          <cell r="E19"/>
        </row>
        <row r="20">
          <cell r="B20"/>
          <cell r="E20"/>
        </row>
        <row r="21">
          <cell r="B21"/>
          <cell r="E21"/>
        </row>
        <row r="22">
          <cell r="B22"/>
          <cell r="E22"/>
        </row>
        <row r="23">
          <cell r="B23"/>
          <cell r="E23"/>
        </row>
        <row r="24">
          <cell r="B24"/>
          <cell r="E24"/>
        </row>
        <row r="25">
          <cell r="B25"/>
          <cell r="E25"/>
        </row>
        <row r="26">
          <cell r="B26"/>
          <cell r="E26"/>
          <cell r="I26" t="e">
            <v>#DIV/0!</v>
          </cell>
        </row>
        <row r="27">
          <cell r="B27"/>
          <cell r="E27"/>
        </row>
        <row r="28">
          <cell r="B28"/>
          <cell r="E28"/>
        </row>
        <row r="29">
          <cell r="B29"/>
          <cell r="E29"/>
        </row>
        <row r="30">
          <cell r="B30"/>
          <cell r="E30"/>
          <cell r="H30">
            <v>9.9999999999999995E-7</v>
          </cell>
          <cell r="I30">
            <v>0</v>
          </cell>
          <cell r="J30" t="e">
            <v>#DIV/0!</v>
          </cell>
        </row>
        <row r="31">
          <cell r="B31"/>
          <cell r="E31"/>
          <cell r="H31">
            <v>9.9999999999999995E-7</v>
          </cell>
          <cell r="I31">
            <v>0</v>
          </cell>
          <cell r="J31" t="e">
            <v>#DIV/0!</v>
          </cell>
        </row>
        <row r="32">
          <cell r="B32"/>
          <cell r="E32"/>
          <cell r="H32">
            <v>9.9999999999999995E-7</v>
          </cell>
          <cell r="I32">
            <v>0</v>
          </cell>
          <cell r="J32" t="e">
            <v>#DIV/0!</v>
          </cell>
        </row>
        <row r="33">
          <cell r="B33"/>
          <cell r="E33"/>
          <cell r="H33">
            <v>9.9999999999999995E-7</v>
          </cell>
          <cell r="I33">
            <v>0</v>
          </cell>
          <cell r="J33" t="e">
            <v>#DIV/0!</v>
          </cell>
        </row>
        <row r="34">
          <cell r="B34"/>
          <cell r="E34"/>
          <cell r="H34">
            <v>9.9999999999999995E-7</v>
          </cell>
          <cell r="I34">
            <v>0</v>
          </cell>
          <cell r="J34" t="e">
            <v>#DIV/0!</v>
          </cell>
        </row>
        <row r="35">
          <cell r="B35"/>
          <cell r="E35"/>
          <cell r="H35">
            <v>9.9999999999999995E-7</v>
          </cell>
          <cell r="I35">
            <v>0</v>
          </cell>
          <cell r="J35" t="e">
            <v>#DIV/0!</v>
          </cell>
        </row>
        <row r="36">
          <cell r="B36"/>
          <cell r="E36"/>
          <cell r="H36">
            <v>9.9999999999999995E-7</v>
          </cell>
          <cell r="I36">
            <v>0</v>
          </cell>
          <cell r="J36" t="e">
            <v>#DIV/0!</v>
          </cell>
        </row>
        <row r="37">
          <cell r="B37"/>
          <cell r="E37"/>
          <cell r="H37">
            <v>9.9999999999999995E-7</v>
          </cell>
          <cell r="I37">
            <v>0</v>
          </cell>
          <cell r="J37" t="e">
            <v>#DIV/0!</v>
          </cell>
        </row>
        <row r="38">
          <cell r="B38"/>
          <cell r="E38"/>
          <cell r="H38">
            <v>9.9999999999999995E-7</v>
          </cell>
          <cell r="I38">
            <v>0</v>
          </cell>
          <cell r="J38" t="e">
            <v>#DIV/0!</v>
          </cell>
        </row>
        <row r="39">
          <cell r="B39"/>
          <cell r="E39"/>
          <cell r="H39">
            <v>9.9999999999999995E-7</v>
          </cell>
          <cell r="I39">
            <v>0</v>
          </cell>
          <cell r="J39" t="e">
            <v>#DIV/0!</v>
          </cell>
        </row>
        <row r="40">
          <cell r="B40"/>
          <cell r="E40"/>
        </row>
        <row r="41">
          <cell r="B41"/>
          <cell r="E41"/>
        </row>
        <row r="42">
          <cell r="B42"/>
          <cell r="E42"/>
        </row>
        <row r="43">
          <cell r="B43"/>
          <cell r="E43"/>
        </row>
        <row r="44">
          <cell r="B44"/>
          <cell r="E44"/>
        </row>
        <row r="45">
          <cell r="B45"/>
          <cell r="E4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01A-86D5-47CE-AF15-993EA1A5A0B3}">
  <dimension ref="A1:L60"/>
  <sheetViews>
    <sheetView workbookViewId="0">
      <selection activeCell="K3" sqref="K3:L3"/>
    </sheetView>
  </sheetViews>
  <sheetFormatPr defaultRowHeight="14.5" x14ac:dyDescent="0.35"/>
  <cols>
    <col min="1" max="1" width="3.54296875" style="2" customWidth="1"/>
    <col min="2" max="2" width="8.36328125" style="2" customWidth="1"/>
    <col min="3" max="3" width="0.6328125" style="2" customWidth="1"/>
    <col min="4" max="4" width="3.54296875" style="2" bestFit="1" customWidth="1"/>
    <col min="5" max="5" width="8" style="2" customWidth="1"/>
    <col min="6" max="6" width="0.6328125" style="2" customWidth="1"/>
    <col min="7" max="12" width="11.6328125" style="2" customWidth="1"/>
  </cols>
  <sheetData>
    <row r="1" spans="1:12" ht="41.4" customHeight="1" x14ac:dyDescent="0.5">
      <c r="A1" s="1"/>
      <c r="K1" s="90" t="s">
        <v>0</v>
      </c>
      <c r="L1" s="92" t="s">
        <v>1</v>
      </c>
    </row>
    <row r="2" spans="1:12" ht="21" x14ac:dyDescent="0.5">
      <c r="A2" s="3" t="s">
        <v>2</v>
      </c>
      <c r="K2" s="91"/>
      <c r="L2" s="93"/>
    </row>
    <row r="3" spans="1:12" x14ac:dyDescent="0.35">
      <c r="K3" s="94" t="s">
        <v>39</v>
      </c>
      <c r="L3" s="94"/>
    </row>
    <row r="5" spans="1:12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4" t="s">
        <v>6</v>
      </c>
      <c r="I5" s="65"/>
      <c r="J5" s="8" t="s">
        <v>7</v>
      </c>
      <c r="K5" s="9">
        <v>42</v>
      </c>
      <c r="L5" s="10" t="s">
        <v>8</v>
      </c>
    </row>
    <row r="6" spans="1:12" x14ac:dyDescent="0.35">
      <c r="A6" s="4">
        <v>1</v>
      </c>
      <c r="B6" s="11">
        <v>41.8</v>
      </c>
      <c r="C6" s="12"/>
      <c r="D6" s="4">
        <v>41</v>
      </c>
      <c r="E6" s="11">
        <v>40</v>
      </c>
      <c r="F6" s="12"/>
      <c r="G6" s="13"/>
      <c r="H6" s="95"/>
      <c r="I6" s="96"/>
      <c r="J6" s="14" t="s">
        <v>9</v>
      </c>
      <c r="K6" s="15">
        <v>40</v>
      </c>
      <c r="L6" s="16" t="s">
        <v>8</v>
      </c>
    </row>
    <row r="7" spans="1:12" x14ac:dyDescent="0.35">
      <c r="A7" s="4">
        <v>2</v>
      </c>
      <c r="B7" s="11">
        <v>41</v>
      </c>
      <c r="C7" s="12"/>
      <c r="D7" s="4">
        <v>42</v>
      </c>
      <c r="E7" s="11">
        <v>41</v>
      </c>
      <c r="F7" s="12"/>
      <c r="G7" s="14" t="s">
        <v>10</v>
      </c>
      <c r="H7" s="97" t="s">
        <v>11</v>
      </c>
      <c r="I7" s="98"/>
      <c r="J7" s="14" t="s">
        <v>12</v>
      </c>
      <c r="K7" s="99" t="s">
        <v>13</v>
      </c>
      <c r="L7" s="100"/>
    </row>
    <row r="8" spans="1:12" x14ac:dyDescent="0.35">
      <c r="A8" s="4">
        <v>3</v>
      </c>
      <c r="B8" s="11">
        <v>40</v>
      </c>
      <c r="C8" s="12"/>
      <c r="D8" s="4">
        <v>43</v>
      </c>
      <c r="E8" s="11">
        <v>41</v>
      </c>
      <c r="F8" s="12"/>
      <c r="G8" s="14" t="s">
        <v>14</v>
      </c>
      <c r="H8" s="74" t="s">
        <v>15</v>
      </c>
      <c r="I8" s="75"/>
      <c r="J8" s="17" t="s">
        <v>16</v>
      </c>
      <c r="K8" s="76" t="s">
        <v>17</v>
      </c>
      <c r="L8" s="77"/>
    </row>
    <row r="9" spans="1:12" x14ac:dyDescent="0.35">
      <c r="A9" s="4">
        <v>4</v>
      </c>
      <c r="B9" s="11">
        <v>41</v>
      </c>
      <c r="C9" s="12"/>
      <c r="D9" s="4">
        <v>44</v>
      </c>
      <c r="E9" s="11">
        <v>41</v>
      </c>
      <c r="F9" s="12"/>
      <c r="G9" s="14" t="s">
        <v>18</v>
      </c>
      <c r="H9" s="74"/>
      <c r="I9" s="75"/>
      <c r="J9" s="18"/>
      <c r="K9" s="66"/>
      <c r="L9" s="67"/>
    </row>
    <row r="10" spans="1:12" x14ac:dyDescent="0.35">
      <c r="A10" s="4">
        <v>5</v>
      </c>
      <c r="B10" s="11">
        <v>41</v>
      </c>
      <c r="C10" s="12"/>
      <c r="D10" s="4">
        <v>45</v>
      </c>
      <c r="E10" s="11">
        <v>41</v>
      </c>
      <c r="F10" s="12"/>
      <c r="G10" s="19" t="s">
        <v>19</v>
      </c>
      <c r="H10" s="78">
        <v>43551</v>
      </c>
      <c r="I10" s="79"/>
      <c r="J10" s="18"/>
      <c r="K10" s="68"/>
      <c r="L10" s="69"/>
    </row>
    <row r="11" spans="1:12" x14ac:dyDescent="0.35">
      <c r="A11" s="4">
        <v>6</v>
      </c>
      <c r="B11" s="11">
        <v>41</v>
      </c>
      <c r="C11" s="12"/>
      <c r="D11" s="4">
        <v>46</v>
      </c>
      <c r="E11" s="11">
        <v>41</v>
      </c>
      <c r="F11" s="12"/>
      <c r="G11" s="7" t="s">
        <v>20</v>
      </c>
      <c r="H11" s="80" t="s">
        <v>21</v>
      </c>
      <c r="I11" s="81"/>
      <c r="J11" s="82" t="s">
        <v>22</v>
      </c>
      <c r="K11" s="84" t="str">
        <f>IF(MinimumÖlçüm&lt;AltTolerans,"UYGUN DEĞİL",IF(MaksimumÖlçüm&gt;ÜstTolerans,"UYGUN DEĞİL","OK"))</f>
        <v>UYGUN DEĞİL</v>
      </c>
      <c r="L11" s="85"/>
    </row>
    <row r="12" spans="1:12" x14ac:dyDescent="0.35">
      <c r="A12" s="4">
        <v>7</v>
      </c>
      <c r="B12" s="11">
        <v>41</v>
      </c>
      <c r="C12" s="12"/>
      <c r="D12" s="4">
        <v>47</v>
      </c>
      <c r="E12" s="11">
        <v>41</v>
      </c>
      <c r="F12" s="12"/>
      <c r="G12" s="20" t="s">
        <v>23</v>
      </c>
      <c r="H12" s="88" t="s">
        <v>24</v>
      </c>
      <c r="I12" s="89"/>
      <c r="J12" s="83"/>
      <c r="K12" s="86"/>
      <c r="L12" s="87"/>
    </row>
    <row r="13" spans="1:12" x14ac:dyDescent="0.35">
      <c r="A13" s="4">
        <v>8</v>
      </c>
      <c r="B13" s="11">
        <v>41</v>
      </c>
      <c r="C13" s="12"/>
      <c r="D13" s="4">
        <v>48</v>
      </c>
      <c r="E13" s="11">
        <v>41.8</v>
      </c>
      <c r="F13" s="12"/>
      <c r="G13" s="7" t="s">
        <v>25</v>
      </c>
      <c r="H13" s="64"/>
      <c r="I13" s="65"/>
    </row>
    <row r="14" spans="1:12" x14ac:dyDescent="0.35">
      <c r="A14" s="4">
        <v>9</v>
      </c>
      <c r="B14" s="11">
        <v>41</v>
      </c>
      <c r="C14" s="12"/>
      <c r="D14" s="4">
        <v>49</v>
      </c>
      <c r="E14" s="11">
        <v>41</v>
      </c>
      <c r="F14" s="12"/>
      <c r="G14" s="21"/>
      <c r="H14" s="66"/>
      <c r="I14" s="67"/>
    </row>
    <row r="15" spans="1:12" x14ac:dyDescent="0.35">
      <c r="A15" s="4">
        <v>10</v>
      </c>
      <c r="B15" s="11">
        <v>41</v>
      </c>
      <c r="C15" s="12"/>
      <c r="D15" s="4">
        <v>50</v>
      </c>
      <c r="E15" s="11">
        <v>41</v>
      </c>
      <c r="F15" s="12"/>
      <c r="G15" s="18"/>
      <c r="H15" s="66"/>
      <c r="I15" s="67"/>
    </row>
    <row r="16" spans="1:12" x14ac:dyDescent="0.35">
      <c r="A16" s="4">
        <v>11</v>
      </c>
      <c r="B16" s="11">
        <v>41</v>
      </c>
      <c r="C16" s="12"/>
      <c r="D16" s="4">
        <v>51</v>
      </c>
      <c r="E16" s="11">
        <v>41</v>
      </c>
      <c r="F16" s="12"/>
      <c r="G16" s="18"/>
      <c r="H16" s="66"/>
      <c r="I16" s="67"/>
    </row>
    <row r="17" spans="1:12" x14ac:dyDescent="0.35">
      <c r="A17" s="4">
        <v>12</v>
      </c>
      <c r="B17" s="11">
        <v>41</v>
      </c>
      <c r="C17" s="12"/>
      <c r="D17" s="4">
        <v>52</v>
      </c>
      <c r="E17" s="11">
        <v>41</v>
      </c>
      <c r="F17" s="12"/>
      <c r="G17" s="18"/>
      <c r="H17" s="66"/>
      <c r="I17" s="67"/>
    </row>
    <row r="18" spans="1:12" x14ac:dyDescent="0.35">
      <c r="A18" s="4">
        <v>13</v>
      </c>
      <c r="B18" s="11">
        <v>41</v>
      </c>
      <c r="C18" s="12"/>
      <c r="D18" s="4">
        <v>53</v>
      </c>
      <c r="E18" s="11">
        <v>41</v>
      </c>
      <c r="F18" s="12"/>
      <c r="G18" s="22"/>
      <c r="H18" s="68"/>
      <c r="I18" s="69"/>
    </row>
    <row r="19" spans="1:12" x14ac:dyDescent="0.35">
      <c r="A19" s="4">
        <v>14</v>
      </c>
      <c r="B19" s="11">
        <v>41</v>
      </c>
      <c r="C19" s="12"/>
      <c r="D19" s="4">
        <v>54</v>
      </c>
      <c r="E19" s="11">
        <v>41</v>
      </c>
      <c r="F19" s="12"/>
    </row>
    <row r="20" spans="1:12" x14ac:dyDescent="0.35">
      <c r="A20" s="4">
        <v>15</v>
      </c>
      <c r="B20" s="11">
        <v>41</v>
      </c>
      <c r="C20" s="12"/>
      <c r="D20" s="4">
        <v>55</v>
      </c>
      <c r="E20" s="11">
        <v>41.8</v>
      </c>
      <c r="F20" s="12"/>
      <c r="G20" s="23" t="s">
        <v>26</v>
      </c>
      <c r="H20" s="24"/>
      <c r="I20" s="25"/>
    </row>
    <row r="21" spans="1:12" x14ac:dyDescent="0.35">
      <c r="A21" s="4">
        <v>16</v>
      </c>
      <c r="B21" s="11">
        <v>41</v>
      </c>
      <c r="C21" s="12"/>
      <c r="D21" s="4">
        <v>56</v>
      </c>
      <c r="E21" s="11">
        <v>40</v>
      </c>
      <c r="F21" s="26"/>
      <c r="G21" s="70" t="s">
        <v>27</v>
      </c>
      <c r="H21" s="71"/>
      <c r="I21" s="27">
        <f>MAX(Ölçümler)</f>
        <v>42.1</v>
      </c>
    </row>
    <row r="22" spans="1:12" x14ac:dyDescent="0.35">
      <c r="A22" s="4">
        <v>17</v>
      </c>
      <c r="B22" s="11">
        <v>41.8</v>
      </c>
      <c r="C22" s="12"/>
      <c r="D22" s="4">
        <v>57</v>
      </c>
      <c r="E22" s="11">
        <v>40</v>
      </c>
      <c r="F22" s="26"/>
      <c r="G22" s="60" t="s">
        <v>28</v>
      </c>
      <c r="H22" s="61"/>
      <c r="I22" s="28">
        <f>MIN(Ölçümler)</f>
        <v>40</v>
      </c>
    </row>
    <row r="23" spans="1:12" x14ac:dyDescent="0.35">
      <c r="A23" s="4">
        <v>18</v>
      </c>
      <c r="B23" s="11">
        <v>40</v>
      </c>
      <c r="C23" s="12"/>
      <c r="D23" s="4">
        <v>58</v>
      </c>
      <c r="E23" s="11">
        <v>40</v>
      </c>
      <c r="F23" s="26"/>
      <c r="G23" s="60" t="s">
        <v>29</v>
      </c>
      <c r="H23" s="61"/>
      <c r="I23" s="28">
        <f>MaksimumÖlçüm-ÜstTolerans</f>
        <v>0.10000000000000142</v>
      </c>
    </row>
    <row r="24" spans="1:12" x14ac:dyDescent="0.35">
      <c r="A24" s="4">
        <v>19</v>
      </c>
      <c r="B24" s="11">
        <v>41.9</v>
      </c>
      <c r="C24" s="12"/>
      <c r="D24" s="4">
        <v>59</v>
      </c>
      <c r="E24" s="11">
        <v>40</v>
      </c>
      <c r="F24" s="26"/>
      <c r="G24" s="62" t="s">
        <v>30</v>
      </c>
      <c r="H24" s="63"/>
      <c r="I24" s="28">
        <f>MinimumÖlçüm-AltTolerans</f>
        <v>0</v>
      </c>
    </row>
    <row r="25" spans="1:12" x14ac:dyDescent="0.35">
      <c r="A25" s="4">
        <v>20</v>
      </c>
      <c r="B25" s="11">
        <v>40</v>
      </c>
      <c r="C25" s="12"/>
      <c r="D25" s="4">
        <v>60</v>
      </c>
      <c r="E25" s="11">
        <v>40</v>
      </c>
      <c r="F25" s="26"/>
      <c r="G25" s="72" t="s">
        <v>31</v>
      </c>
      <c r="H25" s="73"/>
      <c r="I25" s="27">
        <f>(MaksimumÖlçüm-MinimumÖlçüm)/10</f>
        <v>0.21000000000000013</v>
      </c>
    </row>
    <row r="26" spans="1:12" x14ac:dyDescent="0.35">
      <c r="A26" s="4">
        <v>21</v>
      </c>
      <c r="B26" s="11">
        <v>40</v>
      </c>
      <c r="C26" s="12"/>
      <c r="D26" s="4">
        <v>61</v>
      </c>
      <c r="E26" s="11">
        <v>40</v>
      </c>
      <c r="F26" s="26"/>
      <c r="G26" s="60" t="s">
        <v>32</v>
      </c>
      <c r="H26" s="61"/>
      <c r="I26" s="28">
        <f>AVERAGE(Ölçümler)</f>
        <v>41.014000000000017</v>
      </c>
    </row>
    <row r="27" spans="1:12" x14ac:dyDescent="0.35">
      <c r="A27" s="4">
        <v>22</v>
      </c>
      <c r="B27" s="11">
        <v>40</v>
      </c>
      <c r="C27" s="12"/>
      <c r="D27" s="4">
        <v>62</v>
      </c>
      <c r="E27" s="11">
        <v>40</v>
      </c>
      <c r="F27" s="26"/>
      <c r="G27" s="62" t="s">
        <v>33</v>
      </c>
      <c r="H27" s="63"/>
      <c r="I27" s="29">
        <f>STDEV(Ölçümler)</f>
        <v>0.68874054933900641</v>
      </c>
    </row>
    <row r="28" spans="1:12" x14ac:dyDescent="0.35">
      <c r="A28" s="4">
        <v>23</v>
      </c>
      <c r="B28" s="11">
        <v>40</v>
      </c>
      <c r="C28" s="12"/>
      <c r="D28" s="4">
        <v>63</v>
      </c>
      <c r="E28" s="11">
        <v>41</v>
      </c>
      <c r="F28" s="26"/>
    </row>
    <row r="29" spans="1:12" x14ac:dyDescent="0.35">
      <c r="A29" s="4">
        <v>24</v>
      </c>
      <c r="B29" s="11">
        <v>40</v>
      </c>
      <c r="C29" s="12"/>
      <c r="D29" s="4">
        <v>64</v>
      </c>
      <c r="E29" s="11">
        <v>41</v>
      </c>
      <c r="F29" s="26"/>
      <c r="G29" s="30"/>
      <c r="H29" s="31"/>
      <c r="I29" s="31"/>
      <c r="J29" s="31"/>
      <c r="K29" s="31"/>
      <c r="L29" s="32"/>
    </row>
    <row r="30" spans="1:12" x14ac:dyDescent="0.35">
      <c r="A30" s="4">
        <v>25</v>
      </c>
      <c r="B30" s="11">
        <v>41</v>
      </c>
      <c r="C30" s="12"/>
      <c r="D30" s="4">
        <v>65</v>
      </c>
      <c r="E30" s="11">
        <v>41.9</v>
      </c>
      <c r="F30" s="26"/>
      <c r="G30" s="33">
        <f>IF(I22=0,I22+0.000001,I22)</f>
        <v>40</v>
      </c>
      <c r="H30" s="34">
        <f>G30+$I$25</f>
        <v>40.21</v>
      </c>
      <c r="I30" s="35">
        <f t="array" ref="I30">SUM(IF($B$6:$B$45&gt;=G30,IF($B$6:$B$45&lt;=G31,1,0)))+SUM(IF($E$6:$E$45&gt;=G30,IF($E$6:$E$45&lt;=G31,1,0)))</f>
        <v>20</v>
      </c>
      <c r="J30" s="36">
        <f t="shared" ref="J30:J39" si="0">NORMDIST(G30,$I$26,$I$27,0)</f>
        <v>0.19596648791857391</v>
      </c>
      <c r="K30" s="37">
        <f ca="1">(ÜstTolerans+AltTolerans)/2-(ÜstTolerans-AltTolerans)/2*RAND()</f>
        <v>40.903068053078904</v>
      </c>
      <c r="L30" s="38"/>
    </row>
    <row r="31" spans="1:12" x14ac:dyDescent="0.35">
      <c r="A31" s="4">
        <v>26</v>
      </c>
      <c r="B31" s="11">
        <v>41</v>
      </c>
      <c r="C31" s="12"/>
      <c r="D31" s="4">
        <v>66</v>
      </c>
      <c r="E31" s="11">
        <v>41.8</v>
      </c>
      <c r="F31" s="26"/>
      <c r="G31" s="39">
        <f t="shared" ref="G31:G39" si="1">H30+0.00001</f>
        <v>40.210010000000004</v>
      </c>
      <c r="H31" s="40">
        <f t="shared" ref="H31:H39" si="2">H30+$I$25</f>
        <v>40.42</v>
      </c>
      <c r="I31" s="41">
        <f t="array" ref="I31">SUM(IF($B$6:$B$45&gt;=G31,IF($B$6:$B$45&lt;=G32,1,0)))+SUM(IF($E$6:$E$45&gt;=G31,IF($E$6:$E$45&lt;=G32,1,0)))</f>
        <v>0</v>
      </c>
      <c r="J31" s="42">
        <f t="shared" si="0"/>
        <v>0.29305886505445083</v>
      </c>
      <c r="K31" s="43">
        <f ca="1">(ÜstTolerans+AltTolerans)/2+(ÜstTolerans-AltTolerans)/2*RAND()</f>
        <v>41.752622226441332</v>
      </c>
      <c r="L31" s="38"/>
    </row>
    <row r="32" spans="1:12" x14ac:dyDescent="0.35">
      <c r="A32" s="4">
        <v>27</v>
      </c>
      <c r="B32" s="11">
        <v>41.9</v>
      </c>
      <c r="C32" s="12"/>
      <c r="D32" s="4">
        <v>67</v>
      </c>
      <c r="E32" s="11">
        <v>41.8</v>
      </c>
      <c r="F32" s="26"/>
      <c r="G32" s="39">
        <f t="shared" si="1"/>
        <v>40.420010000000005</v>
      </c>
      <c r="H32" s="40">
        <f t="shared" si="2"/>
        <v>40.630000000000003</v>
      </c>
      <c r="I32" s="41">
        <f t="array" ref="I32">SUM(IF($B$6:$B$45&gt;=G32,IF($B$6:$B$45&lt;=G33,1,0)))+SUM(IF($E$6:$E$45&gt;=G32,IF($E$6:$E$45&lt;=G33,1,0)))</f>
        <v>0</v>
      </c>
      <c r="J32" s="42">
        <f t="shared" si="0"/>
        <v>0.39934083467007309</v>
      </c>
      <c r="L32" s="38"/>
    </row>
    <row r="33" spans="1:12" x14ac:dyDescent="0.35">
      <c r="A33" s="4">
        <v>28</v>
      </c>
      <c r="B33" s="11">
        <v>41.8</v>
      </c>
      <c r="C33" s="12"/>
      <c r="D33" s="4">
        <v>68</v>
      </c>
      <c r="E33" s="11">
        <v>41.8</v>
      </c>
      <c r="F33" s="26"/>
      <c r="G33" s="39">
        <f t="shared" si="1"/>
        <v>40.630010000000006</v>
      </c>
      <c r="H33" s="40">
        <f t="shared" si="2"/>
        <v>40.840000000000003</v>
      </c>
      <c r="I33" s="41">
        <f t="array" ref="I33">SUM(IF($B$6:$B$45&gt;=G33,IF($B$6:$B$45&lt;=G34,1,0)))+SUM(IF($E$6:$E$45&gt;=G33,IF($E$6:$E$45&lt;=G34,1,0)))</f>
        <v>0</v>
      </c>
      <c r="J33" s="42">
        <f t="shared" si="0"/>
        <v>0.49585839081256272</v>
      </c>
      <c r="L33" s="38"/>
    </row>
    <row r="34" spans="1:12" x14ac:dyDescent="0.35">
      <c r="A34" s="4">
        <v>29</v>
      </c>
      <c r="B34" s="11">
        <v>41.8</v>
      </c>
      <c r="C34" s="12"/>
      <c r="D34" s="4">
        <v>69</v>
      </c>
      <c r="E34" s="11">
        <v>41.9</v>
      </c>
      <c r="F34" s="26"/>
      <c r="G34" s="39">
        <f t="shared" si="1"/>
        <v>40.840010000000007</v>
      </c>
      <c r="H34" s="40">
        <f t="shared" si="2"/>
        <v>41.050000000000004</v>
      </c>
      <c r="I34" s="41">
        <f t="array" ref="I34">SUM(IF($B$6:$B$45&gt;=G34,IF($B$6:$B$45&lt;=G35,1,0)))+SUM(IF($E$6:$E$45&gt;=G34,IF($E$6:$E$45&lt;=G35,1,0)))</f>
        <v>34</v>
      </c>
      <c r="J34" s="42">
        <f t="shared" si="0"/>
        <v>0.56104371212957926</v>
      </c>
      <c r="L34" s="38"/>
    </row>
    <row r="35" spans="1:12" x14ac:dyDescent="0.35">
      <c r="A35" s="4">
        <v>30</v>
      </c>
      <c r="B35" s="11">
        <v>41.8</v>
      </c>
      <c r="C35" s="12"/>
      <c r="D35" s="4">
        <v>70</v>
      </c>
      <c r="E35" s="11">
        <v>41</v>
      </c>
      <c r="F35" s="26"/>
      <c r="G35" s="39">
        <f t="shared" si="1"/>
        <v>41.050010000000007</v>
      </c>
      <c r="H35" s="40">
        <f t="shared" si="2"/>
        <v>41.260000000000005</v>
      </c>
      <c r="I35" s="41">
        <f t="array" ref="I35">SUM(IF($B$6:$B$45&gt;=G35,IF($B$6:$B$45&lt;=G36,1,0)))+SUM(IF($E$6:$E$45&gt;=G35,IF($E$6:$E$45&lt;=G36,1,0)))</f>
        <v>0</v>
      </c>
      <c r="J35" s="42">
        <f t="shared" si="0"/>
        <v>0.57844333251649693</v>
      </c>
      <c r="L35" s="38"/>
    </row>
    <row r="36" spans="1:12" x14ac:dyDescent="0.35">
      <c r="A36" s="4">
        <v>31</v>
      </c>
      <c r="B36" s="11">
        <v>41.9</v>
      </c>
      <c r="C36" s="12"/>
      <c r="D36" s="4">
        <v>71</v>
      </c>
      <c r="E36" s="11">
        <v>40</v>
      </c>
      <c r="F36" s="26"/>
      <c r="G36" s="39">
        <f t="shared" si="1"/>
        <v>41.260010000000008</v>
      </c>
      <c r="H36" s="40">
        <f t="shared" si="2"/>
        <v>41.470000000000006</v>
      </c>
      <c r="I36" s="41">
        <f t="array" ref="I36">SUM(IF($B$6:$B$45&gt;=G36,IF($B$6:$B$45&lt;=G37,1,0)))+SUM(IF($E$6:$E$45&gt;=G36,IF($E$6:$E$45&lt;=G37,1,0)))</f>
        <v>0</v>
      </c>
      <c r="J36" s="42">
        <f t="shared" si="0"/>
        <v>0.54343802968049115</v>
      </c>
      <c r="L36" s="38"/>
    </row>
    <row r="37" spans="1:12" x14ac:dyDescent="0.35">
      <c r="A37" s="4">
        <v>32</v>
      </c>
      <c r="B37" s="11">
        <v>41</v>
      </c>
      <c r="C37" s="12"/>
      <c r="D37" s="4">
        <v>72</v>
      </c>
      <c r="E37" s="11">
        <v>41</v>
      </c>
      <c r="F37" s="26"/>
      <c r="G37" s="39">
        <f t="shared" si="1"/>
        <v>41.470010000000009</v>
      </c>
      <c r="H37" s="40">
        <f t="shared" si="2"/>
        <v>41.680000000000007</v>
      </c>
      <c r="I37" s="41">
        <f t="array" ref="I37">SUM(IF($B$6:$B$45&gt;=G37,IF($B$6:$B$45&lt;=G38,1,0)))+SUM(IF($E$6:$E$45&gt;=G37,IF($E$6:$E$45&lt;=G38,1,0)))</f>
        <v>2</v>
      </c>
      <c r="J37" s="42">
        <f t="shared" si="0"/>
        <v>0.46522636825812141</v>
      </c>
      <c r="L37" s="38"/>
    </row>
    <row r="38" spans="1:12" x14ac:dyDescent="0.35">
      <c r="A38" s="4">
        <v>33</v>
      </c>
      <c r="B38" s="11">
        <v>40</v>
      </c>
      <c r="C38" s="12"/>
      <c r="D38" s="4">
        <v>73</v>
      </c>
      <c r="E38" s="11">
        <v>41</v>
      </c>
      <c r="F38" s="26"/>
      <c r="G38" s="39">
        <f t="shared" si="1"/>
        <v>41.68001000000001</v>
      </c>
      <c r="H38" s="40">
        <f t="shared" si="2"/>
        <v>41.890000000000008</v>
      </c>
      <c r="I38" s="41">
        <f t="array" ref="I38">SUM(IF($B$6:$B$45&gt;=G38,IF($B$6:$B$45&lt;=G39,1,0)))+SUM(IF($E$6:$E$45&gt;=G38,IF($E$6:$E$45&lt;=G39,1,0)))</f>
        <v>16</v>
      </c>
      <c r="J38" s="42">
        <f t="shared" si="0"/>
        <v>0.36291398490986587</v>
      </c>
      <c r="L38" s="38"/>
    </row>
    <row r="39" spans="1:12" x14ac:dyDescent="0.35">
      <c r="A39" s="4">
        <v>34</v>
      </c>
      <c r="B39" s="11">
        <v>41.8</v>
      </c>
      <c r="C39" s="12"/>
      <c r="D39" s="4">
        <v>74</v>
      </c>
      <c r="E39" s="11">
        <v>41.9</v>
      </c>
      <c r="F39" s="26"/>
      <c r="G39" s="39">
        <f t="shared" si="1"/>
        <v>41.890010000000011</v>
      </c>
      <c r="H39" s="40">
        <f t="shared" si="2"/>
        <v>42.100000000000009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0.25796938820331938</v>
      </c>
      <c r="L39" s="38"/>
    </row>
    <row r="40" spans="1:12" x14ac:dyDescent="0.35">
      <c r="A40" s="4">
        <v>35</v>
      </c>
      <c r="B40" s="11">
        <v>41.7</v>
      </c>
      <c r="C40" s="12"/>
      <c r="D40" s="4">
        <v>75</v>
      </c>
      <c r="E40" s="11">
        <v>41.52</v>
      </c>
      <c r="F40" s="26"/>
      <c r="G40" s="39"/>
      <c r="H40" s="40"/>
      <c r="I40" s="41"/>
      <c r="J40" s="42"/>
      <c r="L40" s="38"/>
    </row>
    <row r="41" spans="1:12" x14ac:dyDescent="0.35">
      <c r="A41" s="4">
        <v>36</v>
      </c>
      <c r="B41" s="11">
        <v>41.8</v>
      </c>
      <c r="C41" s="12"/>
      <c r="D41" s="4">
        <v>76</v>
      </c>
      <c r="E41" s="11">
        <v>42.1</v>
      </c>
      <c r="F41" s="26"/>
      <c r="G41" s="39"/>
      <c r="H41" s="40"/>
      <c r="I41" s="41"/>
      <c r="J41" s="42"/>
      <c r="L41" s="38"/>
    </row>
    <row r="42" spans="1:12" x14ac:dyDescent="0.35">
      <c r="A42" s="4">
        <v>37</v>
      </c>
      <c r="B42" s="11">
        <v>41.8</v>
      </c>
      <c r="C42" s="12"/>
      <c r="D42" s="4">
        <v>77</v>
      </c>
      <c r="E42" s="11">
        <v>40</v>
      </c>
      <c r="F42" s="26"/>
      <c r="G42" s="39"/>
      <c r="H42" s="40"/>
      <c r="I42" s="41"/>
      <c r="J42" s="42"/>
      <c r="L42" s="38"/>
    </row>
    <row r="43" spans="1:12" x14ac:dyDescent="0.35">
      <c r="A43" s="4">
        <v>38</v>
      </c>
      <c r="B43" s="11">
        <v>40</v>
      </c>
      <c r="C43" s="12"/>
      <c r="D43" s="4">
        <v>78</v>
      </c>
      <c r="E43" s="11">
        <v>40</v>
      </c>
      <c r="F43" s="26"/>
      <c r="G43" s="39"/>
      <c r="H43" s="40"/>
      <c r="I43" s="41"/>
      <c r="J43" s="42"/>
      <c r="L43" s="38"/>
    </row>
    <row r="44" spans="1:12" x14ac:dyDescent="0.35">
      <c r="A44" s="4">
        <v>39</v>
      </c>
      <c r="B44" s="11">
        <v>41.8</v>
      </c>
      <c r="C44" s="12"/>
      <c r="D44" s="4">
        <v>79</v>
      </c>
      <c r="E44" s="11">
        <v>41.8</v>
      </c>
      <c r="F44" s="26"/>
      <c r="G44" s="39"/>
      <c r="H44" s="40"/>
      <c r="I44" s="41"/>
      <c r="J44" s="42"/>
      <c r="L44" s="38"/>
    </row>
    <row r="45" spans="1:12" x14ac:dyDescent="0.35">
      <c r="A45" s="4">
        <v>40</v>
      </c>
      <c r="B45" s="11">
        <v>41.9</v>
      </c>
      <c r="C45" s="12"/>
      <c r="D45" s="4">
        <v>80</v>
      </c>
      <c r="E45" s="11">
        <v>41.5</v>
      </c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G47" s="31"/>
      <c r="H47" s="31"/>
      <c r="I47" s="31"/>
      <c r="J47" s="31"/>
      <c r="K47" s="31"/>
      <c r="L47" s="32"/>
    </row>
    <row r="48" spans="1:12" x14ac:dyDescent="0.35">
      <c r="A48" s="18"/>
      <c r="L48" s="38"/>
    </row>
    <row r="49" spans="1:12" x14ac:dyDescent="0.35">
      <c r="A49" s="18"/>
      <c r="L49" s="38"/>
    </row>
    <row r="50" spans="1:12" x14ac:dyDescent="0.35">
      <c r="A50" s="18"/>
      <c r="L50" s="38"/>
    </row>
    <row r="51" spans="1:12" x14ac:dyDescent="0.35">
      <c r="A51" s="18"/>
      <c r="L51" s="38"/>
    </row>
    <row r="52" spans="1:12" x14ac:dyDescent="0.35">
      <c r="A52" s="18"/>
      <c r="L52" s="38"/>
    </row>
    <row r="53" spans="1:12" x14ac:dyDescent="0.35">
      <c r="A53" s="18"/>
      <c r="L53" s="38"/>
    </row>
    <row r="54" spans="1:12" x14ac:dyDescent="0.35">
      <c r="A54" s="18"/>
      <c r="L54" s="38"/>
    </row>
    <row r="55" spans="1:12" x14ac:dyDescent="0.35">
      <c r="A55" s="18"/>
      <c r="L55" s="38"/>
    </row>
    <row r="56" spans="1:12" x14ac:dyDescent="0.35">
      <c r="A56" s="18"/>
      <c r="L56" s="38"/>
    </row>
    <row r="57" spans="1:12" x14ac:dyDescent="0.35">
      <c r="A57" s="18"/>
      <c r="L57" s="38"/>
    </row>
    <row r="58" spans="1:12" x14ac:dyDescent="0.35">
      <c r="A58" s="18"/>
      <c r="L58" s="38"/>
    </row>
    <row r="59" spans="1:12" x14ac:dyDescent="0.35">
      <c r="A59" s="18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2">
    <mergeCell ref="K1:K2"/>
    <mergeCell ref="L1:L2"/>
    <mergeCell ref="K3:L3"/>
    <mergeCell ref="H5:I6"/>
    <mergeCell ref="H7:I7"/>
    <mergeCell ref="K7:L7"/>
    <mergeCell ref="H8:I8"/>
    <mergeCell ref="K8:L10"/>
    <mergeCell ref="H9:I9"/>
    <mergeCell ref="H10:I10"/>
    <mergeCell ref="H11:I11"/>
    <mergeCell ref="J11:J12"/>
    <mergeCell ref="K11:L12"/>
    <mergeCell ref="H12:I12"/>
    <mergeCell ref="G26:H26"/>
    <mergeCell ref="G27:H27"/>
    <mergeCell ref="H13:I18"/>
    <mergeCell ref="G21:H21"/>
    <mergeCell ref="G22:H22"/>
    <mergeCell ref="G23:H23"/>
    <mergeCell ref="G24:H24"/>
    <mergeCell ref="G25:H25"/>
  </mergeCells>
  <conditionalFormatting sqref="B33:C45 E13:E14 E44:E45">
    <cfRule type="cellIs" priority="61" stopIfTrue="1" operator="equal">
      <formula>0</formula>
    </cfRule>
    <cfRule type="cellIs" dxfId="111" priority="62" stopIfTrue="1" operator="lessThan">
      <formula>$K$6</formula>
    </cfRule>
    <cfRule type="cellIs" dxfId="110" priority="63" stopIfTrue="1" operator="greaterThan">
      <formula>$K$5</formula>
    </cfRule>
    <cfRule type="cellIs" dxfId="109" priority="64" stopIfTrue="1" operator="equal">
      <formula>$K$5</formula>
    </cfRule>
    <cfRule type="cellIs" dxfId="108" priority="65" stopIfTrue="1" operator="equal">
      <formula>$K$6</formula>
    </cfRule>
    <cfRule type="cellIs" dxfId="107" priority="66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106" priority="56" stopIfTrue="1" operator="lessThan">
      <formula>$K$6</formula>
    </cfRule>
    <cfRule type="cellIs" dxfId="105" priority="57" stopIfTrue="1" operator="greaterThan">
      <formula>$K$5</formula>
    </cfRule>
    <cfRule type="cellIs" dxfId="104" priority="58" stopIfTrue="1" operator="equal">
      <formula>$K$5</formula>
    </cfRule>
    <cfRule type="cellIs" dxfId="103" priority="59" stopIfTrue="1" operator="equal">
      <formula>$K$6</formula>
    </cfRule>
    <cfRule type="cellIs" dxfId="102" priority="60" stopIfTrue="1" operator="between">
      <formula>$K$6</formula>
      <formula>$K$5</formula>
    </cfRule>
  </conditionalFormatting>
  <conditionalFormatting sqref="K11:L12">
    <cfRule type="containsText" dxfId="101" priority="53" stopIfTrue="1" operator="containsText" text="OK">
      <formula>NOT(ISERROR(SEARCH("OK",K11)))</formula>
    </cfRule>
    <cfRule type="containsText" dxfId="100" priority="54" stopIfTrue="1" operator="containsText" text="UYGUN DEĞİL">
      <formula>NOT(ISERROR(SEARCH("UYGUN DEĞİL",K11)))</formula>
    </cfRule>
  </conditionalFormatting>
  <conditionalFormatting sqref="B6:C32">
    <cfRule type="cellIs" priority="47" stopIfTrue="1" operator="equal">
      <formula>0</formula>
    </cfRule>
    <cfRule type="cellIs" dxfId="99" priority="48" stopIfTrue="1" operator="lessThan">
      <formula>$K$6</formula>
    </cfRule>
    <cfRule type="cellIs" dxfId="98" priority="49" stopIfTrue="1" operator="greaterThan">
      <formula>$K$5</formula>
    </cfRule>
    <cfRule type="cellIs" dxfId="97" priority="50" stopIfTrue="1" operator="equal">
      <formula>$K$5</formula>
    </cfRule>
    <cfRule type="cellIs" dxfId="96" priority="51" stopIfTrue="1" operator="equal">
      <formula>$K$6</formula>
    </cfRule>
    <cfRule type="cellIs" dxfId="95" priority="52" stopIfTrue="1" operator="between">
      <formula>$K$6</formula>
      <formula>$K$5</formula>
    </cfRule>
  </conditionalFormatting>
  <conditionalFormatting sqref="E6:E12">
    <cfRule type="cellIs" priority="41" stopIfTrue="1" operator="equal">
      <formula>0</formula>
    </cfRule>
    <cfRule type="cellIs" dxfId="94" priority="42" stopIfTrue="1" operator="lessThan">
      <formula>$K$6</formula>
    </cfRule>
    <cfRule type="cellIs" dxfId="93" priority="43" stopIfTrue="1" operator="greaterThan">
      <formula>$K$5</formula>
    </cfRule>
    <cfRule type="cellIs" dxfId="92" priority="44" stopIfTrue="1" operator="equal">
      <formula>$K$5</formula>
    </cfRule>
    <cfRule type="cellIs" dxfId="91" priority="45" stopIfTrue="1" operator="equal">
      <formula>$K$6</formula>
    </cfRule>
    <cfRule type="cellIs" dxfId="90" priority="46" stopIfTrue="1" operator="between">
      <formula>$K$6</formula>
      <formula>$K$5</formula>
    </cfRule>
  </conditionalFormatting>
  <conditionalFormatting sqref="E15:E21">
    <cfRule type="cellIs" priority="35" stopIfTrue="1" operator="equal">
      <formula>0</formula>
    </cfRule>
    <cfRule type="cellIs" dxfId="89" priority="36" stopIfTrue="1" operator="lessThan">
      <formula>$K$6</formula>
    </cfRule>
    <cfRule type="cellIs" dxfId="88" priority="37" stopIfTrue="1" operator="greaterThan">
      <formula>$K$5</formula>
    </cfRule>
    <cfRule type="cellIs" dxfId="87" priority="38" stopIfTrue="1" operator="equal">
      <formula>$K$5</formula>
    </cfRule>
    <cfRule type="cellIs" dxfId="86" priority="39" stopIfTrue="1" operator="equal">
      <formula>$K$6</formula>
    </cfRule>
    <cfRule type="cellIs" dxfId="85" priority="40" stopIfTrue="1" operator="between">
      <formula>$K$6</formula>
      <formula>$K$5</formula>
    </cfRule>
  </conditionalFormatting>
  <conditionalFormatting sqref="E22:E25">
    <cfRule type="cellIs" priority="29" stopIfTrue="1" operator="equal">
      <formula>0</formula>
    </cfRule>
    <cfRule type="cellIs" dxfId="84" priority="30" stopIfTrue="1" operator="lessThan">
      <formula>$K$6</formula>
    </cfRule>
    <cfRule type="cellIs" dxfId="83" priority="31" stopIfTrue="1" operator="greaterThan">
      <formula>$K$5</formula>
    </cfRule>
    <cfRule type="cellIs" dxfId="82" priority="32" stopIfTrue="1" operator="equal">
      <formula>$K$5</formula>
    </cfRule>
    <cfRule type="cellIs" dxfId="81" priority="33" stopIfTrue="1" operator="equal">
      <formula>$K$6</formula>
    </cfRule>
    <cfRule type="cellIs" dxfId="80" priority="34" stopIfTrue="1" operator="between">
      <formula>$K$6</formula>
      <formula>$K$5</formula>
    </cfRule>
  </conditionalFormatting>
  <conditionalFormatting sqref="E31:E36">
    <cfRule type="cellIs" priority="23" stopIfTrue="1" operator="equal">
      <formula>0</formula>
    </cfRule>
    <cfRule type="cellIs" dxfId="79" priority="24" stopIfTrue="1" operator="lessThan">
      <formula>$K$6</formula>
    </cfRule>
    <cfRule type="cellIs" dxfId="78" priority="25" stopIfTrue="1" operator="greaterThan">
      <formula>$K$5</formula>
    </cfRule>
    <cfRule type="cellIs" dxfId="77" priority="26" stopIfTrue="1" operator="equal">
      <formula>$K$5</formula>
    </cfRule>
    <cfRule type="cellIs" dxfId="76" priority="27" stopIfTrue="1" operator="equal">
      <formula>$K$6</formula>
    </cfRule>
    <cfRule type="cellIs" dxfId="75" priority="28" stopIfTrue="1" operator="between">
      <formula>$K$6</formula>
      <formula>$K$5</formula>
    </cfRule>
  </conditionalFormatting>
  <conditionalFormatting sqref="E26:E30">
    <cfRule type="cellIs" priority="17" stopIfTrue="1" operator="equal">
      <formula>0</formula>
    </cfRule>
    <cfRule type="cellIs" dxfId="74" priority="18" stopIfTrue="1" operator="lessThan">
      <formula>$K$6</formula>
    </cfRule>
    <cfRule type="cellIs" dxfId="73" priority="19" stopIfTrue="1" operator="greaterThan">
      <formula>$K$5</formula>
    </cfRule>
    <cfRule type="cellIs" dxfId="72" priority="20" stopIfTrue="1" operator="equal">
      <formula>$K$5</formula>
    </cfRule>
    <cfRule type="cellIs" dxfId="71" priority="21" stopIfTrue="1" operator="equal">
      <formula>$K$6</formula>
    </cfRule>
    <cfRule type="cellIs" dxfId="70" priority="22" stopIfTrue="1" operator="between">
      <formula>$K$6</formula>
      <formula>$K$5</formula>
    </cfRule>
  </conditionalFormatting>
  <conditionalFormatting sqref="E37:E40">
    <cfRule type="cellIs" priority="11" stopIfTrue="1" operator="equal">
      <formula>0</formula>
    </cfRule>
    <cfRule type="cellIs" dxfId="69" priority="12" stopIfTrue="1" operator="lessThan">
      <formula>$K$6</formula>
    </cfRule>
    <cfRule type="cellIs" dxfId="68" priority="13" stopIfTrue="1" operator="greaterThan">
      <formula>$K$5</formula>
    </cfRule>
    <cfRule type="cellIs" dxfId="67" priority="14" stopIfTrue="1" operator="equal">
      <formula>$K$5</formula>
    </cfRule>
    <cfRule type="cellIs" dxfId="66" priority="15" stopIfTrue="1" operator="equal">
      <formula>$K$6</formula>
    </cfRule>
    <cfRule type="cellIs" dxfId="65" priority="16" stopIfTrue="1" operator="between">
      <formula>$K$6</formula>
      <formula>$K$5</formula>
    </cfRule>
  </conditionalFormatting>
  <conditionalFormatting sqref="E41:E43">
    <cfRule type="cellIs" priority="5" stopIfTrue="1" operator="equal">
      <formula>0</formula>
    </cfRule>
    <cfRule type="cellIs" dxfId="64" priority="6" stopIfTrue="1" operator="lessThan">
      <formula>$K$6</formula>
    </cfRule>
    <cfRule type="cellIs" dxfId="63" priority="7" stopIfTrue="1" operator="greaterThan">
      <formula>$K$5</formula>
    </cfRule>
    <cfRule type="cellIs" dxfId="62" priority="8" stopIfTrue="1" operator="equal">
      <formula>$K$5</formula>
    </cfRule>
    <cfRule type="cellIs" dxfId="61" priority="9" stopIfTrue="1" operator="equal">
      <formula>$K$6</formula>
    </cfRule>
    <cfRule type="cellIs" dxfId="60" priority="10" stopIfTrue="1" operator="between">
      <formula>$K$6</formula>
      <formula>$K$5</formula>
    </cfRule>
  </conditionalFormatting>
  <conditionalFormatting sqref="I23">
    <cfRule type="cellIs" dxfId="59" priority="3" operator="lessThanOrEqual">
      <formula>0</formula>
    </cfRule>
    <cfRule type="cellIs" dxfId="58" priority="4" operator="greaterThan">
      <formula>0</formula>
    </cfRule>
  </conditionalFormatting>
  <conditionalFormatting sqref="I24">
    <cfRule type="cellIs" dxfId="57" priority="1" operator="lessThan">
      <formula>0</formula>
    </cfRule>
    <cfRule type="cellIs" dxfId="56" priority="2" operator="less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C7C-C670-4744-AB9F-7617FA112D89}">
  <dimension ref="A1:L68"/>
  <sheetViews>
    <sheetView tabSelected="1" workbookViewId="0">
      <selection activeCell="E5" sqref="E5"/>
    </sheetView>
  </sheetViews>
  <sheetFormatPr defaultRowHeight="14.5" x14ac:dyDescent="0.35"/>
  <cols>
    <col min="11" max="11" width="11.90625" customWidth="1"/>
    <col min="12" max="12" width="13.08984375" customWidth="1"/>
  </cols>
  <sheetData>
    <row r="1" spans="1:12" ht="36.65" customHeight="1" x14ac:dyDescent="0.5">
      <c r="A1" s="1"/>
      <c r="B1" s="2"/>
      <c r="C1" s="2"/>
      <c r="D1" s="2"/>
      <c r="E1" s="2"/>
      <c r="F1" s="2"/>
      <c r="G1" s="2"/>
      <c r="H1" s="2"/>
      <c r="I1" s="2"/>
      <c r="J1" s="2"/>
      <c r="K1" s="90" t="s">
        <v>0</v>
      </c>
      <c r="L1" s="92" t="s">
        <v>1</v>
      </c>
    </row>
    <row r="2" spans="1:12" ht="21" x14ac:dyDescent="0.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91"/>
      <c r="L2" s="93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94" t="s">
        <v>39</v>
      </c>
      <c r="L3" s="94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4"/>
      <c r="I5" s="65"/>
      <c r="J5" s="8" t="s">
        <v>7</v>
      </c>
      <c r="K5" s="9"/>
      <c r="L5" s="10"/>
    </row>
    <row r="6" spans="1:12" ht="18" x14ac:dyDescent="0.35">
      <c r="A6" s="4">
        <v>1</v>
      </c>
      <c r="B6" s="11"/>
      <c r="C6" s="12"/>
      <c r="D6" s="4">
        <v>41</v>
      </c>
      <c r="E6" s="11"/>
      <c r="F6" s="12"/>
      <c r="G6" s="13"/>
      <c r="H6" s="95"/>
      <c r="I6" s="96"/>
      <c r="J6" s="14" t="s">
        <v>9</v>
      </c>
      <c r="K6" s="15"/>
      <c r="L6" s="16"/>
    </row>
    <row r="7" spans="1:12" ht="18" x14ac:dyDescent="0.35">
      <c r="A7" s="4">
        <v>2</v>
      </c>
      <c r="B7" s="11"/>
      <c r="C7" s="12"/>
      <c r="D7" s="4">
        <v>42</v>
      </c>
      <c r="E7" s="11"/>
      <c r="F7" s="12"/>
      <c r="G7" s="14" t="s">
        <v>10</v>
      </c>
      <c r="H7" s="97"/>
      <c r="I7" s="98"/>
      <c r="J7" s="14" t="s">
        <v>12</v>
      </c>
      <c r="K7" s="99"/>
      <c r="L7" s="100"/>
    </row>
    <row r="8" spans="1:12" ht="18" x14ac:dyDescent="0.35">
      <c r="A8" s="4">
        <v>3</v>
      </c>
      <c r="B8" s="11"/>
      <c r="C8" s="12"/>
      <c r="D8" s="4">
        <v>43</v>
      </c>
      <c r="E8" s="11"/>
      <c r="F8" s="12"/>
      <c r="G8" s="14" t="s">
        <v>14</v>
      </c>
      <c r="H8" s="74"/>
      <c r="I8" s="75"/>
      <c r="J8" s="17" t="s">
        <v>16</v>
      </c>
      <c r="K8" s="76"/>
      <c r="L8" s="77"/>
    </row>
    <row r="9" spans="1:12" x14ac:dyDescent="0.35">
      <c r="A9" s="4">
        <v>4</v>
      </c>
      <c r="B9" s="11"/>
      <c r="C9" s="12"/>
      <c r="D9" s="4">
        <v>44</v>
      </c>
      <c r="E9" s="11"/>
      <c r="F9" s="12"/>
      <c r="G9" s="14" t="s">
        <v>18</v>
      </c>
      <c r="H9" s="74"/>
      <c r="I9" s="75"/>
      <c r="J9" s="18"/>
      <c r="K9" s="66"/>
      <c r="L9" s="67"/>
    </row>
    <row r="10" spans="1:12" x14ac:dyDescent="0.35">
      <c r="A10" s="4">
        <v>5</v>
      </c>
      <c r="B10" s="11"/>
      <c r="C10" s="12"/>
      <c r="D10" s="4">
        <v>45</v>
      </c>
      <c r="E10" s="11"/>
      <c r="F10" s="12"/>
      <c r="G10" s="19" t="s">
        <v>19</v>
      </c>
      <c r="H10" s="78"/>
      <c r="I10" s="79"/>
      <c r="J10" s="18"/>
      <c r="K10" s="68"/>
      <c r="L10" s="69"/>
    </row>
    <row r="11" spans="1:12" ht="18" x14ac:dyDescent="0.35">
      <c r="A11" s="4">
        <v>6</v>
      </c>
      <c r="B11" s="11"/>
      <c r="C11" s="12"/>
      <c r="D11" s="4">
        <v>46</v>
      </c>
      <c r="E11" s="11"/>
      <c r="F11" s="12"/>
      <c r="G11" s="7" t="s">
        <v>20</v>
      </c>
      <c r="H11" s="80"/>
      <c r="I11" s="81"/>
      <c r="J11" s="82" t="s">
        <v>22</v>
      </c>
      <c r="K11" s="84" t="str">
        <f>IF(MinimumÖlçüm&lt;AltTolerans,"UYGUN DEĞİL",IF(MaksimumÖlçüm&gt;ÜstTolerans,"UYGUN DEĞİL","OK"))</f>
        <v>OK</v>
      </c>
      <c r="L11" s="85"/>
    </row>
    <row r="12" spans="1:12" x14ac:dyDescent="0.35">
      <c r="A12" s="4">
        <v>7</v>
      </c>
      <c r="B12" s="11"/>
      <c r="C12" s="12"/>
      <c r="D12" s="4">
        <v>47</v>
      </c>
      <c r="E12" s="11"/>
      <c r="F12" s="12"/>
      <c r="G12" s="20" t="s">
        <v>23</v>
      </c>
      <c r="H12" s="88"/>
      <c r="I12" s="89"/>
      <c r="J12" s="83"/>
      <c r="K12" s="86"/>
      <c r="L12" s="87"/>
    </row>
    <row r="13" spans="1:12" x14ac:dyDescent="0.35">
      <c r="A13" s="4">
        <v>8</v>
      </c>
      <c r="B13" s="11"/>
      <c r="C13" s="12"/>
      <c r="D13" s="4">
        <v>48</v>
      </c>
      <c r="E13" s="11"/>
      <c r="F13" s="12"/>
      <c r="G13" s="7" t="s">
        <v>25</v>
      </c>
      <c r="H13" s="64"/>
      <c r="I13" s="65"/>
      <c r="J13" s="2"/>
      <c r="K13" s="2"/>
      <c r="L13" s="2"/>
    </row>
    <row r="14" spans="1:12" x14ac:dyDescent="0.35">
      <c r="A14" s="4">
        <v>9</v>
      </c>
      <c r="B14" s="11"/>
      <c r="C14" s="12"/>
      <c r="D14" s="4">
        <v>49</v>
      </c>
      <c r="E14" s="11"/>
      <c r="F14" s="12"/>
      <c r="G14" s="21"/>
      <c r="H14" s="66"/>
      <c r="I14" s="67"/>
      <c r="J14" s="2"/>
      <c r="K14" s="2"/>
      <c r="L14" s="2"/>
    </row>
    <row r="15" spans="1:12" x14ac:dyDescent="0.35">
      <c r="A15" s="4">
        <v>10</v>
      </c>
      <c r="B15" s="11"/>
      <c r="C15" s="12"/>
      <c r="D15" s="4">
        <v>50</v>
      </c>
      <c r="E15" s="11"/>
      <c r="F15" s="12"/>
      <c r="G15" s="18"/>
      <c r="H15" s="66"/>
      <c r="I15" s="67"/>
      <c r="J15" s="2"/>
      <c r="K15" s="2"/>
      <c r="L15" s="2"/>
    </row>
    <row r="16" spans="1:12" x14ac:dyDescent="0.35">
      <c r="A16" s="4">
        <v>11</v>
      </c>
      <c r="B16" s="11"/>
      <c r="C16" s="12"/>
      <c r="D16" s="4">
        <v>51</v>
      </c>
      <c r="E16" s="11"/>
      <c r="F16" s="12"/>
      <c r="G16" s="18"/>
      <c r="H16" s="66"/>
      <c r="I16" s="67"/>
      <c r="J16" s="2"/>
      <c r="K16" s="2"/>
      <c r="L16" s="2"/>
    </row>
    <row r="17" spans="1:12" x14ac:dyDescent="0.35">
      <c r="A17" s="4">
        <v>12</v>
      </c>
      <c r="B17" s="11"/>
      <c r="C17" s="12"/>
      <c r="D17" s="4">
        <v>52</v>
      </c>
      <c r="E17" s="11"/>
      <c r="F17" s="12"/>
      <c r="G17" s="18"/>
      <c r="H17" s="66"/>
      <c r="I17" s="67"/>
      <c r="J17" s="2"/>
      <c r="K17" s="2"/>
      <c r="L17" s="2"/>
    </row>
    <row r="18" spans="1:12" x14ac:dyDescent="0.35">
      <c r="A18" s="4">
        <v>13</v>
      </c>
      <c r="B18" s="11"/>
      <c r="C18" s="12"/>
      <c r="D18" s="4">
        <v>53</v>
      </c>
      <c r="E18" s="11"/>
      <c r="F18" s="12"/>
      <c r="G18" s="22"/>
      <c r="H18" s="68"/>
      <c r="I18" s="69"/>
      <c r="J18" s="2"/>
      <c r="K18" s="2"/>
      <c r="L18" s="2"/>
    </row>
    <row r="19" spans="1:12" x14ac:dyDescent="0.35">
      <c r="A19" s="4">
        <v>14</v>
      </c>
      <c r="B19" s="11"/>
      <c r="C19" s="12"/>
      <c r="D19" s="4">
        <v>54</v>
      </c>
      <c r="E19" s="11"/>
      <c r="F19" s="12"/>
      <c r="G19" s="2"/>
      <c r="H19" s="2"/>
      <c r="I19" s="2"/>
      <c r="J19" s="2"/>
      <c r="K19" s="2"/>
      <c r="L19" s="2"/>
    </row>
    <row r="20" spans="1:12" x14ac:dyDescent="0.35">
      <c r="A20" s="4">
        <v>15</v>
      </c>
      <c r="B20" s="11"/>
      <c r="C20" s="12"/>
      <c r="D20" s="4">
        <v>55</v>
      </c>
      <c r="E20" s="11"/>
      <c r="F20" s="12"/>
      <c r="G20" s="23" t="s">
        <v>26</v>
      </c>
      <c r="H20" s="24"/>
      <c r="I20" s="25"/>
      <c r="J20" s="2"/>
      <c r="K20" s="2"/>
      <c r="L20" s="2"/>
    </row>
    <row r="21" spans="1:12" x14ac:dyDescent="0.35">
      <c r="A21" s="4">
        <v>16</v>
      </c>
      <c r="B21" s="11"/>
      <c r="C21" s="12"/>
      <c r="D21" s="4">
        <v>56</v>
      </c>
      <c r="E21" s="11"/>
      <c r="F21" s="26"/>
      <c r="G21" s="70" t="s">
        <v>27</v>
      </c>
      <c r="H21" s="71"/>
      <c r="I21" s="27">
        <f>MAX(Ölçümler)</f>
        <v>0</v>
      </c>
      <c r="J21" s="2"/>
      <c r="K21" s="2"/>
      <c r="L21" s="2"/>
    </row>
    <row r="22" spans="1:12" x14ac:dyDescent="0.35">
      <c r="A22" s="4">
        <v>17</v>
      </c>
      <c r="B22" s="11"/>
      <c r="C22" s="12"/>
      <c r="D22" s="4">
        <v>57</v>
      </c>
      <c r="E22" s="11"/>
      <c r="F22" s="26"/>
      <c r="G22" s="60" t="s">
        <v>28</v>
      </c>
      <c r="H22" s="61"/>
      <c r="I22" s="28">
        <f>MIN(Ölçümler)</f>
        <v>0</v>
      </c>
      <c r="J22" s="2"/>
      <c r="K22" s="2"/>
      <c r="L22" s="2"/>
    </row>
    <row r="23" spans="1:12" x14ac:dyDescent="0.35">
      <c r="A23" s="4">
        <v>18</v>
      </c>
      <c r="B23" s="11"/>
      <c r="C23" s="12"/>
      <c r="D23" s="4">
        <v>58</v>
      </c>
      <c r="E23" s="11"/>
      <c r="F23" s="26"/>
      <c r="G23" s="60" t="s">
        <v>29</v>
      </c>
      <c r="H23" s="61"/>
      <c r="I23" s="28">
        <f>MaksimumÖlçüm-ÜstTolerans</f>
        <v>0</v>
      </c>
      <c r="J23" s="2"/>
      <c r="K23" s="2"/>
      <c r="L23" s="2"/>
    </row>
    <row r="24" spans="1:12" x14ac:dyDescent="0.35">
      <c r="A24" s="4">
        <v>19</v>
      </c>
      <c r="B24" s="11"/>
      <c r="C24" s="12"/>
      <c r="D24" s="4">
        <v>59</v>
      </c>
      <c r="E24" s="11"/>
      <c r="F24" s="26"/>
      <c r="G24" s="62" t="s">
        <v>30</v>
      </c>
      <c r="H24" s="63"/>
      <c r="I24" s="28">
        <f>MinimumÖlçüm-AltTolerans</f>
        <v>0</v>
      </c>
      <c r="J24" s="2"/>
      <c r="K24" s="2"/>
      <c r="L24" s="2"/>
    </row>
    <row r="25" spans="1:12" x14ac:dyDescent="0.35">
      <c r="A25" s="4">
        <v>20</v>
      </c>
      <c r="B25" s="11"/>
      <c r="C25" s="12"/>
      <c r="D25" s="4">
        <v>60</v>
      </c>
      <c r="E25" s="11"/>
      <c r="F25" s="26"/>
      <c r="G25" s="72" t="s">
        <v>31</v>
      </c>
      <c r="H25" s="73"/>
      <c r="I25" s="27">
        <f>(MaksimumÖlçüm-MinimumÖlçüm)/10</f>
        <v>0</v>
      </c>
      <c r="J25" s="2"/>
      <c r="K25" s="2"/>
      <c r="L25" s="2"/>
    </row>
    <row r="26" spans="1:12" x14ac:dyDescent="0.35">
      <c r="A26" s="4">
        <v>21</v>
      </c>
      <c r="B26" s="11"/>
      <c r="C26" s="12"/>
      <c r="D26" s="4">
        <v>61</v>
      </c>
      <c r="E26" s="11"/>
      <c r="F26" s="26"/>
      <c r="G26" s="60" t="s">
        <v>32</v>
      </c>
      <c r="H26" s="61"/>
      <c r="I26" s="28" t="e">
        <f>AVERAGE(Ölçümler)</f>
        <v>#DIV/0!</v>
      </c>
      <c r="J26" s="2"/>
      <c r="K26" s="2"/>
      <c r="L26" s="2"/>
    </row>
    <row r="27" spans="1:12" x14ac:dyDescent="0.35">
      <c r="A27" s="4">
        <v>22</v>
      </c>
      <c r="B27" s="11"/>
      <c r="C27" s="12"/>
      <c r="D27" s="4">
        <v>62</v>
      </c>
      <c r="E27" s="11"/>
      <c r="F27" s="26"/>
      <c r="G27" s="62" t="s">
        <v>33</v>
      </c>
      <c r="H27" s="63"/>
      <c r="I27" s="29" t="e">
        <f>STDEV(Ölçümler)</f>
        <v>#DIV/0!</v>
      </c>
      <c r="J27" s="2"/>
      <c r="K27" s="2"/>
      <c r="L27" s="2"/>
    </row>
    <row r="28" spans="1:12" x14ac:dyDescent="0.35">
      <c r="A28" s="4">
        <v>23</v>
      </c>
      <c r="B28" s="11"/>
      <c r="C28" s="12"/>
      <c r="D28" s="4">
        <v>63</v>
      </c>
      <c r="E28" s="11"/>
      <c r="F28" s="26"/>
      <c r="G28" s="2"/>
      <c r="H28" s="2"/>
      <c r="I28" s="2"/>
      <c r="J28" s="2"/>
      <c r="K28" s="2"/>
      <c r="L28" s="2"/>
    </row>
    <row r="29" spans="1:12" x14ac:dyDescent="0.35">
      <c r="A29" s="4">
        <v>24</v>
      </c>
      <c r="B29" s="11"/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35">
      <c r="A30" s="4">
        <v>25</v>
      </c>
      <c r="B30" s="11"/>
      <c r="C30" s="12"/>
      <c r="D30" s="4">
        <v>65</v>
      </c>
      <c r="E30" s="11"/>
      <c r="F30" s="26"/>
      <c r="G30" s="33">
        <f>IF(I22=0,I22+0.000001,I22)</f>
        <v>9.9999999999999995E-7</v>
      </c>
      <c r="H30" s="34">
        <f>G30+$I$25</f>
        <v>9.9999999999999995E-7</v>
      </c>
      <c r="I30" s="35">
        <f t="array" ref="I30">SUM(IF($B$6:$B$45&gt;=G30,IF($B$6:$B$45&lt;=G31,1,0)))+SUM(IF($E$6:$E$45&gt;=G30,IF($E$6:$E$45&lt;=G31,1,0)))</f>
        <v>0</v>
      </c>
      <c r="J30" s="36" t="e">
        <f t="shared" ref="J30:J39" si="0">NORMDIST(G30,$I$26,$I$27,0)</f>
        <v>#DIV/0!</v>
      </c>
      <c r="K30" s="37">
        <f ca="1">(ÜstTolerans+AltTolerans)/2-(ÜstTolerans-AltTolerans)/2*RAND()</f>
        <v>0</v>
      </c>
      <c r="L30" s="38"/>
    </row>
    <row r="31" spans="1:12" x14ac:dyDescent="0.35">
      <c r="A31" s="4">
        <v>26</v>
      </c>
      <c r="B31" s="11"/>
      <c r="C31" s="12"/>
      <c r="D31" s="4">
        <v>66</v>
      </c>
      <c r="E31" s="11"/>
      <c r="F31" s="26"/>
      <c r="G31" s="39">
        <f t="shared" ref="G31:G39" si="1">H30+0.00001</f>
        <v>1.1000000000000001E-5</v>
      </c>
      <c r="H31" s="40">
        <f t="shared" ref="H31:H39" si="2">H30+$I$25</f>
        <v>9.9999999999999995E-7</v>
      </c>
      <c r="I31" s="41">
        <f t="array" ref="I31">SUM(IF($B$6:$B$45&gt;=G31,IF($B$6:$B$45&lt;=G32,1,0)))+SUM(IF($E$6:$E$45&gt;=G31,IF($E$6:$E$45&lt;=G32,1,0)))</f>
        <v>0</v>
      </c>
      <c r="J31" s="42" t="e">
        <f t="shared" si="0"/>
        <v>#DIV/0!</v>
      </c>
      <c r="K31" s="43">
        <f ca="1">(ÜstTolerans+AltTolerans)/2+(ÜstTolerans-AltTolerans)/2*RAND()</f>
        <v>0</v>
      </c>
      <c r="L31" s="38"/>
    </row>
    <row r="32" spans="1:12" x14ac:dyDescent="0.35">
      <c r="A32" s="4">
        <v>27</v>
      </c>
      <c r="B32" s="11"/>
      <c r="C32" s="12"/>
      <c r="D32" s="4">
        <v>67</v>
      </c>
      <c r="E32" s="11"/>
      <c r="F32" s="26"/>
      <c r="G32" s="39">
        <f t="shared" si="1"/>
        <v>1.1000000000000001E-5</v>
      </c>
      <c r="H32" s="40">
        <f t="shared" si="2"/>
        <v>9.9999999999999995E-7</v>
      </c>
      <c r="I32" s="41">
        <f t="array" ref="I32">SUM(IF($B$6:$B$45&gt;=G32,IF($B$6:$B$45&lt;=G33,1,0)))+SUM(IF($E$6:$E$45&gt;=G32,IF($E$6:$E$45&lt;=G33,1,0)))</f>
        <v>0</v>
      </c>
      <c r="J32" s="42" t="e">
        <f t="shared" si="0"/>
        <v>#DIV/0!</v>
      </c>
      <c r="K32" s="2"/>
      <c r="L32" s="38"/>
    </row>
    <row r="33" spans="1:12" x14ac:dyDescent="0.35">
      <c r="A33" s="4">
        <v>28</v>
      </c>
      <c r="B33" s="11"/>
      <c r="C33" s="12"/>
      <c r="D33" s="4">
        <v>68</v>
      </c>
      <c r="E33" s="11"/>
      <c r="F33" s="26"/>
      <c r="G33" s="39">
        <f t="shared" si="1"/>
        <v>1.1000000000000001E-5</v>
      </c>
      <c r="H33" s="40">
        <f t="shared" si="2"/>
        <v>9.9999999999999995E-7</v>
      </c>
      <c r="I33" s="41">
        <f t="array" ref="I33">SUM(IF($B$6:$B$45&gt;=G33,IF($B$6:$B$45&lt;=G34,1,0)))+SUM(IF($E$6:$E$45&gt;=G33,IF($E$6:$E$45&lt;=G34,1,0)))</f>
        <v>0</v>
      </c>
      <c r="J33" s="42" t="e">
        <f t="shared" si="0"/>
        <v>#DIV/0!</v>
      </c>
      <c r="K33" s="2"/>
      <c r="L33" s="38"/>
    </row>
    <row r="34" spans="1:12" x14ac:dyDescent="0.35">
      <c r="A34" s="4">
        <v>29</v>
      </c>
      <c r="B34" s="11"/>
      <c r="C34" s="12"/>
      <c r="D34" s="4">
        <v>69</v>
      </c>
      <c r="E34" s="11"/>
      <c r="F34" s="26"/>
      <c r="G34" s="39">
        <f t="shared" si="1"/>
        <v>1.1000000000000001E-5</v>
      </c>
      <c r="H34" s="40">
        <f t="shared" si="2"/>
        <v>9.9999999999999995E-7</v>
      </c>
      <c r="I34" s="41">
        <f t="array" ref="I34">SUM(IF($B$6:$B$45&gt;=G34,IF($B$6:$B$45&lt;=G35,1,0)))+SUM(IF($E$6:$E$45&gt;=G34,IF($E$6:$E$45&lt;=G35,1,0)))</f>
        <v>0</v>
      </c>
      <c r="J34" s="42" t="e">
        <f t="shared" si="0"/>
        <v>#DIV/0!</v>
      </c>
      <c r="K34" s="2"/>
      <c r="L34" s="38"/>
    </row>
    <row r="35" spans="1:12" x14ac:dyDescent="0.35">
      <c r="A35" s="4">
        <v>30</v>
      </c>
      <c r="B35" s="11"/>
      <c r="C35" s="12"/>
      <c r="D35" s="4">
        <v>70</v>
      </c>
      <c r="E35" s="11"/>
      <c r="F35" s="26"/>
      <c r="G35" s="39">
        <f t="shared" si="1"/>
        <v>1.1000000000000001E-5</v>
      </c>
      <c r="H35" s="40">
        <f t="shared" si="2"/>
        <v>9.9999999999999995E-7</v>
      </c>
      <c r="I35" s="41">
        <f t="array" ref="I35">SUM(IF($B$6:$B$45&gt;=G35,IF($B$6:$B$45&lt;=G36,1,0)))+SUM(IF($E$6:$E$45&gt;=G35,IF($E$6:$E$45&lt;=G36,1,0)))</f>
        <v>0</v>
      </c>
      <c r="J35" s="42" t="e">
        <f t="shared" si="0"/>
        <v>#DIV/0!</v>
      </c>
      <c r="K35" s="2"/>
      <c r="L35" s="38"/>
    </row>
    <row r="36" spans="1:12" x14ac:dyDescent="0.35">
      <c r="A36" s="4">
        <v>31</v>
      </c>
      <c r="B36" s="11"/>
      <c r="C36" s="12"/>
      <c r="D36" s="4">
        <v>71</v>
      </c>
      <c r="E36" s="11"/>
      <c r="F36" s="26"/>
      <c r="G36" s="39">
        <f t="shared" si="1"/>
        <v>1.1000000000000001E-5</v>
      </c>
      <c r="H36" s="40">
        <f t="shared" si="2"/>
        <v>9.9999999999999995E-7</v>
      </c>
      <c r="I36" s="41">
        <f t="array" ref="I36">SUM(IF($B$6:$B$45&gt;=G36,IF($B$6:$B$45&lt;=G37,1,0)))+SUM(IF($E$6:$E$45&gt;=G36,IF($E$6:$E$45&lt;=G37,1,0)))</f>
        <v>0</v>
      </c>
      <c r="J36" s="42" t="e">
        <f t="shared" si="0"/>
        <v>#DIV/0!</v>
      </c>
      <c r="K36" s="2"/>
      <c r="L36" s="38"/>
    </row>
    <row r="37" spans="1:12" x14ac:dyDescent="0.35">
      <c r="A37" s="4">
        <v>32</v>
      </c>
      <c r="B37" s="11"/>
      <c r="C37" s="12"/>
      <c r="D37" s="4">
        <v>72</v>
      </c>
      <c r="E37" s="11"/>
      <c r="F37" s="26"/>
      <c r="G37" s="39">
        <f t="shared" si="1"/>
        <v>1.1000000000000001E-5</v>
      </c>
      <c r="H37" s="40">
        <f t="shared" si="2"/>
        <v>9.9999999999999995E-7</v>
      </c>
      <c r="I37" s="41">
        <f t="array" ref="I37">SUM(IF($B$6:$B$45&gt;=G37,IF($B$6:$B$45&lt;=G38,1,0)))+SUM(IF($E$6:$E$45&gt;=G37,IF($E$6:$E$45&lt;=G38,1,0)))</f>
        <v>0</v>
      </c>
      <c r="J37" s="42" t="e">
        <f t="shared" si="0"/>
        <v>#DIV/0!</v>
      </c>
      <c r="K37" s="2"/>
      <c r="L37" s="38"/>
    </row>
    <row r="38" spans="1:12" x14ac:dyDescent="0.35">
      <c r="A38" s="4">
        <v>33</v>
      </c>
      <c r="B38" s="11"/>
      <c r="C38" s="12"/>
      <c r="D38" s="4">
        <v>73</v>
      </c>
      <c r="E38" s="11"/>
      <c r="F38" s="26"/>
      <c r="G38" s="39">
        <f t="shared" si="1"/>
        <v>1.1000000000000001E-5</v>
      </c>
      <c r="H38" s="40">
        <f t="shared" si="2"/>
        <v>9.9999999999999995E-7</v>
      </c>
      <c r="I38" s="41">
        <f t="array" ref="I38">SUM(IF($B$6:$B$45&gt;=G38,IF($B$6:$B$45&lt;=G39,1,0)))+SUM(IF($E$6:$E$45&gt;=G38,IF($E$6:$E$45&lt;=G39,1,0)))</f>
        <v>0</v>
      </c>
      <c r="J38" s="42" t="e">
        <f t="shared" si="0"/>
        <v>#DIV/0!</v>
      </c>
      <c r="K38" s="2"/>
      <c r="L38" s="38"/>
    </row>
    <row r="39" spans="1:12" x14ac:dyDescent="0.35">
      <c r="A39" s="4">
        <v>34</v>
      </c>
      <c r="B39" s="11"/>
      <c r="C39" s="12"/>
      <c r="D39" s="4">
        <v>74</v>
      </c>
      <c r="E39" s="11"/>
      <c r="F39" s="26"/>
      <c r="G39" s="39">
        <f t="shared" si="1"/>
        <v>1.1000000000000001E-5</v>
      </c>
      <c r="H39" s="40">
        <f t="shared" si="2"/>
        <v>9.9999999999999995E-7</v>
      </c>
      <c r="I39" s="41">
        <f t="array" ref="I39">SUM(IF($B$6:$B$45&gt;=G39,IF($B$6:$B$45&lt;=#REF!,1,0)))+SUM(IF($E$6:$E$45&gt;=G39,IF($E$6:$E$45&lt;=#REF!,1,0)))</f>
        <v>0</v>
      </c>
      <c r="J39" s="42" t="e">
        <f t="shared" si="0"/>
        <v>#DIV/0!</v>
      </c>
      <c r="K39" s="2"/>
      <c r="L39" s="38"/>
    </row>
    <row r="40" spans="1:12" x14ac:dyDescent="0.35">
      <c r="A40" s="4">
        <v>35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K40" s="2"/>
      <c r="L40" s="38"/>
    </row>
    <row r="41" spans="1:12" x14ac:dyDescent="0.35">
      <c r="A41" s="4">
        <v>36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K41" s="2"/>
      <c r="L41" s="38"/>
    </row>
    <row r="42" spans="1:12" x14ac:dyDescent="0.35">
      <c r="A42" s="4">
        <v>37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K42" s="2"/>
      <c r="L42" s="38"/>
    </row>
    <row r="43" spans="1:12" x14ac:dyDescent="0.35">
      <c r="A43" s="4">
        <v>38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K43" s="2"/>
      <c r="L43" s="38"/>
    </row>
    <row r="44" spans="1:12" x14ac:dyDescent="0.35">
      <c r="A44" s="4">
        <v>39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K44" s="2"/>
      <c r="L44" s="38"/>
    </row>
    <row r="45" spans="1:12" x14ac:dyDescent="0.35">
      <c r="A45" s="4">
        <v>40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F47" s="2"/>
      <c r="G47" s="31"/>
      <c r="H47" s="31"/>
      <c r="I47" s="31"/>
      <c r="J47" s="31"/>
      <c r="K47" s="31"/>
      <c r="L47" s="32"/>
    </row>
    <row r="48" spans="1:12" x14ac:dyDescent="0.35">
      <c r="A48" s="18"/>
      <c r="B48" s="2"/>
      <c r="C48" s="2"/>
      <c r="D48" s="2"/>
      <c r="E48" s="2"/>
      <c r="F48" s="2"/>
      <c r="G48" s="2"/>
      <c r="H48" s="2"/>
      <c r="I48" s="2"/>
      <c r="J48" s="2"/>
      <c r="K48" s="2"/>
      <c r="L48" s="38"/>
    </row>
    <row r="49" spans="1:12" x14ac:dyDescent="0.35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38"/>
    </row>
    <row r="50" spans="1:12" x14ac:dyDescent="0.3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38"/>
    </row>
    <row r="51" spans="1:12" x14ac:dyDescent="0.35">
      <c r="A51" s="18"/>
      <c r="B51" s="2"/>
      <c r="C51" s="2"/>
      <c r="D51" s="2"/>
      <c r="E51" s="2"/>
      <c r="F51" s="2"/>
      <c r="G51" s="2"/>
      <c r="H51" s="2"/>
      <c r="I51" s="2"/>
      <c r="J51" s="2"/>
      <c r="K51" s="2"/>
      <c r="L51" s="38"/>
    </row>
    <row r="52" spans="1:12" x14ac:dyDescent="0.35">
      <c r="A52" s="18"/>
      <c r="B52" s="2"/>
      <c r="C52" s="2"/>
      <c r="D52" s="2"/>
      <c r="E52" s="2"/>
      <c r="F52" s="2"/>
      <c r="G52" s="2"/>
      <c r="H52" s="2"/>
      <c r="I52" s="2"/>
      <c r="J52" s="2"/>
      <c r="K52" s="2"/>
      <c r="L52" s="38"/>
    </row>
    <row r="53" spans="1:12" x14ac:dyDescent="0.35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38"/>
    </row>
    <row r="54" spans="1:12" x14ac:dyDescent="0.35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38"/>
    </row>
    <row r="55" spans="1:12" x14ac:dyDescent="0.35">
      <c r="A55" s="18"/>
      <c r="B55" s="2"/>
      <c r="C55" s="2"/>
      <c r="D55" s="2"/>
      <c r="E55" s="2"/>
      <c r="F55" s="2"/>
      <c r="G55" s="2"/>
      <c r="H55" s="2"/>
      <c r="I55" s="2"/>
      <c r="J55" s="2"/>
      <c r="K55" s="2"/>
      <c r="L55" s="38"/>
    </row>
    <row r="56" spans="1:12" x14ac:dyDescent="0.35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38"/>
    </row>
    <row r="57" spans="1:12" x14ac:dyDescent="0.35">
      <c r="A57" s="18"/>
      <c r="B57" s="2"/>
      <c r="C57" s="2"/>
      <c r="D57" s="2"/>
      <c r="E57" s="2"/>
      <c r="F57" s="2"/>
      <c r="G57" s="2"/>
      <c r="H57" s="2"/>
      <c r="I57" s="2"/>
      <c r="J57" s="2"/>
      <c r="K57" s="2"/>
      <c r="L57" s="38"/>
    </row>
    <row r="58" spans="1:12" x14ac:dyDescent="0.3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38"/>
    </row>
    <row r="59" spans="1:12" x14ac:dyDescent="0.35">
      <c r="A59" s="18"/>
      <c r="B59" s="2"/>
      <c r="C59" s="2"/>
      <c r="D59" s="2"/>
      <c r="E59" s="2"/>
      <c r="F59" s="2"/>
      <c r="G59" s="2"/>
      <c r="H59" s="2"/>
      <c r="I59" s="2"/>
      <c r="J59" s="2"/>
      <c r="K59" s="2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52" t="s">
        <v>34</v>
      </c>
      <c r="C62" s="53"/>
      <c r="D62" s="102" t="s">
        <v>35</v>
      </c>
      <c r="E62" s="102"/>
      <c r="F62" s="54"/>
      <c r="G62" s="54" t="s">
        <v>36</v>
      </c>
      <c r="H62" s="54"/>
      <c r="I62" s="54"/>
      <c r="J62" s="54"/>
      <c r="K62" s="54"/>
      <c r="L62" s="55"/>
    </row>
    <row r="63" spans="1:12" x14ac:dyDescent="0.35">
      <c r="A63" s="2"/>
      <c r="B63" s="56" t="s">
        <v>38</v>
      </c>
      <c r="C63" s="53"/>
      <c r="D63" s="101">
        <v>44877</v>
      </c>
      <c r="E63" s="101"/>
      <c r="F63" s="57"/>
      <c r="G63" s="57" t="s">
        <v>37</v>
      </c>
      <c r="H63" s="57"/>
      <c r="I63" s="57"/>
      <c r="J63" s="57"/>
      <c r="K63" s="57"/>
      <c r="L63" s="58"/>
    </row>
    <row r="64" spans="1:12" x14ac:dyDescent="0.35">
      <c r="A64" s="2"/>
      <c r="B64" s="56"/>
      <c r="C64" s="53"/>
      <c r="D64" s="101"/>
      <c r="E64" s="101"/>
      <c r="F64" s="57"/>
      <c r="G64" s="57"/>
      <c r="H64" s="57"/>
      <c r="I64" s="57"/>
      <c r="J64" s="57"/>
      <c r="K64" s="57"/>
      <c r="L64" s="58"/>
    </row>
    <row r="65" spans="1:12" x14ac:dyDescent="0.35">
      <c r="A65" s="2"/>
      <c r="B65" s="56"/>
      <c r="C65" s="53"/>
      <c r="D65" s="101"/>
      <c r="E65" s="101"/>
      <c r="F65" s="57"/>
      <c r="G65" s="57"/>
      <c r="H65" s="57"/>
      <c r="I65" s="57"/>
      <c r="J65" s="57"/>
      <c r="K65" s="57"/>
      <c r="L65" s="58"/>
    </row>
    <row r="66" spans="1:12" x14ac:dyDescent="0.35">
      <c r="A66" s="2"/>
      <c r="B66" s="56"/>
      <c r="C66" s="59"/>
      <c r="D66" s="101"/>
      <c r="E66" s="101"/>
      <c r="F66" s="57"/>
      <c r="G66" s="57"/>
      <c r="H66" s="57"/>
      <c r="I66" s="57"/>
      <c r="J66" s="57"/>
      <c r="K66" s="57"/>
      <c r="L66" s="58"/>
    </row>
    <row r="67" spans="1:12" x14ac:dyDescent="0.35">
      <c r="A67" s="2"/>
      <c r="B67" s="56"/>
      <c r="C67" s="59"/>
      <c r="D67" s="101"/>
      <c r="E67" s="101"/>
      <c r="F67" s="57"/>
      <c r="G67" s="57"/>
      <c r="H67" s="57"/>
      <c r="I67" s="57"/>
      <c r="J67" s="57"/>
      <c r="K67" s="57"/>
      <c r="L67" s="58"/>
    </row>
    <row r="68" spans="1:12" x14ac:dyDescent="0.35">
      <c r="A68" s="2"/>
      <c r="B68" s="56"/>
      <c r="C68" s="59"/>
      <c r="D68" s="101"/>
      <c r="E68" s="101"/>
      <c r="F68" s="57"/>
      <c r="G68" s="57"/>
      <c r="H68" s="57"/>
      <c r="I68" s="57"/>
      <c r="J68" s="57"/>
      <c r="K68" s="57"/>
      <c r="L68" s="58"/>
    </row>
  </sheetData>
  <mergeCells count="29">
    <mergeCell ref="K1:K2"/>
    <mergeCell ref="L1:L2"/>
    <mergeCell ref="K3:L3"/>
    <mergeCell ref="H5:I6"/>
    <mergeCell ref="H7:I7"/>
    <mergeCell ref="K7:L7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13:I18"/>
    <mergeCell ref="G21:H21"/>
    <mergeCell ref="G22:H22"/>
    <mergeCell ref="G23:H23"/>
    <mergeCell ref="G24:H24"/>
    <mergeCell ref="D66:E66"/>
    <mergeCell ref="D67:E67"/>
    <mergeCell ref="D68:E68"/>
    <mergeCell ref="G26:H26"/>
    <mergeCell ref="G27:H27"/>
    <mergeCell ref="D62:E62"/>
    <mergeCell ref="D63:E63"/>
    <mergeCell ref="D64:E64"/>
    <mergeCell ref="D65:E65"/>
  </mergeCells>
  <conditionalFormatting sqref="B33:C45 E13:E14 E44:E45">
    <cfRule type="cellIs" priority="61" stopIfTrue="1" operator="equal">
      <formula>0</formula>
    </cfRule>
    <cfRule type="cellIs" dxfId="55" priority="62" stopIfTrue="1" operator="lessThan">
      <formula>$K$6</formula>
    </cfRule>
    <cfRule type="cellIs" dxfId="54" priority="63" stopIfTrue="1" operator="greaterThan">
      <formula>$K$5</formula>
    </cfRule>
    <cfRule type="cellIs" dxfId="53" priority="64" stopIfTrue="1" operator="equal">
      <formula>$K$5</formula>
    </cfRule>
    <cfRule type="cellIs" dxfId="52" priority="65" stopIfTrue="1" operator="equal">
      <formula>$K$6</formula>
    </cfRule>
    <cfRule type="cellIs" dxfId="51" priority="66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50" priority="56" stopIfTrue="1" operator="lessThan">
      <formula>$K$6</formula>
    </cfRule>
    <cfRule type="cellIs" dxfId="49" priority="57" stopIfTrue="1" operator="greaterThan">
      <formula>$K$5</formula>
    </cfRule>
    <cfRule type="cellIs" dxfId="48" priority="58" stopIfTrue="1" operator="equal">
      <formula>$K$5</formula>
    </cfRule>
    <cfRule type="cellIs" dxfId="47" priority="59" stopIfTrue="1" operator="equal">
      <formula>$K$6</formula>
    </cfRule>
    <cfRule type="cellIs" dxfId="46" priority="60" stopIfTrue="1" operator="between">
      <formula>$K$6</formula>
      <formula>$K$5</formula>
    </cfRule>
  </conditionalFormatting>
  <conditionalFormatting sqref="K11:L12">
    <cfRule type="containsText" dxfId="45" priority="53" stopIfTrue="1" operator="containsText" text="OK">
      <formula>NOT(ISERROR(SEARCH("OK",K11)))</formula>
    </cfRule>
    <cfRule type="containsText" dxfId="44" priority="54" stopIfTrue="1" operator="containsText" text="UYGUN DEĞİL">
      <formula>NOT(ISERROR(SEARCH("UYGUN DEĞİL",K11)))</formula>
    </cfRule>
  </conditionalFormatting>
  <conditionalFormatting sqref="B6:C32">
    <cfRule type="cellIs" priority="47" stopIfTrue="1" operator="equal">
      <formula>0</formula>
    </cfRule>
    <cfRule type="cellIs" dxfId="43" priority="48" stopIfTrue="1" operator="lessThan">
      <formula>$K$6</formula>
    </cfRule>
    <cfRule type="cellIs" dxfId="42" priority="49" stopIfTrue="1" operator="greaterThan">
      <formula>$K$5</formula>
    </cfRule>
    <cfRule type="cellIs" dxfId="41" priority="50" stopIfTrue="1" operator="equal">
      <formula>$K$5</formula>
    </cfRule>
    <cfRule type="cellIs" dxfId="40" priority="51" stopIfTrue="1" operator="equal">
      <formula>$K$6</formula>
    </cfRule>
    <cfRule type="cellIs" dxfId="39" priority="52" stopIfTrue="1" operator="between">
      <formula>$K$6</formula>
      <formula>$K$5</formula>
    </cfRule>
  </conditionalFormatting>
  <conditionalFormatting sqref="E6:E12">
    <cfRule type="cellIs" priority="41" stopIfTrue="1" operator="equal">
      <formula>0</formula>
    </cfRule>
    <cfRule type="cellIs" dxfId="38" priority="42" stopIfTrue="1" operator="lessThan">
      <formula>$K$6</formula>
    </cfRule>
    <cfRule type="cellIs" dxfId="37" priority="43" stopIfTrue="1" operator="greaterThan">
      <formula>$K$5</formula>
    </cfRule>
    <cfRule type="cellIs" dxfId="36" priority="44" stopIfTrue="1" operator="equal">
      <formula>$K$5</formula>
    </cfRule>
    <cfRule type="cellIs" dxfId="35" priority="45" stopIfTrue="1" operator="equal">
      <formula>$K$6</formula>
    </cfRule>
    <cfRule type="cellIs" dxfId="34" priority="46" stopIfTrue="1" operator="between">
      <formula>$K$6</formula>
      <formula>$K$5</formula>
    </cfRule>
  </conditionalFormatting>
  <conditionalFormatting sqref="E15:E21">
    <cfRule type="cellIs" priority="35" stopIfTrue="1" operator="equal">
      <formula>0</formula>
    </cfRule>
    <cfRule type="cellIs" dxfId="33" priority="36" stopIfTrue="1" operator="lessThan">
      <formula>$K$6</formula>
    </cfRule>
    <cfRule type="cellIs" dxfId="32" priority="37" stopIfTrue="1" operator="greaterThan">
      <formula>$K$5</formula>
    </cfRule>
    <cfRule type="cellIs" dxfId="31" priority="38" stopIfTrue="1" operator="equal">
      <formula>$K$5</formula>
    </cfRule>
    <cfRule type="cellIs" dxfId="30" priority="39" stopIfTrue="1" operator="equal">
      <formula>$K$6</formula>
    </cfRule>
    <cfRule type="cellIs" dxfId="29" priority="40" stopIfTrue="1" operator="between">
      <formula>$K$6</formula>
      <formula>$K$5</formula>
    </cfRule>
  </conditionalFormatting>
  <conditionalFormatting sqref="E22:E25">
    <cfRule type="cellIs" priority="29" stopIfTrue="1" operator="equal">
      <formula>0</formula>
    </cfRule>
    <cfRule type="cellIs" dxfId="28" priority="30" stopIfTrue="1" operator="lessThan">
      <formula>$K$6</formula>
    </cfRule>
    <cfRule type="cellIs" dxfId="27" priority="31" stopIfTrue="1" operator="greaterThan">
      <formula>$K$5</formula>
    </cfRule>
    <cfRule type="cellIs" dxfId="26" priority="32" stopIfTrue="1" operator="equal">
      <formula>$K$5</formula>
    </cfRule>
    <cfRule type="cellIs" dxfId="25" priority="33" stopIfTrue="1" operator="equal">
      <formula>$K$6</formula>
    </cfRule>
    <cfRule type="cellIs" dxfId="24" priority="34" stopIfTrue="1" operator="between">
      <formula>$K$6</formula>
      <formula>$K$5</formula>
    </cfRule>
  </conditionalFormatting>
  <conditionalFormatting sqref="E31:E36">
    <cfRule type="cellIs" priority="23" stopIfTrue="1" operator="equal">
      <formula>0</formula>
    </cfRule>
    <cfRule type="cellIs" dxfId="23" priority="24" stopIfTrue="1" operator="lessThan">
      <formula>$K$6</formula>
    </cfRule>
    <cfRule type="cellIs" dxfId="22" priority="25" stopIfTrue="1" operator="greaterThan">
      <formula>$K$5</formula>
    </cfRule>
    <cfRule type="cellIs" dxfId="21" priority="26" stopIfTrue="1" operator="equal">
      <formula>$K$5</formula>
    </cfRule>
    <cfRule type="cellIs" dxfId="20" priority="27" stopIfTrue="1" operator="equal">
      <formula>$K$6</formula>
    </cfRule>
    <cfRule type="cellIs" dxfId="19" priority="28" stopIfTrue="1" operator="between">
      <formula>$K$6</formula>
      <formula>$K$5</formula>
    </cfRule>
  </conditionalFormatting>
  <conditionalFormatting sqref="E26:E30">
    <cfRule type="cellIs" priority="17" stopIfTrue="1" operator="equal">
      <formula>0</formula>
    </cfRule>
    <cfRule type="cellIs" dxfId="18" priority="18" stopIfTrue="1" operator="lessThan">
      <formula>$K$6</formula>
    </cfRule>
    <cfRule type="cellIs" dxfId="17" priority="19" stopIfTrue="1" operator="greaterThan">
      <formula>$K$5</formula>
    </cfRule>
    <cfRule type="cellIs" dxfId="16" priority="20" stopIfTrue="1" operator="equal">
      <formula>$K$5</formula>
    </cfRule>
    <cfRule type="cellIs" dxfId="15" priority="21" stopIfTrue="1" operator="equal">
      <formula>$K$6</formula>
    </cfRule>
    <cfRule type="cellIs" dxfId="14" priority="22" stopIfTrue="1" operator="between">
      <formula>$K$6</formula>
      <formula>$K$5</formula>
    </cfRule>
  </conditionalFormatting>
  <conditionalFormatting sqref="E37:E40">
    <cfRule type="cellIs" priority="11" stopIfTrue="1" operator="equal">
      <formula>0</formula>
    </cfRule>
    <cfRule type="cellIs" dxfId="13" priority="12" stopIfTrue="1" operator="lessThan">
      <formula>$K$6</formula>
    </cfRule>
    <cfRule type="cellIs" dxfId="12" priority="13" stopIfTrue="1" operator="greaterThan">
      <formula>$K$5</formula>
    </cfRule>
    <cfRule type="cellIs" dxfId="11" priority="14" stopIfTrue="1" operator="equal">
      <formula>$K$5</formula>
    </cfRule>
    <cfRule type="cellIs" dxfId="10" priority="15" stopIfTrue="1" operator="equal">
      <formula>$K$6</formula>
    </cfRule>
    <cfRule type="cellIs" dxfId="9" priority="16" stopIfTrue="1" operator="between">
      <formula>$K$6</formula>
      <formula>$K$5</formula>
    </cfRule>
  </conditionalFormatting>
  <conditionalFormatting sqref="E41:E43">
    <cfRule type="cellIs" priority="5" stopIfTrue="1" operator="equal">
      <formula>0</formula>
    </cfRule>
    <cfRule type="cellIs" dxfId="8" priority="6" stopIfTrue="1" operator="lessThan">
      <formula>$K$6</formula>
    </cfRule>
    <cfRule type="cellIs" dxfId="7" priority="7" stopIfTrue="1" operator="greaterThan">
      <formula>$K$5</formula>
    </cfRule>
    <cfRule type="cellIs" dxfId="6" priority="8" stopIfTrue="1" operator="equal">
      <formula>$K$5</formula>
    </cfRule>
    <cfRule type="cellIs" dxfId="5" priority="9" stopIfTrue="1" operator="equal">
      <formula>$K$6</formula>
    </cfRule>
    <cfRule type="cellIs" dxfId="4" priority="10" stopIfTrue="1" operator="between">
      <formula>$K$6</formula>
      <formula>$K$5</formula>
    </cfRule>
  </conditionalFormatting>
  <conditionalFormatting sqref="I23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I24">
    <cfRule type="cellIs" dxfId="1" priority="1" operator="lessThan">
      <formula>0</formula>
    </cfRule>
    <cfRule type="cellIs" dxfId="0" priority="2" operator="lessThanOr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10</vt:i4>
      </vt:variant>
    </vt:vector>
  </HeadingPairs>
  <TitlesOfParts>
    <vt:vector size="12" baseType="lpstr">
      <vt:lpstr>Sayfa1</vt:lpstr>
      <vt:lpstr>Sayfa2</vt:lpstr>
      <vt:lpstr>Sayfa1!AltTolerans</vt:lpstr>
      <vt:lpstr>AltTolerans</vt:lpstr>
      <vt:lpstr>Sayfa1!MaksimumÖlçüm</vt:lpstr>
      <vt:lpstr>MaksimumÖlçüm</vt:lpstr>
      <vt:lpstr>Sayfa1!MinimumÖlçüm</vt:lpstr>
      <vt:lpstr>MinimumÖlçüm</vt:lpstr>
      <vt:lpstr>Sayfa1!Ölçümler</vt:lpstr>
      <vt:lpstr>Ölçümler</vt:lpstr>
      <vt:lpstr>Sayfa1!ÜstTolerans</vt:lpstr>
      <vt:lpstr>ÜstTolerans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MODÜLSAN BİLGİSAYAR</cp:lastModifiedBy>
  <dcterms:created xsi:type="dcterms:W3CDTF">2022-11-27T21:29:57Z</dcterms:created>
  <dcterms:modified xsi:type="dcterms:W3CDTF">2024-01-23T10:28:07Z</dcterms:modified>
</cp:coreProperties>
</file>