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project\pythonProjectTest\aov\"/>
    </mc:Choice>
  </mc:AlternateContent>
  <xr:revisionPtr revIDLastSave="0" documentId="13_ncr:1_{19374A59-4952-422F-8A1C-8866BEFB91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工作表2" sheetId="2" r:id="rId2"/>
    <sheet name="工作表3" sheetId="3" r:id="rId3"/>
    <sheet name="工作表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3" i="4" l="1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Z4" i="4"/>
</calcChain>
</file>

<file path=xl/sharedStrings.xml><?xml version="1.0" encoding="utf-8"?>
<sst xmlns="http://schemas.openxmlformats.org/spreadsheetml/2006/main" count="590" uniqueCount="183">
  <si>
    <t>设备</t>
  </si>
  <si>
    <t>设置</t>
  </si>
  <si>
    <t>条件</t>
  </si>
  <si>
    <t>场景</t>
  </si>
  <si>
    <t>avgFPS</t>
  </si>
  <si>
    <t>&gt;18帧占比</t>
  </si>
  <si>
    <t>Var(FPS)</t>
  </si>
  <si>
    <t>最低帧率</t>
  </si>
  <si>
    <t>Jank</t>
  </si>
  <si>
    <t>BigJank</t>
  </si>
  <si>
    <t>整局</t>
  </si>
  <si>
    <t>标记阶段</t>
  </si>
  <si>
    <t>AvgCPU</t>
  </si>
  <si>
    <t>AvgToTalCPU</t>
  </si>
  <si>
    <t>Avg(GUsage)</t>
  </si>
  <si>
    <t>recv</t>
  </si>
  <si>
    <t>send</t>
  </si>
  <si>
    <t>perfdog链接</t>
  </si>
  <si>
    <t>PSS均值</t>
  </si>
  <si>
    <t>Avg(PSS+Swap)</t>
  </si>
  <si>
    <t>MaxPSS</t>
  </si>
  <si>
    <t>Max(PSS+Swap)</t>
  </si>
  <si>
    <t>虚拟内存峰值</t>
  </si>
  <si>
    <t>（帧/s）</t>
  </si>
  <si>
    <t>(%)</t>
  </si>
  <si>
    <t>(/10min)</t>
  </si>
  <si>
    <t>(MB)</t>
  </si>
  <si>
    <t>（%）</t>
  </si>
  <si>
    <t>10min</t>
  </si>
  <si>
    <t>a59s(30帧率)</t>
  </si>
  <si>
    <t>流畅画质/节能分辨率/低帧率</t>
  </si>
  <si>
    <t>/</t>
  </si>
  <si>
    <t>场景(空)</t>
  </si>
  <si>
    <t>帧率极限前(250)</t>
  </si>
  <si>
    <t>帧率极限值(300)</t>
  </si>
  <si>
    <t>CPU极限前</t>
  </si>
  <si>
    <t>CPU极限值</t>
  </si>
  <si>
    <t>帧率极限前(100)</t>
  </si>
  <si>
    <t>帧率极限值(130)</t>
  </si>
  <si>
    <t>帧率极限前(80)</t>
  </si>
  <si>
    <t>帧率极限值(100)</t>
  </si>
  <si>
    <t>帧率极限前(5)</t>
  </si>
  <si>
    <t>帧率极限值(8)</t>
  </si>
  <si>
    <t>帧率极限前(8)</t>
  </si>
  <si>
    <t>帧率极限值(10)</t>
  </si>
  <si>
    <t>版本</t>
  </si>
  <si>
    <t>FPS均值</t>
  </si>
  <si>
    <t>FPS方差</t>
  </si>
  <si>
    <t>PSS峰值(MB)</t>
  </si>
  <si>
    <t>CPU均值(%)</t>
  </si>
  <si>
    <t>Loading耗时(s)</t>
  </si>
  <si>
    <t>标准</t>
  </si>
  <si>
    <t>0</t>
  </si>
  <si>
    <t>第一波怪</t>
  </si>
  <si>
    <t>第二波怪</t>
  </si>
  <si>
    <t>第三波怪</t>
  </si>
  <si>
    <t>第四波怪</t>
  </si>
  <si>
    <t>第五波怪</t>
  </si>
  <si>
    <t>第六波怪</t>
  </si>
  <si>
    <t>第七波怪</t>
  </si>
  <si>
    <t>第八波怪</t>
  </si>
  <si>
    <t>第九波怪</t>
  </si>
  <si>
    <t>第十波怪</t>
  </si>
  <si>
    <t>第十一波怪</t>
  </si>
  <si>
    <t>第十二波怪</t>
  </si>
  <si>
    <t>第十三波怪</t>
  </si>
  <si>
    <t>第十四波怪</t>
  </si>
  <si>
    <t>第十五波怪</t>
  </si>
  <si>
    <t>第十六波怪</t>
  </si>
  <si>
    <t>各同学需要使用英雄及其机器分配情况</t>
  </si>
  <si>
    <t>兆翼-</t>
  </si>
  <si>
    <t>孙祥鹤-</t>
  </si>
  <si>
    <t>石朝东--自备另外一台设备和自己组队</t>
  </si>
  <si>
    <t>文铮苇--自备另外一台设备和自己组队</t>
  </si>
  <si>
    <t>刘海朝--自备另外一台设备和自己组队</t>
  </si>
  <si>
    <t>mi8：夏侯惇（中路乱斗）</t>
  </si>
  <si>
    <t>、R11：赵云（中路乱斗）</t>
  </si>
  <si>
    <t>、X9：墨子（中路乱斗）</t>
  </si>
  <si>
    <t>、任意设备：小乔（中路乱斗）</t>
  </si>
  <si>
    <t>、任意设备：张良（中路乱斗）</t>
  </si>
  <si>
    <t>章传-</t>
  </si>
  <si>
    <t>文武焰</t>
  </si>
  <si>
    <t>永健--自备另外一台设备和自己组队</t>
  </si>
  <si>
    <t>峰睿--自备另外一台设备和自己组队</t>
  </si>
  <si>
    <t>任海达--自备另外一台设备和自己组队</t>
  </si>
  <si>
    <t>iPhone11：嬴政（中路乱斗）</t>
  </si>
  <si>
    <t>、iPhone 7：妲己（中路乱斗）</t>
  </si>
  <si>
    <t>、iPhone6s：鲁班（中路乱斗）</t>
  </si>
  <si>
    <t>、i任意设备：孙尚香（中路乱斗）</t>
  </si>
  <si>
    <t>、任意设备：庄周（中路乱斗）</t>
  </si>
  <si>
    <t>aov@Tencent2023</t>
  </si>
  <si>
    <t>仅内网登录</t>
  </si>
  <si>
    <t>手工测试</t>
  </si>
  <si>
    <t>richardtang</t>
  </si>
  <si>
    <t>IEG号码</t>
  </si>
  <si>
    <t>D084F39DD7A626ACCFCEBBDEE62DAB6D</t>
  </si>
  <si>
    <t>richrdtang(汤涛)</t>
  </si>
  <si>
    <t>v_yongjgan(甘永健)</t>
  </si>
  <si>
    <t>8F1E33C5AAB3DDEF07FE24A843AA60F7</t>
  </si>
  <si>
    <t>王涛11.11使用</t>
  </si>
  <si>
    <t>BA1B99131C573054B03644B619F21DA8</t>
  </si>
  <si>
    <t>40DB4C17339971D7C1A6835672497262</t>
  </si>
  <si>
    <t>C72EF20D6CA931C68FAB2A695D68FC4C</t>
  </si>
  <si>
    <t>9A035E04021A89761B50944B39D50818</t>
  </si>
  <si>
    <t>v_dzhywang(王兆翼)</t>
  </si>
  <si>
    <t>BD02F403A5939C4D4A2B12F001FCF3DA</t>
  </si>
  <si>
    <t>52FD8E9E47F8FA79B3885A55898C33D1</t>
  </si>
  <si>
    <t>v_dcongyuan(袁聪)</t>
  </si>
  <si>
    <t>7DB221EBC99D0E82021CCA25EA7F9181</t>
  </si>
  <si>
    <t>865F9688D1DC5B462024771B6367C5D3</t>
  </si>
  <si>
    <t>a1_rpwwu_ex(伍睿鹏)</t>
  </si>
  <si>
    <t>王兆翼长期借用中</t>
  </si>
  <si>
    <t>6268B20DF3EBAE7E02FBB26B0E776936</t>
  </si>
  <si>
    <t>2F7A96ADAF5AEDEA92D9B7228380D659</t>
  </si>
  <si>
    <t>v_dqqliu(刘倩倩)</t>
  </si>
  <si>
    <t>邹明在使用</t>
  </si>
  <si>
    <t>0C890B46A2B5108F035695441BEC2F3E</t>
  </si>
  <si>
    <t>D66BEC7FCE11503896D2EED1B398FE7C</t>
  </si>
  <si>
    <t>675683ECD1CF041C8A48325D28A27492</t>
  </si>
  <si>
    <t>v_mingzou(邹明)</t>
  </si>
  <si>
    <t>11/24向平借用（四人举报）</t>
  </si>
  <si>
    <t>20E93D17644C7E328F9E1167FC698493</t>
  </si>
  <si>
    <t>11/24向平借用（三人举报）</t>
  </si>
  <si>
    <t>F570B0288C98D95BF888DF9EF81AC15E</t>
  </si>
  <si>
    <t>v_lshliao(廖盛)</t>
  </si>
  <si>
    <t>已开通举报失败白名单</t>
  </si>
  <si>
    <t>37E27C46C6A6B860311CEB1ACB1B3EA9</t>
  </si>
  <si>
    <t>A0EB26597DF6CAED694BFD2291BE0F91</t>
  </si>
  <si>
    <t>周文萱  a1_wxwxzhou_ex</t>
  </si>
  <si>
    <t>11/24向平借用（mvp）</t>
  </si>
  <si>
    <t>30D76859E35D8705CBDA8DD1A9CE4267</t>
  </si>
  <si>
    <t>11/24向平借用（四人点赞）</t>
  </si>
  <si>
    <t>v91基准</t>
  </si>
  <si>
    <t>oppo A33</t>
  </si>
  <si>
    <t>oppo A59</t>
  </si>
  <si>
    <t>vivo X9</t>
  </si>
  <si>
    <t>oppo r11</t>
  </si>
  <si>
    <t>xiaomi 8</t>
  </si>
  <si>
    <t>iphone6</t>
  </si>
  <si>
    <t>iphone 6s</t>
  </si>
  <si>
    <t>iphone 7</t>
  </si>
  <si>
    <t>iphone 11</t>
  </si>
  <si>
    <t>一般场景均值</t>
  </si>
  <si>
    <t>高耗场景均值</t>
  </si>
  <si>
    <t>二级界面均值</t>
  </si>
  <si>
    <t>个人资料</t>
  </si>
  <si>
    <t>v91</t>
  </si>
  <si>
    <t>v92</t>
  </si>
  <si>
    <t>差值</t>
  </si>
  <si>
    <t>背包</t>
  </si>
  <si>
    <t>mi8(60帧率)</t>
  </si>
  <si>
    <t>画质/节能分辨率/低帧率</t>
  </si>
  <si>
    <t>帧率极限前(270)</t>
  </si>
  <si>
    <t>帧率极限值(280)</t>
  </si>
  <si>
    <t>帧率极限前(180)</t>
  </si>
  <si>
    <t>帧率极限值(200)</t>
  </si>
  <si>
    <t>帧率极限前(140)</t>
  </si>
  <si>
    <t>帧率极限值(150)</t>
  </si>
  <si>
    <t>帧率极限前(190)</t>
  </si>
  <si>
    <t>帧率极限前(28)</t>
  </si>
  <si>
    <t>帧率极限值(29)</t>
  </si>
  <si>
    <t>帧率极限前(13)</t>
  </si>
  <si>
    <t>帧率极限值(14)</t>
  </si>
  <si>
    <t>8P(60帧率)</t>
  </si>
  <si>
    <t>帧率极限前(500)</t>
  </si>
  <si>
    <t>帧率极限值(550)</t>
  </si>
  <si>
    <t>无法探出</t>
  </si>
  <si>
    <t>帧率极限前(300)</t>
  </si>
  <si>
    <t>帧率极限值(310)</t>
  </si>
  <si>
    <t>帧率极限前(200)</t>
  </si>
  <si>
    <t>帧率极限值(210)</t>
  </si>
  <si>
    <t>帧率极限前(650)</t>
  </si>
  <si>
    <t>帧率极限值(700)</t>
  </si>
  <si>
    <t>帧率极限前(40)</t>
  </si>
  <si>
    <t>帧率极限值(45)</t>
  </si>
  <si>
    <t>帧率极限前(16)</t>
  </si>
  <si>
    <t>帧率极限值(17)</t>
  </si>
  <si>
    <r>
      <rPr>
        <b/>
        <sz val="10"/>
        <color rgb="FF000000"/>
        <rFont val="等线"/>
        <charset val="134"/>
        <scheme val="minor"/>
      </rPr>
      <t>低等怪物</t>
    </r>
    <r>
      <rPr>
        <sz val="10"/>
        <color rgb="FF000000"/>
        <rFont val="等线"/>
        <charset val="134"/>
        <scheme val="minor"/>
      </rPr>
      <t xml:space="preserve">
单位:数量</t>
    </r>
  </si>
  <si>
    <r>
      <rPr>
        <b/>
        <sz val="10"/>
        <color rgb="FF000000"/>
        <rFont val="等线"/>
        <charset val="134"/>
        <scheme val="minor"/>
      </rPr>
      <t>中等怪物</t>
    </r>
    <r>
      <rPr>
        <sz val="10"/>
        <color rgb="FF000000"/>
        <rFont val="等线"/>
        <charset val="134"/>
        <scheme val="minor"/>
      </rPr>
      <t xml:space="preserve">
单位:数量</t>
    </r>
  </si>
  <si>
    <r>
      <rPr>
        <b/>
        <sz val="10"/>
        <color rgb="FF000000"/>
        <rFont val="等线"/>
        <charset val="134"/>
        <scheme val="minor"/>
      </rPr>
      <t>复杂怪物</t>
    </r>
    <r>
      <rPr>
        <sz val="10"/>
        <color rgb="FF000000"/>
        <rFont val="等线"/>
        <charset val="134"/>
        <scheme val="minor"/>
      </rPr>
      <t xml:space="preserve">
单位:数量</t>
    </r>
  </si>
  <si>
    <r>
      <rPr>
        <b/>
        <sz val="10"/>
        <color rgb="FF000000"/>
        <rFont val="等线"/>
        <charset val="134"/>
        <scheme val="minor"/>
      </rPr>
      <t>低等特效</t>
    </r>
    <r>
      <rPr>
        <sz val="10"/>
        <color rgb="FF000000"/>
        <rFont val="等线"/>
        <charset val="134"/>
        <scheme val="minor"/>
      </rPr>
      <t xml:space="preserve">
单位:数量
展示30s</t>
    </r>
  </si>
  <si>
    <r>
      <rPr>
        <b/>
        <sz val="10"/>
        <color rgb="FF000000"/>
        <rFont val="等线"/>
        <charset val="134"/>
        <scheme val="minor"/>
      </rPr>
      <t>中等特效</t>
    </r>
    <r>
      <rPr>
        <sz val="10"/>
        <color rgb="FF000000"/>
        <rFont val="等线"/>
        <charset val="134"/>
        <scheme val="minor"/>
      </rPr>
      <t xml:space="preserve">
单位:数量
展示30s</t>
    </r>
  </si>
  <si>
    <r>
      <rPr>
        <b/>
        <sz val="10"/>
        <color rgb="FF000000"/>
        <rFont val="等线"/>
        <charset val="134"/>
        <scheme val="minor"/>
      </rPr>
      <t>复杂特效</t>
    </r>
    <r>
      <rPr>
        <sz val="10"/>
        <color rgb="FF000000"/>
        <rFont val="等线"/>
        <charset val="134"/>
        <scheme val="minor"/>
      </rPr>
      <t xml:space="preserve">
单位:数量
展示30s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</si>
</sst>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#,##0.00_ "/>
  </numFmts>
  <fonts count="27">
    <font>
      <sz val="10"/>
      <color theme="1"/>
      <name val="等线"/>
      <family val="2"/>
      <charset val="134"/>
      <scheme val="minor"/>
    </font>
    <font>
      <sz val="10"/>
      <color rgb="FF000000"/>
      <name val="等线"/>
      <charset val="134"/>
    </font>
    <font>
      <sz val="10"/>
      <color rgb="FF0188FB"/>
      <name val="等线"/>
      <charset val="134"/>
    </font>
    <font>
      <sz val="10"/>
      <color rgb="FF000000"/>
      <name val="Arial"/>
    </font>
    <font>
      <u/>
      <sz val="10"/>
      <color rgb="FF000000"/>
      <name val="Arial"/>
    </font>
    <font>
      <sz val="10"/>
      <name val="Arial"/>
    </font>
    <font>
      <u/>
      <sz val="10"/>
      <name val="Arial"/>
    </font>
    <font>
      <sz val="10"/>
      <color rgb="FF000000"/>
      <name val="等线"/>
      <charset val="134"/>
    </font>
    <font>
      <sz val="9"/>
      <color rgb="FF993366"/>
      <name val="微软雅黑"/>
      <family val="2"/>
      <charset val="134"/>
    </font>
    <font>
      <sz val="10"/>
      <name val="等线"/>
      <charset val="134"/>
    </font>
    <font>
      <sz val="10"/>
      <name val="Microsoft YaHei"/>
      <family val="2"/>
      <charset val="134"/>
    </font>
    <font>
      <sz val="10"/>
      <name val="等线"/>
      <charset val="134"/>
    </font>
    <font>
      <sz val="9"/>
      <color rgb="FF993366"/>
      <name val="微软雅黑"/>
      <family val="2"/>
      <charset val="134"/>
    </font>
    <font>
      <sz val="10"/>
      <name val="Microsoft YaHei"/>
      <family val="2"/>
      <charset val="134"/>
    </font>
    <font>
      <sz val="9"/>
      <color rgb="FF000000"/>
      <name val="微软雅黑"/>
      <family val="2"/>
      <charset val="134"/>
    </font>
    <font>
      <b/>
      <sz val="12"/>
      <name val="等线"/>
      <charset val="134"/>
    </font>
    <font>
      <b/>
      <sz val="12"/>
      <name val="等线"/>
      <charset val="134"/>
    </font>
    <font>
      <b/>
      <sz val="10"/>
      <name val="等线"/>
      <charset val="134"/>
    </font>
    <font>
      <sz val="10"/>
      <name val="等线"/>
      <charset val="134"/>
    </font>
    <font>
      <b/>
      <sz val="10"/>
      <name val="等线"/>
      <charset val="134"/>
    </font>
    <font>
      <sz val="10"/>
      <color rgb="FFDE3C36"/>
      <name val="等线"/>
      <charset val="134"/>
    </font>
    <font>
      <b/>
      <sz val="10"/>
      <name val="等线"/>
      <charset val="134"/>
    </font>
    <font>
      <sz val="10"/>
      <color rgb="FF000000"/>
      <name val="等线"/>
      <charset val="134"/>
    </font>
    <font>
      <sz val="10"/>
      <color rgb="FF000000"/>
      <name val="Arial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FF8FF"/>
        <bgColor auto="1"/>
      </patternFill>
    </fill>
    <fill>
      <patternFill patternType="solid">
        <fgColor rgb="FFFFF9E3"/>
        <bgColor auto="1"/>
      </patternFill>
    </fill>
    <fill>
      <patternFill patternType="solid">
        <fgColor rgb="FFFFEEAD"/>
        <bgColor auto="1"/>
      </patternFill>
    </fill>
    <fill>
      <patternFill patternType="solid">
        <fgColor rgb="FFE5F6FF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00B0F0"/>
        <bgColor auto="1"/>
      </patternFill>
    </fill>
    <fill>
      <patternFill patternType="solid">
        <fgColor rgb="FFFF0000"/>
        <bgColor auto="1"/>
      </patternFill>
    </fill>
    <fill>
      <patternFill patternType="none"/>
    </fill>
    <fill>
      <patternFill patternType="solid">
        <fgColor rgb="FFFABF8F"/>
        <bgColor auto="1"/>
      </patternFill>
    </fill>
    <fill>
      <patternFill patternType="solid">
        <fgColor rgb="FFC5D9F1"/>
        <bgColor auto="1"/>
      </patternFill>
    </fill>
    <fill>
      <patternFill patternType="solid">
        <fgColor rgb="FFCCC0DA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CCFFCC"/>
        <bgColor auto="1"/>
      </patternFill>
    </fill>
    <fill>
      <patternFill patternType="solid">
        <fgColor rgb="FF99CCFF"/>
        <bgColor auto="1"/>
      </patternFill>
    </fill>
    <fill>
      <patternFill patternType="solid">
        <fgColor rgb="FF00CCFF"/>
        <bgColor auto="1"/>
      </patternFill>
    </fill>
    <fill>
      <patternFill patternType="solid">
        <fgColor rgb="FFFFCC00"/>
        <bgColor auto="1"/>
      </patternFill>
    </fill>
    <fill>
      <patternFill patternType="solid">
        <fgColor rgb="FFFFC000"/>
        <bgColor auto="1"/>
      </patternFill>
    </fill>
    <fill>
      <patternFill patternType="solid">
        <fgColor rgb="FF92D050"/>
        <bgColor auto="1"/>
      </patternFill>
    </fill>
    <fill>
      <patternFill patternType="solid">
        <fgColor rgb="FFB3A3C7"/>
        <bgColor auto="1"/>
      </patternFill>
    </fill>
    <fill>
      <patternFill patternType="solid">
        <fgColor rgb="FFFFF9E3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6" fontId="0" fillId="2" borderId="2" xfId="0" applyNumberForma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0" fontId="5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1" fillId="5" borderId="2" xfId="0" applyFont="1" applyFill="1" applyBorder="1" applyAlignment="1">
      <alignment horizontal="center" vertical="center"/>
    </xf>
    <xf numFmtId="176" fontId="1" fillId="5" borderId="2" xfId="0" applyNumberFormat="1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8" fillId="6" borderId="0" xfId="0" applyFont="1" applyFill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8" fillId="7" borderId="0" xfId="0" applyFont="1" applyFill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0" fillId="0" borderId="0" xfId="0" applyFont="1" applyAlignment="1"/>
    <xf numFmtId="14" fontId="0" fillId="0" borderId="0" xfId="0" applyNumberForma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>
      <alignment vertical="center"/>
    </xf>
    <xf numFmtId="0" fontId="9" fillId="8" borderId="0" xfId="0" applyFont="1" applyFill="1">
      <alignment vertical="center"/>
    </xf>
    <xf numFmtId="0" fontId="11" fillId="9" borderId="0" xfId="0" applyFont="1" applyFill="1">
      <alignment vertical="center"/>
    </xf>
    <xf numFmtId="0" fontId="12" fillId="7" borderId="0" xfId="0" applyFont="1" applyFill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13" fillId="0" borderId="0" xfId="0" applyFont="1" applyAlignment="1">
      <alignment vertical="center" wrapText="1"/>
    </xf>
    <xf numFmtId="0" fontId="14" fillId="7" borderId="0" xfId="0" applyFont="1" applyFill="1" applyAlignment="1">
      <alignment horizontal="left" vertical="top"/>
    </xf>
    <xf numFmtId="0" fontId="8" fillId="10" borderId="0" xfId="0" applyFont="1" applyFill="1" applyAlignment="1">
      <alignment horizontal="left" vertical="top" wrapText="1"/>
    </xf>
    <xf numFmtId="0" fontId="11" fillId="0" borderId="0" xfId="0" applyFont="1">
      <alignment vertical="center"/>
    </xf>
    <xf numFmtId="0" fontId="14" fillId="11" borderId="0" xfId="0" applyFont="1" applyFill="1" applyAlignment="1">
      <alignment horizontal="left" vertical="top" wrapText="1"/>
    </xf>
    <xf numFmtId="0" fontId="0" fillId="9" borderId="0" xfId="0" applyFill="1" applyAlignment="1">
      <alignment horizontal="center" vertical="center"/>
    </xf>
    <xf numFmtId="0" fontId="14" fillId="11" borderId="0" xfId="0" applyFont="1" applyFill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14" fillId="10" borderId="0" xfId="0" applyFont="1" applyFill="1" applyAlignment="1">
      <alignment horizontal="left" vertical="top" wrapText="1"/>
    </xf>
    <xf numFmtId="0" fontId="14" fillId="12" borderId="0" xfId="0" applyFont="1" applyFill="1" applyAlignment="1">
      <alignment horizontal="left" vertical="top" wrapText="1"/>
    </xf>
    <xf numFmtId="0" fontId="14" fillId="13" borderId="0" xfId="0" applyFont="1" applyFill="1" applyAlignment="1">
      <alignment horizontal="left" vertical="top"/>
    </xf>
    <xf numFmtId="0" fontId="14" fillId="14" borderId="0" xfId="0" applyFont="1" applyFill="1" applyAlignment="1">
      <alignment horizontal="left" vertical="top" wrapText="1"/>
    </xf>
    <xf numFmtId="0" fontId="14" fillId="15" borderId="0" xfId="0" applyFont="1" applyFill="1" applyAlignment="1">
      <alignment horizontal="left" vertical="top" wrapText="1"/>
    </xf>
    <xf numFmtId="0" fontId="14" fillId="6" borderId="0" xfId="0" applyFont="1" applyFill="1" applyAlignment="1">
      <alignment horizontal="left" vertical="top" wrapText="1"/>
    </xf>
    <xf numFmtId="0" fontId="14" fillId="16" borderId="0" xfId="0" applyFont="1" applyFill="1" applyAlignment="1">
      <alignment horizontal="left" vertical="top" wrapText="1"/>
    </xf>
    <xf numFmtId="0" fontId="14" fillId="17" borderId="0" xfId="0" applyFont="1" applyFill="1" applyAlignment="1">
      <alignment horizontal="left" vertical="top" wrapText="1"/>
    </xf>
    <xf numFmtId="0" fontId="14" fillId="18" borderId="0" xfId="0" applyFont="1" applyFill="1" applyAlignment="1">
      <alignment horizontal="left" vertical="center"/>
    </xf>
    <xf numFmtId="0" fontId="14" fillId="19" borderId="0" xfId="0" applyFont="1" applyFill="1" applyAlignment="1">
      <alignment horizontal="left" vertical="top"/>
    </xf>
    <xf numFmtId="0" fontId="14" fillId="20" borderId="0" xfId="0" applyFont="1" applyFill="1" applyAlignment="1">
      <alignment horizontal="left" vertical="top"/>
    </xf>
    <xf numFmtId="0" fontId="15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0" fontId="17" fillId="21" borderId="1" xfId="0" applyFont="1" applyFill="1" applyBorder="1" applyAlignment="1">
      <alignment horizontal="center"/>
    </xf>
    <xf numFmtId="177" fontId="18" fillId="21" borderId="1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2" fontId="21" fillId="0" borderId="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/>
    <xf numFmtId="2" fontId="19" fillId="0" borderId="2" xfId="0" applyNumberFormat="1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177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/>
    </xf>
    <xf numFmtId="0" fontId="0" fillId="0" borderId="0" xfId="0">
      <alignment vertical="center"/>
    </xf>
    <xf numFmtId="2" fontId="19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4">
    <dxf>
      <font>
        <b val="0"/>
        <i val="0"/>
        <strike val="0"/>
        <color rgb="FFDE322C"/>
      </font>
      <fill>
        <patternFill>
          <bgColor rgb="FFFFE9E8"/>
        </patternFill>
      </fill>
    </dxf>
    <dxf>
      <font>
        <b val="0"/>
        <i val="0"/>
        <strike val="0"/>
        <color rgb="FFDE322C"/>
      </font>
      <fill>
        <patternFill>
          <bgColor rgb="FFFFE9E8"/>
        </patternFill>
      </fill>
    </dxf>
    <dxf>
      <font>
        <color rgb="FFDE322C"/>
      </font>
      <fill>
        <patternFill>
          <bgColor rgb="FFFFE9E8"/>
        </patternFill>
      </fill>
    </dxf>
    <dxf>
      <font>
        <color rgb="FFDE322C"/>
      </font>
      <fill>
        <patternFill>
          <bgColor rgb="FFFFE9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perfdog.qq.com/case_detail/3907879" TargetMode="External"/><Relationship Id="rId18" Type="http://schemas.openxmlformats.org/officeDocument/2006/relationships/hyperlink" Target="https://perfdog.qq.com/case_detail/3905189" TargetMode="External"/><Relationship Id="rId26" Type="http://schemas.openxmlformats.org/officeDocument/2006/relationships/hyperlink" Target="https://perfdog.qq.com/case_detail/3910417" TargetMode="External"/><Relationship Id="rId39" Type="http://schemas.openxmlformats.org/officeDocument/2006/relationships/hyperlink" Target="https://perfdog.qq.com/case_detail/3910303" TargetMode="External"/><Relationship Id="rId21" Type="http://schemas.openxmlformats.org/officeDocument/2006/relationships/hyperlink" Target="https://perfdog.qq.com/case_detail/3905691" TargetMode="External"/><Relationship Id="rId34" Type="http://schemas.openxmlformats.org/officeDocument/2006/relationships/hyperlink" Target="https://perfdog.qq.com/case_detail/3910061" TargetMode="External"/><Relationship Id="rId42" Type="http://schemas.openxmlformats.org/officeDocument/2006/relationships/hyperlink" Target="https://perfdog.qq.com/case_detail/3910137" TargetMode="External"/><Relationship Id="rId47" Type="http://schemas.openxmlformats.org/officeDocument/2006/relationships/hyperlink" Target="https://perfdog.qq.com/case_detail/3910241" TargetMode="External"/><Relationship Id="rId7" Type="http://schemas.openxmlformats.org/officeDocument/2006/relationships/hyperlink" Target="https://perfdog.qq.com/case_detail/3907455" TargetMode="External"/><Relationship Id="rId2" Type="http://schemas.openxmlformats.org/officeDocument/2006/relationships/hyperlink" Target="https://perfdog.qq.com/case_detail/3903168" TargetMode="External"/><Relationship Id="rId16" Type="http://schemas.openxmlformats.org/officeDocument/2006/relationships/hyperlink" Target="https://perfdog.qq.com/case_detail/3905601" TargetMode="External"/><Relationship Id="rId29" Type="http://schemas.openxmlformats.org/officeDocument/2006/relationships/hyperlink" Target="https://perfdog.qq.com/case_detail/3906677" TargetMode="External"/><Relationship Id="rId11" Type="http://schemas.openxmlformats.org/officeDocument/2006/relationships/hyperlink" Target="https://perfdog.qq.com/case_detail/3907624" TargetMode="External"/><Relationship Id="rId24" Type="http://schemas.openxmlformats.org/officeDocument/2006/relationships/hyperlink" Target="https://perfdog.qq.com/case_detail/3905878" TargetMode="External"/><Relationship Id="rId32" Type="http://schemas.openxmlformats.org/officeDocument/2006/relationships/hyperlink" Target="https://perfdog.qq.com/case_detail/3909994" TargetMode="External"/><Relationship Id="rId37" Type="http://schemas.openxmlformats.org/officeDocument/2006/relationships/hyperlink" Target="https://perfdog.qq.com/case_detail/3910061" TargetMode="External"/><Relationship Id="rId40" Type="http://schemas.openxmlformats.org/officeDocument/2006/relationships/hyperlink" Target="https://perfdog.qq.com/case_detail/3906800" TargetMode="External"/><Relationship Id="rId45" Type="http://schemas.openxmlformats.org/officeDocument/2006/relationships/hyperlink" Target="https://perfdog.qq.com/case_detail/3910137" TargetMode="External"/><Relationship Id="rId5" Type="http://schemas.openxmlformats.org/officeDocument/2006/relationships/hyperlink" Target="https://perfdog.qq.com/case_detail/3905320" TargetMode="External"/><Relationship Id="rId15" Type="http://schemas.openxmlformats.org/officeDocument/2006/relationships/hyperlink" Target="https://perfdog.qq.com/case_detail/3903262" TargetMode="External"/><Relationship Id="rId23" Type="http://schemas.openxmlformats.org/officeDocument/2006/relationships/hyperlink" Target="https://perfdog.qq.com/case_detail/3905229" TargetMode="External"/><Relationship Id="rId28" Type="http://schemas.openxmlformats.org/officeDocument/2006/relationships/hyperlink" Target="https://perfdog.qq.com/case_detail/3906825" TargetMode="External"/><Relationship Id="rId36" Type="http://schemas.openxmlformats.org/officeDocument/2006/relationships/hyperlink" Target="https://perfdog.qq.com/case_detail/3910061" TargetMode="External"/><Relationship Id="rId49" Type="http://schemas.openxmlformats.org/officeDocument/2006/relationships/hyperlink" Target="https://perfdog.qq.com/case_detail/3910241" TargetMode="External"/><Relationship Id="rId10" Type="http://schemas.openxmlformats.org/officeDocument/2006/relationships/hyperlink" Target="https://perfdog.qq.com/case_detail/3907624" TargetMode="External"/><Relationship Id="rId19" Type="http://schemas.openxmlformats.org/officeDocument/2006/relationships/hyperlink" Target="https://perfdog.qq.com/case_detail/3905189" TargetMode="External"/><Relationship Id="rId31" Type="http://schemas.openxmlformats.org/officeDocument/2006/relationships/hyperlink" Target="https://perfdog.qq.com/case_detail/3909994" TargetMode="External"/><Relationship Id="rId44" Type="http://schemas.openxmlformats.org/officeDocument/2006/relationships/hyperlink" Target="https://perfdog.qq.com/case_detail/3910137" TargetMode="External"/><Relationship Id="rId4" Type="http://schemas.openxmlformats.org/officeDocument/2006/relationships/hyperlink" Target="https://perfdog.qq.com/case_detail/3905287" TargetMode="External"/><Relationship Id="rId9" Type="http://schemas.openxmlformats.org/officeDocument/2006/relationships/hyperlink" Target="https://perfdog.qq.com/case_detail/3907743" TargetMode="External"/><Relationship Id="rId14" Type="http://schemas.openxmlformats.org/officeDocument/2006/relationships/hyperlink" Target="https://perfdog.qq.com/case_detail/3903262" TargetMode="External"/><Relationship Id="rId22" Type="http://schemas.openxmlformats.org/officeDocument/2006/relationships/hyperlink" Target="https://perfdog.qq.com/case_detail/3905229" TargetMode="External"/><Relationship Id="rId27" Type="http://schemas.openxmlformats.org/officeDocument/2006/relationships/hyperlink" Target="https://perfdog.qq.com/case_detail/3910357" TargetMode="External"/><Relationship Id="rId30" Type="http://schemas.openxmlformats.org/officeDocument/2006/relationships/hyperlink" Target="https://perfdog.qq.com/case_detail/3909994" TargetMode="External"/><Relationship Id="rId35" Type="http://schemas.openxmlformats.org/officeDocument/2006/relationships/hyperlink" Target="https://perfdog.qq.com/case_detail/3910061" TargetMode="External"/><Relationship Id="rId43" Type="http://schemas.openxmlformats.org/officeDocument/2006/relationships/hyperlink" Target="https://perfdog.qq.com/case_detail/3910137" TargetMode="External"/><Relationship Id="rId48" Type="http://schemas.openxmlformats.org/officeDocument/2006/relationships/hyperlink" Target="https://perfdog.qq.com/case_detail/3910241" TargetMode="External"/><Relationship Id="rId8" Type="http://schemas.openxmlformats.org/officeDocument/2006/relationships/hyperlink" Target="https://perfdog.qq.com/case_detail/3907743" TargetMode="External"/><Relationship Id="rId3" Type="http://schemas.openxmlformats.org/officeDocument/2006/relationships/hyperlink" Target="https://perfdog.qq.com/case_detail/3903168" TargetMode="External"/><Relationship Id="rId12" Type="http://schemas.openxmlformats.org/officeDocument/2006/relationships/hyperlink" Target="https://perfdog.qq.com/case_detail/3907879" TargetMode="External"/><Relationship Id="rId17" Type="http://schemas.openxmlformats.org/officeDocument/2006/relationships/hyperlink" Target="https://perfdog.qq.com/case_detail/3905560" TargetMode="External"/><Relationship Id="rId25" Type="http://schemas.openxmlformats.org/officeDocument/2006/relationships/hyperlink" Target="https://perfdog.qq.com/case_detail/3905911" TargetMode="External"/><Relationship Id="rId33" Type="http://schemas.openxmlformats.org/officeDocument/2006/relationships/hyperlink" Target="https://perfdog.qq.com/case_detail/3909994" TargetMode="External"/><Relationship Id="rId38" Type="http://schemas.openxmlformats.org/officeDocument/2006/relationships/hyperlink" Target="https://perfdog.qq.com/case_detail/3910303" TargetMode="External"/><Relationship Id="rId46" Type="http://schemas.openxmlformats.org/officeDocument/2006/relationships/hyperlink" Target="https://perfdog.qq.com/case_detail/3910241" TargetMode="External"/><Relationship Id="rId20" Type="http://schemas.openxmlformats.org/officeDocument/2006/relationships/hyperlink" Target="https://perfdog.qq.com/case_detail/3905635" TargetMode="External"/><Relationship Id="rId41" Type="http://schemas.openxmlformats.org/officeDocument/2006/relationships/hyperlink" Target="https://perfdog.qq.com/case_detail/3907242" TargetMode="External"/><Relationship Id="rId1" Type="http://schemas.openxmlformats.org/officeDocument/2006/relationships/hyperlink" Target="https://perfdog.qq.com/case_detail/3891222" TargetMode="External"/><Relationship Id="rId6" Type="http://schemas.openxmlformats.org/officeDocument/2006/relationships/hyperlink" Target="https://perfdog.qq.com/case_detail/3907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19" sqref="I19"/>
    </sheetView>
  </sheetViews>
  <sheetFormatPr defaultRowHeight="14.25"/>
  <cols>
    <col min="2" max="2" width="15.7109375" style="46" customWidth="1"/>
    <col min="3" max="3" width="12.28515625" style="46" customWidth="1"/>
    <col min="4" max="4" width="11.140625" style="46" customWidth="1"/>
    <col min="5" max="5" width="10.5703125" style="46" customWidth="1"/>
    <col min="6" max="6" width="11.7109375" style="46" customWidth="1"/>
    <col min="7" max="7" width="12.28515625" style="46" customWidth="1"/>
    <col min="8" max="8" width="10.85546875" style="46" customWidth="1"/>
    <col min="9" max="9" width="11.5703125" style="46" customWidth="1"/>
    <col min="10" max="10" width="10.7109375" style="46" customWidth="1"/>
    <col min="11" max="11" width="13.140625" style="46" customWidth="1"/>
  </cols>
  <sheetData>
    <row r="1" spans="1:11" ht="15.75">
      <c r="A1" s="91" t="s">
        <v>132</v>
      </c>
      <c r="B1" s="4"/>
      <c r="C1" s="75" t="s">
        <v>133</v>
      </c>
      <c r="D1" s="75" t="s">
        <v>134</v>
      </c>
      <c r="E1" s="75" t="s">
        <v>135</v>
      </c>
      <c r="F1" s="75" t="s">
        <v>136</v>
      </c>
      <c r="G1" s="75" t="s">
        <v>137</v>
      </c>
      <c r="H1" s="75" t="s">
        <v>138</v>
      </c>
      <c r="I1" s="75" t="s">
        <v>139</v>
      </c>
      <c r="J1" s="75" t="s">
        <v>140</v>
      </c>
      <c r="K1" s="76" t="s">
        <v>141</v>
      </c>
    </row>
    <row r="2" spans="1:11" ht="12.75">
      <c r="A2" s="92"/>
      <c r="B2" s="77" t="s">
        <v>142</v>
      </c>
      <c r="C2" s="78">
        <v>1.53</v>
      </c>
      <c r="D2" s="78">
        <v>1.1200000000000001</v>
      </c>
      <c r="E2" s="78">
        <v>1.1000000000000001</v>
      </c>
      <c r="F2" s="78">
        <v>0.95</v>
      </c>
      <c r="G2" s="78">
        <v>0.66</v>
      </c>
      <c r="H2" s="78">
        <v>1.29</v>
      </c>
      <c r="I2" s="78">
        <v>0.73</v>
      </c>
      <c r="J2" s="78">
        <v>0.64</v>
      </c>
      <c r="K2" s="78">
        <v>0.99</v>
      </c>
    </row>
    <row r="3" spans="1:11" ht="12.75">
      <c r="A3" s="92"/>
      <c r="B3" s="77" t="s">
        <v>143</v>
      </c>
      <c r="C3" s="78">
        <v>4.45</v>
      </c>
      <c r="D3" s="78">
        <v>3.17</v>
      </c>
      <c r="E3" s="78">
        <v>2.95</v>
      </c>
      <c r="F3" s="78">
        <v>2.3199999999999998</v>
      </c>
      <c r="G3" s="78">
        <v>1.39</v>
      </c>
      <c r="H3" s="78">
        <v>2.35</v>
      </c>
      <c r="I3" s="78">
        <v>1.5</v>
      </c>
      <c r="J3" s="78">
        <v>1.33</v>
      </c>
      <c r="K3" s="78">
        <v>1.6</v>
      </c>
    </row>
    <row r="4" spans="1:11" ht="12.75">
      <c r="A4" s="92"/>
      <c r="B4" s="77" t="s">
        <v>144</v>
      </c>
      <c r="C4" s="78">
        <v>0.82</v>
      </c>
      <c r="D4" s="78">
        <v>0.64</v>
      </c>
      <c r="E4" s="78">
        <v>0.84</v>
      </c>
      <c r="F4" s="78">
        <v>0.65</v>
      </c>
      <c r="G4" s="78">
        <v>0.48</v>
      </c>
      <c r="H4" s="78">
        <v>0.81</v>
      </c>
      <c r="I4" s="78">
        <v>0.53</v>
      </c>
      <c r="J4" s="78">
        <v>0.48</v>
      </c>
      <c r="K4" s="78">
        <v>0.64</v>
      </c>
    </row>
    <row r="6" spans="1:11" ht="63.75" customHeight="1">
      <c r="B6" s="76" t="s">
        <v>45</v>
      </c>
      <c r="C6" s="76" t="s">
        <v>133</v>
      </c>
      <c r="D6" s="75" t="s">
        <v>134</v>
      </c>
      <c r="E6" s="75" t="s">
        <v>135</v>
      </c>
      <c r="F6" s="75" t="s">
        <v>136</v>
      </c>
      <c r="G6" s="75" t="s">
        <v>137</v>
      </c>
      <c r="H6" s="75" t="s">
        <v>138</v>
      </c>
      <c r="I6" s="75" t="s">
        <v>139</v>
      </c>
      <c r="J6" s="75" t="s">
        <v>140</v>
      </c>
      <c r="K6" s="76" t="s">
        <v>141</v>
      </c>
    </row>
    <row r="7" spans="1:11" ht="12.75">
      <c r="A7" s="93" t="s">
        <v>145</v>
      </c>
      <c r="B7" s="4" t="s">
        <v>146</v>
      </c>
      <c r="C7" s="4">
        <v>6.52</v>
      </c>
      <c r="D7" s="4">
        <v>3.18</v>
      </c>
      <c r="E7" s="4">
        <v>3.19</v>
      </c>
      <c r="F7" s="4">
        <v>1.45</v>
      </c>
      <c r="G7" s="4">
        <v>1.57</v>
      </c>
      <c r="H7" s="4">
        <v>4.2300000000000004</v>
      </c>
      <c r="I7" s="4">
        <v>2.52</v>
      </c>
      <c r="J7" s="4">
        <v>2.04</v>
      </c>
      <c r="K7" s="4">
        <v>1.37</v>
      </c>
    </row>
    <row r="8" spans="1:11" ht="12.75">
      <c r="A8" s="94"/>
      <c r="B8" s="4" t="s">
        <v>147</v>
      </c>
      <c r="C8" s="4">
        <v>6.66</v>
      </c>
      <c r="D8" s="4">
        <v>1.53</v>
      </c>
      <c r="E8" s="4">
        <v>2.5</v>
      </c>
      <c r="F8" s="4">
        <v>3.2</v>
      </c>
      <c r="G8" s="4">
        <v>2.1</v>
      </c>
      <c r="H8" s="4">
        <v>3.7</v>
      </c>
      <c r="I8" s="4">
        <v>2.57</v>
      </c>
      <c r="J8" s="4">
        <v>2.0699999999999998</v>
      </c>
      <c r="K8" s="4">
        <v>1.1000000000000001</v>
      </c>
    </row>
    <row r="9" spans="1:11" ht="12.75">
      <c r="A9" s="95"/>
      <c r="B9" s="4" t="s">
        <v>148</v>
      </c>
      <c r="C9" s="46">
        <v>0.14000000000000101</v>
      </c>
      <c r="D9" s="46">
        <v>-1.65</v>
      </c>
      <c r="E9" s="46">
        <v>-0.69</v>
      </c>
      <c r="F9" s="79">
        <v>1.75</v>
      </c>
      <c r="G9" s="46">
        <v>0.53</v>
      </c>
      <c r="H9" s="46">
        <v>-0.53</v>
      </c>
      <c r="I9" s="46">
        <v>0.05</v>
      </c>
      <c r="J9" s="46">
        <v>0.03</v>
      </c>
      <c r="K9" s="46">
        <v>-0.27</v>
      </c>
    </row>
    <row r="10" spans="1:11" ht="12.75">
      <c r="A10" s="93" t="s">
        <v>149</v>
      </c>
      <c r="B10" s="80" t="s">
        <v>31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 ht="12.75">
      <c r="A11" s="94"/>
      <c r="B11" s="81" t="s">
        <v>147</v>
      </c>
      <c r="C11" s="4">
        <v>6.66</v>
      </c>
      <c r="D11" s="4">
        <v>1.53</v>
      </c>
      <c r="E11" s="4">
        <v>2.5</v>
      </c>
      <c r="F11" s="4">
        <v>3.2</v>
      </c>
      <c r="G11" s="4">
        <v>2.1</v>
      </c>
      <c r="H11" s="4">
        <v>3.7</v>
      </c>
      <c r="I11" s="4">
        <v>2.57</v>
      </c>
      <c r="J11" s="4">
        <v>2.0699999999999998</v>
      </c>
      <c r="K11" s="4">
        <v>1.1000000000000001</v>
      </c>
    </row>
    <row r="12" spans="1:11" ht="12.75">
      <c r="A12" s="95"/>
      <c r="B12" s="5" t="s">
        <v>148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 ht="12.75">
      <c r="A13" s="118"/>
      <c r="B13" s="119"/>
      <c r="C13" s="119"/>
      <c r="D13" s="119"/>
      <c r="E13" s="119"/>
      <c r="F13" s="119"/>
      <c r="G13" s="119"/>
      <c r="H13" s="119"/>
      <c r="I13" s="119"/>
      <c r="J13" s="119"/>
      <c r="K13" s="119"/>
    </row>
    <row r="14" spans="1:11" ht="12.75">
      <c r="A14" s="95"/>
      <c r="B14" s="119"/>
      <c r="C14" s="119"/>
      <c r="D14" s="119"/>
      <c r="E14" s="119"/>
      <c r="F14" s="119"/>
      <c r="G14" s="119"/>
      <c r="H14" s="119"/>
      <c r="I14" s="119"/>
      <c r="J14" s="119"/>
      <c r="K14" s="119"/>
    </row>
    <row r="15" spans="1:11" ht="12.75">
      <c r="A15" s="95"/>
      <c r="B15" s="119"/>
      <c r="C15" s="119"/>
      <c r="D15" s="119"/>
      <c r="E15" s="119"/>
      <c r="F15" s="119"/>
      <c r="G15" s="119"/>
      <c r="H15" s="119"/>
      <c r="I15" s="119"/>
      <c r="J15" s="119"/>
      <c r="K15" s="119"/>
    </row>
    <row r="21" ht="12.75"/>
  </sheetData>
  <mergeCells count="4">
    <mergeCell ref="A1:A4"/>
    <mergeCell ref="A7:A9"/>
    <mergeCell ref="A10:A12"/>
    <mergeCell ref="A13:A15"/>
  </mergeCells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S410"/>
  <sheetViews>
    <sheetView workbookViewId="0"/>
  </sheetViews>
  <sheetFormatPr defaultRowHeight="14.25"/>
  <cols>
    <col min="1" max="1" width="9.7109375" customWidth="1"/>
    <col min="14" max="14" width="21.7109375" customWidth="1"/>
    <col min="15" max="15" width="34.28515625" customWidth="1"/>
    <col min="16" max="16" width="33" customWidth="1"/>
    <col min="17" max="17" width="28.140625" customWidth="1"/>
  </cols>
  <sheetData>
    <row r="1" spans="1:11">
      <c r="A1" s="37">
        <v>10000</v>
      </c>
    </row>
    <row r="2" spans="1:11">
      <c r="A2" s="37">
        <v>10001</v>
      </c>
    </row>
    <row r="3" spans="1:11">
      <c r="A3" s="37">
        <v>10002</v>
      </c>
    </row>
    <row r="4" spans="1:11">
      <c r="A4" s="37">
        <v>10003</v>
      </c>
    </row>
    <row r="5" spans="1:11">
      <c r="A5" s="37">
        <v>10004</v>
      </c>
    </row>
    <row r="6" spans="1:11">
      <c r="A6" s="37">
        <v>10010</v>
      </c>
    </row>
    <row r="7" spans="1:11">
      <c r="A7" s="37">
        <v>10011</v>
      </c>
      <c r="E7" s="38" t="s">
        <v>45</v>
      </c>
      <c r="F7" s="38" t="s">
        <v>46</v>
      </c>
      <c r="G7" s="38" t="s">
        <v>47</v>
      </c>
      <c r="H7" s="39" t="s">
        <v>7</v>
      </c>
      <c r="I7" s="39" t="s">
        <v>48</v>
      </c>
      <c r="J7" s="38" t="s">
        <v>49</v>
      </c>
      <c r="K7" s="40" t="s">
        <v>50</v>
      </c>
    </row>
    <row r="8" spans="1:11">
      <c r="A8" s="37">
        <v>10012</v>
      </c>
      <c r="E8" s="10" t="s">
        <v>51</v>
      </c>
      <c r="F8" s="10">
        <v>56</v>
      </c>
      <c r="G8" s="10">
        <v>20</v>
      </c>
      <c r="H8" s="41" t="s">
        <v>52</v>
      </c>
      <c r="I8" s="42">
        <v>2000</v>
      </c>
      <c r="J8" s="10">
        <v>25</v>
      </c>
      <c r="K8" s="96" t="s">
        <v>31</v>
      </c>
    </row>
    <row r="9" spans="1:11">
      <c r="A9" s="37">
        <v>10013</v>
      </c>
      <c r="E9" s="10" t="s">
        <v>53</v>
      </c>
      <c r="F9" s="11">
        <v>59.91</v>
      </c>
      <c r="G9" s="11">
        <v>0.55000000000000004</v>
      </c>
      <c r="H9" s="11">
        <v>58</v>
      </c>
      <c r="I9" s="11">
        <v>1286</v>
      </c>
      <c r="J9" s="12">
        <v>0.14499999999999999</v>
      </c>
      <c r="K9" s="97"/>
    </row>
    <row r="10" spans="1:11">
      <c r="A10" s="37">
        <v>10014</v>
      </c>
      <c r="E10" s="10" t="s">
        <v>54</v>
      </c>
      <c r="F10" s="11">
        <v>59.75</v>
      </c>
      <c r="G10" s="11">
        <v>0.68</v>
      </c>
      <c r="H10" s="11">
        <v>57.05</v>
      </c>
      <c r="I10" s="11">
        <v>1299</v>
      </c>
      <c r="J10" s="12">
        <v>0.14899999999999999</v>
      </c>
      <c r="K10" s="97"/>
    </row>
    <row r="11" spans="1:11">
      <c r="A11" s="43">
        <v>10015</v>
      </c>
      <c r="E11" s="10" t="s">
        <v>55</v>
      </c>
      <c r="F11" s="11">
        <v>59.51</v>
      </c>
      <c r="G11" s="11">
        <v>0.8</v>
      </c>
      <c r="H11" s="11">
        <v>56.97</v>
      </c>
      <c r="I11" s="11">
        <v>1310</v>
      </c>
      <c r="J11" s="12">
        <v>0.155</v>
      </c>
      <c r="K11" s="97"/>
    </row>
    <row r="12" spans="1:11">
      <c r="A12" s="43">
        <v>10016</v>
      </c>
      <c r="E12" s="10" t="s">
        <v>56</v>
      </c>
      <c r="F12" s="11">
        <v>59.39</v>
      </c>
      <c r="G12" s="11">
        <v>0.76</v>
      </c>
      <c r="H12" s="11">
        <v>57</v>
      </c>
      <c r="I12" s="11">
        <v>1324</v>
      </c>
      <c r="J12" s="12">
        <v>0.17699999999999999</v>
      </c>
      <c r="K12" s="97"/>
    </row>
    <row r="13" spans="1:11">
      <c r="A13" s="43">
        <v>10017</v>
      </c>
      <c r="E13" s="10" t="s">
        <v>57</v>
      </c>
      <c r="F13" s="11">
        <v>59.64</v>
      </c>
      <c r="G13" s="11">
        <v>0.66</v>
      </c>
      <c r="H13" s="11">
        <v>57</v>
      </c>
      <c r="I13" s="11">
        <v>1311</v>
      </c>
      <c r="J13" s="12">
        <v>0.18099999999999999</v>
      </c>
      <c r="K13" s="97"/>
    </row>
    <row r="14" spans="1:11">
      <c r="A14" s="43">
        <v>10018</v>
      </c>
      <c r="E14" s="10" t="s">
        <v>58</v>
      </c>
      <c r="F14" s="11">
        <v>59.61</v>
      </c>
      <c r="G14" s="11">
        <v>0.54</v>
      </c>
      <c r="H14" s="11">
        <v>58.01</v>
      </c>
      <c r="I14" s="11">
        <v>1315</v>
      </c>
      <c r="J14" s="12">
        <v>0.17499999999999999</v>
      </c>
      <c r="K14" s="97"/>
    </row>
    <row r="15" spans="1:11">
      <c r="A15" s="43">
        <v>10019</v>
      </c>
      <c r="E15" s="10" t="s">
        <v>59</v>
      </c>
      <c r="F15" s="11">
        <v>58.6</v>
      </c>
      <c r="G15" s="11">
        <v>4.45</v>
      </c>
      <c r="H15" s="11">
        <v>49.01</v>
      </c>
      <c r="I15" s="11">
        <v>1331</v>
      </c>
      <c r="J15" s="12">
        <v>0.20899999999999999</v>
      </c>
      <c r="K15" s="97"/>
    </row>
    <row r="16" spans="1:11">
      <c r="A16" s="43">
        <v>10020</v>
      </c>
      <c r="E16" s="10" t="s">
        <v>60</v>
      </c>
      <c r="F16" s="11">
        <v>54.63</v>
      </c>
      <c r="G16" s="11">
        <v>25.9</v>
      </c>
      <c r="H16" s="11">
        <v>41.98</v>
      </c>
      <c r="I16" s="11">
        <v>1341</v>
      </c>
      <c r="J16" s="12">
        <v>0.24299999999999999</v>
      </c>
      <c r="K16" s="97"/>
    </row>
    <row r="17" spans="1:19">
      <c r="A17" s="43">
        <v>10021</v>
      </c>
      <c r="E17" s="10" t="s">
        <v>61</v>
      </c>
      <c r="F17" s="11">
        <v>55.3</v>
      </c>
      <c r="G17" s="11">
        <v>16.53</v>
      </c>
      <c r="H17" s="11">
        <v>43.98</v>
      </c>
      <c r="I17" s="11">
        <v>1349</v>
      </c>
      <c r="J17" s="12">
        <v>0.23</v>
      </c>
      <c r="K17" s="97"/>
    </row>
    <row r="18" spans="1:19">
      <c r="A18" s="43">
        <v>10022</v>
      </c>
      <c r="E18" s="10" t="s">
        <v>62</v>
      </c>
      <c r="F18" s="11">
        <v>58.75</v>
      </c>
      <c r="G18" s="11">
        <v>1.41</v>
      </c>
      <c r="H18" s="11">
        <v>53.01</v>
      </c>
      <c r="I18" s="11">
        <v>1364</v>
      </c>
      <c r="J18" s="12">
        <v>0.184</v>
      </c>
      <c r="K18" s="97"/>
    </row>
    <row r="19" spans="1:19">
      <c r="A19" s="43">
        <v>10023</v>
      </c>
      <c r="E19" s="10" t="s">
        <v>63</v>
      </c>
      <c r="F19" s="11">
        <v>56.19</v>
      </c>
      <c r="G19" s="11">
        <v>6.91</v>
      </c>
      <c r="H19" s="11">
        <v>49.03</v>
      </c>
      <c r="I19" s="11">
        <v>1369</v>
      </c>
      <c r="J19" s="12">
        <v>0.218</v>
      </c>
      <c r="K19" s="97"/>
    </row>
    <row r="20" spans="1:19">
      <c r="A20" s="43">
        <v>10024</v>
      </c>
      <c r="E20" s="10" t="s">
        <v>64</v>
      </c>
      <c r="F20" s="11">
        <v>51.45</v>
      </c>
      <c r="G20" s="11">
        <v>54.12</v>
      </c>
      <c r="H20" s="11">
        <v>26.98</v>
      </c>
      <c r="I20" s="11">
        <v>1392</v>
      </c>
      <c r="J20" s="12">
        <v>0.245</v>
      </c>
      <c r="K20" s="97"/>
    </row>
    <row r="21" spans="1:19">
      <c r="A21" s="43">
        <v>10025</v>
      </c>
      <c r="E21" s="10" t="s">
        <v>65</v>
      </c>
      <c r="F21" s="11">
        <v>58.02</v>
      </c>
      <c r="G21" s="11">
        <v>2.84</v>
      </c>
      <c r="H21" s="11">
        <v>54</v>
      </c>
      <c r="I21" s="11">
        <v>1387</v>
      </c>
      <c r="J21" s="12">
        <v>0.17399999999999999</v>
      </c>
      <c r="K21" s="97"/>
    </row>
    <row r="22" spans="1:19">
      <c r="A22" s="43">
        <v>10026</v>
      </c>
      <c r="E22" s="10" t="s">
        <v>66</v>
      </c>
      <c r="F22" s="11">
        <v>42.61</v>
      </c>
      <c r="G22" s="11">
        <v>172.41</v>
      </c>
      <c r="H22" s="11">
        <v>18</v>
      </c>
      <c r="I22" s="11">
        <v>1405</v>
      </c>
      <c r="J22" s="12">
        <v>0.24099999999999999</v>
      </c>
      <c r="K22" s="97"/>
    </row>
    <row r="23" spans="1:19">
      <c r="A23" s="43">
        <v>10027</v>
      </c>
      <c r="E23" s="10" t="s">
        <v>67</v>
      </c>
      <c r="F23" s="11">
        <v>41.53</v>
      </c>
      <c r="G23" s="11">
        <v>234.17</v>
      </c>
      <c r="H23" s="11">
        <v>11.99</v>
      </c>
      <c r="I23" s="11">
        <v>1407</v>
      </c>
      <c r="J23" s="12">
        <v>0.245</v>
      </c>
      <c r="K23" s="97"/>
    </row>
    <row r="24" spans="1:19">
      <c r="A24" s="43">
        <v>10028</v>
      </c>
      <c r="E24" s="10" t="s">
        <v>68</v>
      </c>
      <c r="F24" s="11">
        <v>54.53</v>
      </c>
      <c r="G24" s="11">
        <v>78.540000000000006</v>
      </c>
      <c r="H24" s="11">
        <v>25</v>
      </c>
      <c r="I24" s="11">
        <v>1423</v>
      </c>
      <c r="J24" s="12">
        <v>0.222</v>
      </c>
      <c r="K24" s="97"/>
    </row>
    <row r="25" spans="1:19">
      <c r="A25" s="43">
        <v>10029</v>
      </c>
    </row>
    <row r="26" spans="1:19">
      <c r="A26" s="43">
        <v>10030</v>
      </c>
    </row>
    <row r="27" spans="1:19">
      <c r="A27" s="43">
        <v>10031</v>
      </c>
    </row>
    <row r="28" spans="1:19">
      <c r="A28" s="43">
        <v>10032</v>
      </c>
    </row>
    <row r="29" spans="1:19">
      <c r="A29" s="43">
        <v>10033</v>
      </c>
    </row>
    <row r="30" spans="1:19">
      <c r="A30" s="43">
        <v>10034</v>
      </c>
    </row>
    <row r="31" spans="1:19">
      <c r="A31" s="43">
        <v>10035</v>
      </c>
    </row>
    <row r="32" spans="1:19">
      <c r="A32" s="43">
        <v>10036</v>
      </c>
      <c r="O32" s="98" t="s">
        <v>69</v>
      </c>
      <c r="P32" s="92"/>
      <c r="Q32" s="92"/>
      <c r="R32" s="92"/>
      <c r="S32" s="92"/>
    </row>
    <row r="33" spans="1:19">
      <c r="A33" s="43">
        <v>10037</v>
      </c>
      <c r="O33" s="44" t="s">
        <v>70</v>
      </c>
      <c r="P33" s="44" t="s">
        <v>71</v>
      </c>
      <c r="Q33" s="44" t="s">
        <v>72</v>
      </c>
      <c r="R33" s="44" t="s">
        <v>73</v>
      </c>
      <c r="S33" s="44" t="s">
        <v>74</v>
      </c>
    </row>
    <row r="34" spans="1:19">
      <c r="A34" s="43">
        <v>10038</v>
      </c>
      <c r="O34" s="44" t="s">
        <v>75</v>
      </c>
      <c r="P34" s="44" t="s">
        <v>76</v>
      </c>
      <c r="Q34" s="44" t="s">
        <v>77</v>
      </c>
      <c r="R34" s="44" t="s">
        <v>78</v>
      </c>
      <c r="S34" s="44" t="s">
        <v>79</v>
      </c>
    </row>
    <row r="35" spans="1:19">
      <c r="A35" s="43">
        <v>10039</v>
      </c>
      <c r="O35" s="44" t="s">
        <v>80</v>
      </c>
      <c r="P35" s="44" t="s">
        <v>81</v>
      </c>
      <c r="Q35" s="44" t="s">
        <v>82</v>
      </c>
      <c r="R35" s="44" t="s">
        <v>83</v>
      </c>
      <c r="S35" s="44" t="s">
        <v>84</v>
      </c>
    </row>
    <row r="36" spans="1:19">
      <c r="A36" s="43">
        <v>10040</v>
      </c>
      <c r="O36" s="44" t="s">
        <v>85</v>
      </c>
      <c r="P36" s="44" t="s">
        <v>86</v>
      </c>
      <c r="Q36" s="44" t="s">
        <v>87</v>
      </c>
      <c r="R36" s="44" t="s">
        <v>88</v>
      </c>
      <c r="S36" s="44" t="s">
        <v>89</v>
      </c>
    </row>
    <row r="37" spans="1:19">
      <c r="A37" s="43">
        <v>10041</v>
      </c>
    </row>
    <row r="38" spans="1:19">
      <c r="A38" s="43">
        <v>10042</v>
      </c>
    </row>
    <row r="39" spans="1:19">
      <c r="A39" s="43">
        <v>10043</v>
      </c>
    </row>
    <row r="40" spans="1:19">
      <c r="A40" s="43">
        <v>10044</v>
      </c>
    </row>
    <row r="41" spans="1:19">
      <c r="A41" s="43">
        <v>10045</v>
      </c>
    </row>
    <row r="42" spans="1:19">
      <c r="A42" s="43">
        <v>10046</v>
      </c>
    </row>
    <row r="43" spans="1:19">
      <c r="A43" s="43">
        <v>10047</v>
      </c>
    </row>
    <row r="44" spans="1:19" ht="16.5">
      <c r="A44" s="45">
        <v>10048</v>
      </c>
      <c r="B44">
        <v>1</v>
      </c>
      <c r="C44" s="46">
        <v>3557727618</v>
      </c>
      <c r="D44" s="47" t="s">
        <v>90</v>
      </c>
      <c r="E44" s="48">
        <v>45117</v>
      </c>
      <c r="F44" s="48">
        <v>45027</v>
      </c>
      <c r="G44" s="49" t="s">
        <v>91</v>
      </c>
      <c r="H44" s="50" t="s">
        <v>92</v>
      </c>
      <c r="I44" s="50" t="s">
        <v>93</v>
      </c>
      <c r="J44" s="50" t="s">
        <v>94</v>
      </c>
      <c r="K44" s="48">
        <v>45027</v>
      </c>
      <c r="L44" s="51" t="s">
        <v>95</v>
      </c>
      <c r="M44" s="49" t="s">
        <v>96</v>
      </c>
      <c r="N44" s="49" t="s">
        <v>97</v>
      </c>
      <c r="O44" s="51"/>
    </row>
    <row r="45" spans="1:19" ht="16.5">
      <c r="A45" s="43">
        <v>10049</v>
      </c>
      <c r="B45">
        <v>1</v>
      </c>
      <c r="C45" s="46">
        <v>3501118644</v>
      </c>
      <c r="D45" s="47" t="s">
        <v>90</v>
      </c>
      <c r="E45" s="48">
        <v>45117</v>
      </c>
      <c r="F45" s="48">
        <v>45027</v>
      </c>
      <c r="G45" s="49" t="s">
        <v>91</v>
      </c>
      <c r="H45" s="50" t="s">
        <v>92</v>
      </c>
      <c r="I45" s="50" t="s">
        <v>93</v>
      </c>
      <c r="J45" s="50" t="s">
        <v>94</v>
      </c>
      <c r="K45" s="48">
        <v>45027</v>
      </c>
      <c r="L45" s="51" t="s">
        <v>98</v>
      </c>
      <c r="M45" s="49" t="s">
        <v>96</v>
      </c>
      <c r="N45" s="49" t="s">
        <v>97</v>
      </c>
      <c r="O45" s="52" t="s">
        <v>99</v>
      </c>
    </row>
    <row r="46" spans="1:19" ht="16.5">
      <c r="A46" s="43">
        <v>100490</v>
      </c>
      <c r="B46">
        <v>1</v>
      </c>
      <c r="C46" s="46">
        <v>3574471751</v>
      </c>
      <c r="D46" s="47" t="s">
        <v>90</v>
      </c>
      <c r="E46" s="48">
        <v>45117</v>
      </c>
      <c r="F46" s="48">
        <v>45027</v>
      </c>
      <c r="G46" s="49" t="s">
        <v>91</v>
      </c>
      <c r="H46" s="50" t="s">
        <v>92</v>
      </c>
      <c r="I46" s="50" t="s">
        <v>93</v>
      </c>
      <c r="J46" s="50" t="s">
        <v>94</v>
      </c>
      <c r="K46" s="48">
        <v>45027</v>
      </c>
      <c r="L46" s="51" t="s">
        <v>100</v>
      </c>
      <c r="M46" s="49" t="s">
        <v>96</v>
      </c>
      <c r="N46" s="49" t="s">
        <v>97</v>
      </c>
      <c r="O46" s="51"/>
    </row>
    <row r="47" spans="1:19" ht="16.5">
      <c r="A47" s="43">
        <v>10050</v>
      </c>
      <c r="B47">
        <v>1</v>
      </c>
      <c r="C47" s="46">
        <v>2397151448</v>
      </c>
      <c r="D47" s="47" t="s">
        <v>90</v>
      </c>
      <c r="E47" s="48">
        <v>45117</v>
      </c>
      <c r="F47" s="48">
        <v>45027</v>
      </c>
      <c r="G47" s="49" t="s">
        <v>91</v>
      </c>
      <c r="H47" s="50" t="s">
        <v>92</v>
      </c>
      <c r="I47" s="50" t="s">
        <v>93</v>
      </c>
      <c r="J47" s="50" t="s">
        <v>94</v>
      </c>
      <c r="K47" s="48">
        <v>45027</v>
      </c>
      <c r="L47" s="51" t="s">
        <v>101</v>
      </c>
      <c r="M47" s="49" t="s">
        <v>96</v>
      </c>
      <c r="N47" s="49" t="s">
        <v>97</v>
      </c>
      <c r="O47" s="53"/>
    </row>
    <row r="48" spans="1:19" ht="16.5">
      <c r="A48" s="54"/>
      <c r="B48">
        <v>1</v>
      </c>
      <c r="C48" s="46">
        <v>3098303815</v>
      </c>
      <c r="D48" s="47" t="s">
        <v>90</v>
      </c>
      <c r="E48" s="48">
        <v>45117</v>
      </c>
      <c r="F48" s="48">
        <v>45027</v>
      </c>
      <c r="G48" s="49" t="s">
        <v>91</v>
      </c>
      <c r="H48" s="50" t="s">
        <v>92</v>
      </c>
      <c r="I48" s="50" t="s">
        <v>93</v>
      </c>
      <c r="J48" s="50" t="s">
        <v>94</v>
      </c>
      <c r="K48" s="48">
        <v>45027</v>
      </c>
      <c r="L48" s="51" t="s">
        <v>102</v>
      </c>
      <c r="M48" s="49" t="s">
        <v>96</v>
      </c>
      <c r="N48" s="49" t="s">
        <v>97</v>
      </c>
      <c r="O48" s="51"/>
    </row>
    <row r="49" spans="1:15" ht="16.5">
      <c r="A49" s="55">
        <v>10051</v>
      </c>
      <c r="B49">
        <v>1</v>
      </c>
      <c r="C49" s="46">
        <v>3538641566</v>
      </c>
      <c r="D49" s="47" t="s">
        <v>90</v>
      </c>
      <c r="E49" s="48">
        <v>45117</v>
      </c>
      <c r="F49" s="48">
        <v>45027</v>
      </c>
      <c r="G49" s="49" t="s">
        <v>91</v>
      </c>
      <c r="H49" s="50" t="s">
        <v>92</v>
      </c>
      <c r="I49" s="50" t="s">
        <v>93</v>
      </c>
      <c r="J49" s="50" t="s">
        <v>94</v>
      </c>
      <c r="K49" s="48">
        <v>45027</v>
      </c>
      <c r="L49" s="51" t="s">
        <v>103</v>
      </c>
      <c r="M49" s="49" t="s">
        <v>96</v>
      </c>
      <c r="N49" s="56" t="s">
        <v>104</v>
      </c>
      <c r="O49" s="51"/>
    </row>
    <row r="50" spans="1:15" ht="16.5">
      <c r="A50" s="57">
        <v>10052</v>
      </c>
      <c r="B50">
        <v>1</v>
      </c>
      <c r="C50" s="46">
        <v>3486971681</v>
      </c>
      <c r="D50" s="47" t="s">
        <v>90</v>
      </c>
      <c r="E50" s="48">
        <v>45117</v>
      </c>
      <c r="F50" s="48">
        <v>45027</v>
      </c>
      <c r="G50" s="49" t="s">
        <v>91</v>
      </c>
      <c r="H50" s="50" t="s">
        <v>92</v>
      </c>
      <c r="I50" s="50" t="s">
        <v>93</v>
      </c>
      <c r="J50" s="50" t="s">
        <v>94</v>
      </c>
      <c r="K50" s="48">
        <v>45027</v>
      </c>
      <c r="L50" s="51" t="s">
        <v>105</v>
      </c>
      <c r="M50" s="49" t="s">
        <v>96</v>
      </c>
      <c r="N50" s="56" t="s">
        <v>104</v>
      </c>
      <c r="O50" s="51"/>
    </row>
    <row r="51" spans="1:15" ht="16.5">
      <c r="A51" s="58">
        <v>10053</v>
      </c>
      <c r="B51">
        <v>1</v>
      </c>
      <c r="C51" s="46">
        <v>3396639647</v>
      </c>
      <c r="D51" s="47" t="s">
        <v>90</v>
      </c>
      <c r="E51" s="48">
        <v>45117</v>
      </c>
      <c r="F51" s="48">
        <v>45027</v>
      </c>
      <c r="G51" s="49" t="s">
        <v>91</v>
      </c>
      <c r="H51" s="50" t="s">
        <v>92</v>
      </c>
      <c r="I51" s="50" t="s">
        <v>93</v>
      </c>
      <c r="J51" s="50" t="s">
        <v>94</v>
      </c>
      <c r="K51" s="48">
        <v>45027</v>
      </c>
      <c r="L51" s="51" t="s">
        <v>106</v>
      </c>
      <c r="M51" s="49" t="s">
        <v>96</v>
      </c>
      <c r="N51" s="49" t="s">
        <v>107</v>
      </c>
      <c r="O51" s="59"/>
    </row>
    <row r="52" spans="1:15" ht="16.5">
      <c r="A52" s="60">
        <v>10903</v>
      </c>
      <c r="B52">
        <v>1</v>
      </c>
      <c r="C52" s="46">
        <v>3563057596</v>
      </c>
      <c r="D52" s="47" t="s">
        <v>90</v>
      </c>
      <c r="E52" s="48">
        <v>45117</v>
      </c>
      <c r="F52" s="48">
        <v>45027</v>
      </c>
      <c r="G52" s="49" t="s">
        <v>91</v>
      </c>
      <c r="H52" s="50" t="s">
        <v>92</v>
      </c>
      <c r="I52" s="50" t="s">
        <v>93</v>
      </c>
      <c r="J52" s="50" t="s">
        <v>94</v>
      </c>
      <c r="K52" s="48">
        <v>45027</v>
      </c>
      <c r="L52" s="51" t="s">
        <v>108</v>
      </c>
      <c r="M52" s="49" t="s">
        <v>96</v>
      </c>
      <c r="N52" s="49" t="s">
        <v>107</v>
      </c>
      <c r="O52" s="59"/>
    </row>
    <row r="53" spans="1:15" ht="16.5">
      <c r="A53" s="60">
        <v>10904</v>
      </c>
      <c r="B53">
        <v>1</v>
      </c>
      <c r="C53" s="46">
        <v>3583743323</v>
      </c>
      <c r="D53" s="47" t="s">
        <v>90</v>
      </c>
      <c r="E53" s="48">
        <v>45117</v>
      </c>
      <c r="F53" s="48">
        <v>45027</v>
      </c>
      <c r="G53" s="49" t="s">
        <v>91</v>
      </c>
      <c r="H53" s="50" t="s">
        <v>92</v>
      </c>
      <c r="I53" s="50" t="s">
        <v>93</v>
      </c>
      <c r="J53" s="50" t="s">
        <v>94</v>
      </c>
      <c r="K53" s="48">
        <v>45027</v>
      </c>
      <c r="L53" s="51" t="s">
        <v>109</v>
      </c>
      <c r="M53" s="49" t="s">
        <v>96</v>
      </c>
      <c r="N53" s="56" t="s">
        <v>110</v>
      </c>
      <c r="O53" s="49" t="s">
        <v>111</v>
      </c>
    </row>
    <row r="54" spans="1:15" ht="16.5">
      <c r="A54" s="60">
        <v>10905</v>
      </c>
      <c r="B54">
        <v>1</v>
      </c>
      <c r="C54" s="46">
        <v>2157462300</v>
      </c>
      <c r="D54" s="47" t="s">
        <v>90</v>
      </c>
      <c r="E54" s="48">
        <v>45117</v>
      </c>
      <c r="F54" s="48">
        <v>45027</v>
      </c>
      <c r="G54" s="49" t="s">
        <v>91</v>
      </c>
      <c r="H54" s="50" t="s">
        <v>92</v>
      </c>
      <c r="I54" s="50" t="s">
        <v>93</v>
      </c>
      <c r="J54" s="50" t="s">
        <v>94</v>
      </c>
      <c r="K54" s="48">
        <v>45027</v>
      </c>
      <c r="L54" s="51" t="s">
        <v>112</v>
      </c>
      <c r="M54" s="49" t="s">
        <v>96</v>
      </c>
      <c r="N54" s="56" t="s">
        <v>110</v>
      </c>
      <c r="O54" s="49" t="s">
        <v>111</v>
      </c>
    </row>
    <row r="55" spans="1:15" ht="16.5">
      <c r="A55" s="60">
        <v>10906</v>
      </c>
      <c r="B55">
        <v>1</v>
      </c>
      <c r="C55" s="46">
        <v>3584429390</v>
      </c>
      <c r="D55" s="47" t="s">
        <v>90</v>
      </c>
      <c r="E55" s="48">
        <v>45117</v>
      </c>
      <c r="F55" s="48">
        <v>45027</v>
      </c>
      <c r="G55" s="49" t="s">
        <v>91</v>
      </c>
      <c r="H55" s="50" t="s">
        <v>92</v>
      </c>
      <c r="I55" s="50" t="s">
        <v>93</v>
      </c>
      <c r="J55" s="50" t="s">
        <v>94</v>
      </c>
      <c r="K55" s="48">
        <v>45027</v>
      </c>
      <c r="L55" s="51" t="s">
        <v>113</v>
      </c>
      <c r="M55" s="49" t="s">
        <v>96</v>
      </c>
      <c r="N55" s="50" t="s">
        <v>114</v>
      </c>
      <c r="O55" s="49" t="s">
        <v>115</v>
      </c>
    </row>
    <row r="56" spans="1:15" ht="16.5">
      <c r="A56" s="60">
        <v>10911</v>
      </c>
      <c r="B56">
        <v>1</v>
      </c>
      <c r="C56" s="46">
        <v>3514243591</v>
      </c>
      <c r="D56" s="47" t="s">
        <v>90</v>
      </c>
      <c r="E56" s="48">
        <v>45117</v>
      </c>
      <c r="F56" s="48">
        <v>45027</v>
      </c>
      <c r="G56" s="49" t="s">
        <v>91</v>
      </c>
      <c r="H56" s="50" t="s">
        <v>92</v>
      </c>
      <c r="I56" s="50" t="s">
        <v>93</v>
      </c>
      <c r="J56" s="50" t="s">
        <v>94</v>
      </c>
      <c r="K56" s="48">
        <v>45027</v>
      </c>
      <c r="L56" s="51" t="s">
        <v>116</v>
      </c>
      <c r="M56" s="49" t="s">
        <v>96</v>
      </c>
      <c r="N56" s="49" t="s">
        <v>114</v>
      </c>
      <c r="O56" s="49" t="s">
        <v>115</v>
      </c>
    </row>
    <row r="57" spans="1:15" ht="16.5">
      <c r="A57" s="60">
        <v>10913</v>
      </c>
      <c r="B57">
        <v>1</v>
      </c>
      <c r="C57" s="46">
        <v>3597447845</v>
      </c>
      <c r="D57" s="47" t="s">
        <v>90</v>
      </c>
      <c r="E57" s="48">
        <v>45117</v>
      </c>
      <c r="F57" s="48">
        <v>45027</v>
      </c>
      <c r="G57" s="49" t="s">
        <v>91</v>
      </c>
      <c r="H57" s="50" t="s">
        <v>92</v>
      </c>
      <c r="I57" s="50" t="s">
        <v>93</v>
      </c>
      <c r="J57" s="50" t="s">
        <v>94</v>
      </c>
      <c r="K57" s="48">
        <v>45027</v>
      </c>
      <c r="L57" s="51" t="s">
        <v>117</v>
      </c>
      <c r="M57" s="49" t="s">
        <v>96</v>
      </c>
      <c r="N57" s="50" t="s">
        <v>114</v>
      </c>
      <c r="O57" s="49" t="s">
        <v>115</v>
      </c>
    </row>
    <row r="58" spans="1:15" ht="16.5">
      <c r="A58" s="60">
        <v>10914</v>
      </c>
      <c r="B58">
        <v>1</v>
      </c>
      <c r="C58" s="61">
        <v>3486243974</v>
      </c>
      <c r="D58" s="47" t="s">
        <v>90</v>
      </c>
      <c r="E58" s="48">
        <v>45117</v>
      </c>
      <c r="F58" s="48">
        <v>45027</v>
      </c>
      <c r="G58" s="49" t="s">
        <v>91</v>
      </c>
      <c r="H58" s="50" t="s">
        <v>92</v>
      </c>
      <c r="I58" s="50" t="s">
        <v>93</v>
      </c>
      <c r="J58" s="50" t="s">
        <v>94</v>
      </c>
      <c r="K58" s="48">
        <v>45027</v>
      </c>
      <c r="L58" s="51" t="s">
        <v>118</v>
      </c>
      <c r="M58" s="49" t="s">
        <v>96</v>
      </c>
      <c r="N58" s="50" t="s">
        <v>119</v>
      </c>
      <c r="O58" s="49" t="s">
        <v>120</v>
      </c>
    </row>
    <row r="59" spans="1:15" ht="16.5">
      <c r="A59" s="62">
        <v>10916</v>
      </c>
      <c r="B59">
        <v>1</v>
      </c>
      <c r="C59" s="46">
        <v>2822437384</v>
      </c>
      <c r="D59" s="47" t="s">
        <v>90</v>
      </c>
      <c r="E59" s="48">
        <v>45117</v>
      </c>
      <c r="F59" s="48">
        <v>45027</v>
      </c>
      <c r="G59" s="49" t="s">
        <v>91</v>
      </c>
      <c r="H59" s="50" t="s">
        <v>92</v>
      </c>
      <c r="I59" s="50" t="s">
        <v>93</v>
      </c>
      <c r="J59" s="50" t="s">
        <v>94</v>
      </c>
      <c r="K59" s="48">
        <v>45027</v>
      </c>
      <c r="L59" s="51" t="s">
        <v>121</v>
      </c>
      <c r="M59" s="49" t="s">
        <v>96</v>
      </c>
      <c r="N59" s="50" t="s">
        <v>119</v>
      </c>
      <c r="O59" s="49" t="s">
        <v>122</v>
      </c>
    </row>
    <row r="60" spans="1:15" ht="16.5">
      <c r="A60" s="62">
        <v>10917</v>
      </c>
      <c r="B60">
        <v>1</v>
      </c>
      <c r="C60" s="46">
        <v>3584316492</v>
      </c>
      <c r="D60" s="47" t="s">
        <v>90</v>
      </c>
      <c r="E60" s="48">
        <v>45117</v>
      </c>
      <c r="F60" s="48">
        <v>45027</v>
      </c>
      <c r="G60" s="49" t="s">
        <v>91</v>
      </c>
      <c r="H60" s="50" t="s">
        <v>92</v>
      </c>
      <c r="I60" s="50" t="s">
        <v>93</v>
      </c>
      <c r="J60" s="50" t="s">
        <v>94</v>
      </c>
      <c r="K60" s="48">
        <v>45027</v>
      </c>
      <c r="L60" s="51" t="s">
        <v>123</v>
      </c>
      <c r="M60" s="49" t="s">
        <v>96</v>
      </c>
      <c r="N60" s="63" t="s">
        <v>124</v>
      </c>
      <c r="O60" s="49" t="s">
        <v>125</v>
      </c>
    </row>
    <row r="61" spans="1:15" ht="16.5">
      <c r="A61" s="64">
        <v>11000</v>
      </c>
      <c r="B61">
        <v>1</v>
      </c>
      <c r="C61" s="46">
        <v>3623484774</v>
      </c>
      <c r="D61" s="47" t="s">
        <v>90</v>
      </c>
      <c r="E61" s="48">
        <v>45117</v>
      </c>
      <c r="F61" s="48">
        <v>45027</v>
      </c>
      <c r="G61" s="49" t="s">
        <v>91</v>
      </c>
      <c r="H61" s="50" t="s">
        <v>92</v>
      </c>
      <c r="I61" s="50" t="s">
        <v>93</v>
      </c>
      <c r="J61" s="50" t="s">
        <v>94</v>
      </c>
      <c r="K61" s="48">
        <v>45027</v>
      </c>
      <c r="L61" s="51" t="s">
        <v>126</v>
      </c>
      <c r="M61" s="49" t="s">
        <v>96</v>
      </c>
      <c r="N61" s="63" t="s">
        <v>124</v>
      </c>
      <c r="O61" s="49" t="s">
        <v>125</v>
      </c>
    </row>
    <row r="62" spans="1:15" ht="16.5">
      <c r="A62" s="64">
        <v>11001</v>
      </c>
      <c r="B62">
        <v>1</v>
      </c>
      <c r="C62" s="46">
        <v>3066078722</v>
      </c>
      <c r="D62" s="47" t="s">
        <v>90</v>
      </c>
      <c r="E62" s="48">
        <v>45117</v>
      </c>
      <c r="F62" s="48">
        <v>45027</v>
      </c>
      <c r="G62" s="49" t="s">
        <v>91</v>
      </c>
      <c r="H62" s="50" t="s">
        <v>92</v>
      </c>
      <c r="I62" s="50" t="s">
        <v>93</v>
      </c>
      <c r="J62" s="50" t="s">
        <v>94</v>
      </c>
      <c r="K62" s="48">
        <v>45027</v>
      </c>
      <c r="L62" s="51" t="s">
        <v>127</v>
      </c>
      <c r="M62" s="49" t="s">
        <v>96</v>
      </c>
      <c r="N62" s="49" t="s">
        <v>128</v>
      </c>
      <c r="O62" s="49" t="s">
        <v>129</v>
      </c>
    </row>
    <row r="63" spans="1:15" ht="16.5">
      <c r="A63" s="64">
        <v>11002</v>
      </c>
      <c r="B63">
        <v>1</v>
      </c>
      <c r="C63" s="46">
        <v>3554819719</v>
      </c>
      <c r="D63" s="47" t="s">
        <v>90</v>
      </c>
      <c r="E63" s="48">
        <v>45117</v>
      </c>
      <c r="F63" s="48">
        <v>45027</v>
      </c>
      <c r="G63" s="49" t="s">
        <v>91</v>
      </c>
      <c r="H63" s="50" t="s">
        <v>92</v>
      </c>
      <c r="I63" s="50" t="s">
        <v>93</v>
      </c>
      <c r="J63" s="50" t="s">
        <v>94</v>
      </c>
      <c r="K63" s="48">
        <v>45027</v>
      </c>
      <c r="L63" s="51" t="s">
        <v>130</v>
      </c>
      <c r="M63" s="49" t="s">
        <v>96</v>
      </c>
      <c r="N63" s="49" t="s">
        <v>128</v>
      </c>
      <c r="O63" s="49" t="s">
        <v>131</v>
      </c>
    </row>
    <row r="64" spans="1:15" ht="16.5">
      <c r="A64" s="64">
        <v>11003</v>
      </c>
      <c r="C64" s="46"/>
      <c r="D64" s="47"/>
      <c r="E64" s="48"/>
      <c r="F64" s="48"/>
      <c r="G64" s="49"/>
      <c r="H64" s="50"/>
      <c r="I64" s="50"/>
      <c r="J64" s="50"/>
      <c r="K64" s="48"/>
      <c r="L64" s="51"/>
      <c r="M64" s="49"/>
      <c r="N64" s="56"/>
      <c r="O64" s="49"/>
    </row>
    <row r="65" spans="1:15" ht="16.5">
      <c r="A65" s="64">
        <v>11004</v>
      </c>
      <c r="C65" s="46"/>
      <c r="D65" s="47"/>
      <c r="E65" s="48"/>
      <c r="F65" s="48"/>
      <c r="G65" s="49"/>
      <c r="H65" s="50"/>
      <c r="I65" s="50"/>
      <c r="J65" s="50"/>
      <c r="K65" s="48"/>
      <c r="L65" s="51"/>
      <c r="M65" s="49"/>
      <c r="N65" s="56"/>
      <c r="O65" s="49"/>
    </row>
    <row r="66" spans="1:15">
      <c r="A66" s="64">
        <v>11005</v>
      </c>
    </row>
    <row r="67" spans="1:15">
      <c r="A67" s="64">
        <v>11006</v>
      </c>
    </row>
    <row r="68" spans="1:15">
      <c r="A68" s="64">
        <v>11007</v>
      </c>
    </row>
    <row r="69" spans="1:15">
      <c r="A69" s="64">
        <v>11008</v>
      </c>
    </row>
    <row r="70" spans="1:15">
      <c r="A70" s="64">
        <v>11009</v>
      </c>
    </row>
    <row r="71" spans="1:15">
      <c r="A71" s="64">
        <v>11010</v>
      </c>
    </row>
    <row r="72" spans="1:15">
      <c r="A72" s="65">
        <v>11101</v>
      </c>
    </row>
    <row r="73" spans="1:15">
      <c r="A73" s="65">
        <v>11102</v>
      </c>
    </row>
    <row r="74" spans="1:15">
      <c r="A74" s="65">
        <v>11103</v>
      </c>
    </row>
    <row r="75" spans="1:15">
      <c r="A75" s="65">
        <v>11104</v>
      </c>
    </row>
    <row r="76" spans="1:15">
      <c r="A76" s="65">
        <v>11105</v>
      </c>
    </row>
    <row r="77" spans="1:15">
      <c r="A77" s="65">
        <v>11106</v>
      </c>
    </row>
    <row r="78" spans="1:15">
      <c r="A78" s="65">
        <v>11107</v>
      </c>
    </row>
    <row r="79" spans="1:15">
      <c r="A79" s="65">
        <v>11108</v>
      </c>
    </row>
    <row r="80" spans="1:15">
      <c r="A80" s="64">
        <v>11201</v>
      </c>
    </row>
    <row r="81" spans="1:1">
      <c r="A81" s="64">
        <v>11202</v>
      </c>
    </row>
    <row r="82" spans="1:1">
      <c r="A82" s="64">
        <v>11203</v>
      </c>
    </row>
    <row r="83" spans="1:1">
      <c r="A83" s="64">
        <v>11204</v>
      </c>
    </row>
    <row r="84" spans="1:1">
      <c r="A84" s="64">
        <v>11205</v>
      </c>
    </row>
    <row r="85" spans="1:1">
      <c r="A85" s="64">
        <v>11206</v>
      </c>
    </row>
    <row r="86" spans="1:1">
      <c r="A86" s="64">
        <v>11207</v>
      </c>
    </row>
    <row r="87" spans="1:1">
      <c r="A87" s="64">
        <v>11208</v>
      </c>
    </row>
    <row r="88" spans="1:1">
      <c r="A88" s="64">
        <v>11209</v>
      </c>
    </row>
    <row r="89" spans="1:1">
      <c r="A89" s="66">
        <v>121750</v>
      </c>
    </row>
    <row r="90" spans="1:1">
      <c r="A90" s="66">
        <v>121751</v>
      </c>
    </row>
    <row r="91" spans="1:1">
      <c r="A91" s="66">
        <v>110501</v>
      </c>
    </row>
    <row r="92" spans="1:1">
      <c r="A92" s="66">
        <v>110601</v>
      </c>
    </row>
    <row r="93" spans="1:1">
      <c r="A93" s="66">
        <v>110602</v>
      </c>
    </row>
    <row r="94" spans="1:1">
      <c r="A94" s="66">
        <v>110603</v>
      </c>
    </row>
    <row r="95" spans="1:1">
      <c r="A95" s="66">
        <v>110604</v>
      </c>
    </row>
    <row r="96" spans="1:1">
      <c r="A96" s="66">
        <v>110605</v>
      </c>
    </row>
    <row r="97" spans="1:1">
      <c r="A97" s="66">
        <v>110701</v>
      </c>
    </row>
    <row r="98" spans="1:1">
      <c r="A98" s="66">
        <v>110702</v>
      </c>
    </row>
    <row r="99" spans="1:1">
      <c r="A99" s="66">
        <v>110703</v>
      </c>
    </row>
    <row r="100" spans="1:1">
      <c r="A100" s="66">
        <v>110704</v>
      </c>
    </row>
    <row r="101" spans="1:1">
      <c r="A101" s="66">
        <v>110705</v>
      </c>
    </row>
    <row r="102" spans="1:1">
      <c r="A102" s="66">
        <v>110706</v>
      </c>
    </row>
    <row r="103" spans="1:1">
      <c r="A103" s="66">
        <v>110801</v>
      </c>
    </row>
    <row r="104" spans="1:1">
      <c r="A104" s="66">
        <v>110802</v>
      </c>
    </row>
    <row r="105" spans="1:1">
      <c r="A105" s="66">
        <v>110803</v>
      </c>
    </row>
    <row r="106" spans="1:1">
      <c r="A106" s="66">
        <v>110901</v>
      </c>
    </row>
    <row r="107" spans="1:1">
      <c r="A107" s="66">
        <v>110902</v>
      </c>
    </row>
    <row r="108" spans="1:1">
      <c r="A108" s="66">
        <v>110903</v>
      </c>
    </row>
    <row r="109" spans="1:1">
      <c r="A109" s="66">
        <v>110904</v>
      </c>
    </row>
    <row r="110" spans="1:1">
      <c r="A110" s="66">
        <v>110905</v>
      </c>
    </row>
    <row r="111" spans="1:1">
      <c r="A111" s="66">
        <v>111001</v>
      </c>
    </row>
    <row r="112" spans="1:1">
      <c r="A112" s="66">
        <v>111002</v>
      </c>
    </row>
    <row r="113" spans="1:1">
      <c r="A113" s="66">
        <v>111003</v>
      </c>
    </row>
    <row r="114" spans="1:1">
      <c r="A114" s="66">
        <v>111004</v>
      </c>
    </row>
    <row r="115" spans="1:1">
      <c r="A115" s="66">
        <v>111101</v>
      </c>
    </row>
    <row r="116" spans="1:1">
      <c r="A116" s="66">
        <v>111102</v>
      </c>
    </row>
    <row r="117" spans="1:1">
      <c r="A117" s="66">
        <v>111103</v>
      </c>
    </row>
    <row r="118" spans="1:1">
      <c r="A118" s="66">
        <v>111104</v>
      </c>
    </row>
    <row r="119" spans="1:1">
      <c r="A119" s="66">
        <v>111105</v>
      </c>
    </row>
    <row r="120" spans="1:1">
      <c r="A120" s="66">
        <v>111106</v>
      </c>
    </row>
    <row r="121" spans="1:1">
      <c r="A121" s="66">
        <v>111201</v>
      </c>
    </row>
    <row r="122" spans="1:1">
      <c r="A122" s="66">
        <v>111202</v>
      </c>
    </row>
    <row r="123" spans="1:1">
      <c r="A123" s="66">
        <v>111203</v>
      </c>
    </row>
    <row r="124" spans="1:1">
      <c r="A124" s="66">
        <v>111204</v>
      </c>
    </row>
    <row r="125" spans="1:1">
      <c r="A125" s="66">
        <v>111205</v>
      </c>
    </row>
    <row r="126" spans="1:1">
      <c r="A126" s="66">
        <v>111301</v>
      </c>
    </row>
    <row r="127" spans="1:1">
      <c r="A127" s="66">
        <v>111302</v>
      </c>
    </row>
    <row r="128" spans="1:1">
      <c r="A128" s="66">
        <v>111303</v>
      </c>
    </row>
    <row r="129" spans="1:1">
      <c r="A129" s="66">
        <v>111304</v>
      </c>
    </row>
    <row r="130" spans="1:1">
      <c r="A130" s="66">
        <v>111401</v>
      </c>
    </row>
    <row r="131" spans="1:1">
      <c r="A131" s="66">
        <v>111402</v>
      </c>
    </row>
    <row r="132" spans="1:1">
      <c r="A132" s="66">
        <v>111403</v>
      </c>
    </row>
    <row r="133" spans="1:1">
      <c r="A133" s="66">
        <v>111501</v>
      </c>
    </row>
    <row r="134" spans="1:1">
      <c r="A134" s="66">
        <v>111502</v>
      </c>
    </row>
    <row r="135" spans="1:1">
      <c r="A135" s="66">
        <v>111503</v>
      </c>
    </row>
    <row r="136" spans="1:1">
      <c r="A136" s="66">
        <v>111601</v>
      </c>
    </row>
    <row r="137" spans="1:1">
      <c r="A137" s="66">
        <v>111602</v>
      </c>
    </row>
    <row r="138" spans="1:1">
      <c r="A138" s="66">
        <v>111603</v>
      </c>
    </row>
    <row r="139" spans="1:1">
      <c r="A139" s="66">
        <v>111604</v>
      </c>
    </row>
    <row r="140" spans="1:1">
      <c r="A140" s="66">
        <v>111701</v>
      </c>
    </row>
    <row r="141" spans="1:1">
      <c r="A141" s="66">
        <v>111702</v>
      </c>
    </row>
    <row r="142" spans="1:1">
      <c r="A142" s="66">
        <v>111703</v>
      </c>
    </row>
    <row r="143" spans="1:1">
      <c r="A143" s="66">
        <v>111801</v>
      </c>
    </row>
    <row r="144" spans="1:1">
      <c r="A144" s="66">
        <v>111802</v>
      </c>
    </row>
    <row r="145" spans="1:1">
      <c r="A145" s="66">
        <v>111803</v>
      </c>
    </row>
    <row r="146" spans="1:1">
      <c r="A146" s="66">
        <v>111804</v>
      </c>
    </row>
    <row r="147" spans="1:1">
      <c r="A147" s="66">
        <v>111901</v>
      </c>
    </row>
    <row r="148" spans="1:1">
      <c r="A148" s="66">
        <v>111902</v>
      </c>
    </row>
    <row r="149" spans="1:1">
      <c r="A149" s="66">
        <v>111903</v>
      </c>
    </row>
    <row r="150" spans="1:1">
      <c r="A150" s="66">
        <v>112001</v>
      </c>
    </row>
    <row r="151" spans="1:1">
      <c r="A151" s="66">
        <v>112002</v>
      </c>
    </row>
    <row r="152" spans="1:1">
      <c r="A152" s="66">
        <v>112003</v>
      </c>
    </row>
    <row r="153" spans="1:1">
      <c r="A153" s="66">
        <v>112101</v>
      </c>
    </row>
    <row r="154" spans="1:1">
      <c r="A154" s="66">
        <v>112102</v>
      </c>
    </row>
    <row r="155" spans="1:1">
      <c r="A155" s="66">
        <v>112103</v>
      </c>
    </row>
    <row r="156" spans="1:1">
      <c r="A156" s="66">
        <v>112301</v>
      </c>
    </row>
    <row r="157" spans="1:1">
      <c r="A157" s="66">
        <v>112302</v>
      </c>
    </row>
    <row r="158" spans="1:1">
      <c r="A158" s="66">
        <v>112303</v>
      </c>
    </row>
    <row r="159" spans="1:1">
      <c r="A159" s="66">
        <v>112304</v>
      </c>
    </row>
    <row r="160" spans="1:1">
      <c r="A160" s="66">
        <v>112305</v>
      </c>
    </row>
    <row r="161" spans="1:1">
      <c r="A161" s="66">
        <v>112401</v>
      </c>
    </row>
    <row r="162" spans="1:1">
      <c r="A162" s="66">
        <v>112402</v>
      </c>
    </row>
    <row r="163" spans="1:1">
      <c r="A163" s="66">
        <v>112501</v>
      </c>
    </row>
    <row r="164" spans="1:1">
      <c r="A164" s="66">
        <v>112601</v>
      </c>
    </row>
    <row r="165" spans="1:1">
      <c r="A165" s="66">
        <v>112602</v>
      </c>
    </row>
    <row r="166" spans="1:1">
      <c r="A166" s="66">
        <v>112603</v>
      </c>
    </row>
    <row r="167" spans="1:1">
      <c r="A167" s="66">
        <v>112701</v>
      </c>
    </row>
    <row r="168" spans="1:1">
      <c r="A168" s="66">
        <v>112702</v>
      </c>
    </row>
    <row r="169" spans="1:1">
      <c r="A169" s="66">
        <v>112703</v>
      </c>
    </row>
    <row r="170" spans="1:1">
      <c r="A170" s="66">
        <v>112802</v>
      </c>
    </row>
    <row r="171" spans="1:1">
      <c r="A171" s="66">
        <v>112803</v>
      </c>
    </row>
    <row r="172" spans="1:1">
      <c r="A172" s="66">
        <v>112804</v>
      </c>
    </row>
    <row r="173" spans="1:1">
      <c r="A173" s="66">
        <v>112805</v>
      </c>
    </row>
    <row r="174" spans="1:1">
      <c r="A174" s="66">
        <v>112901</v>
      </c>
    </row>
    <row r="175" spans="1:1">
      <c r="A175" s="66">
        <v>112902</v>
      </c>
    </row>
    <row r="176" spans="1:1">
      <c r="A176" s="66">
        <v>112903</v>
      </c>
    </row>
    <row r="177" spans="1:1">
      <c r="A177" s="66">
        <v>113001</v>
      </c>
    </row>
    <row r="178" spans="1:1">
      <c r="A178" s="66">
        <v>113002</v>
      </c>
    </row>
    <row r="179" spans="1:1">
      <c r="A179" s="66">
        <v>113004</v>
      </c>
    </row>
    <row r="180" spans="1:1">
      <c r="A180" s="66">
        <v>113005</v>
      </c>
    </row>
    <row r="181" spans="1:1">
      <c r="A181" s="66">
        <v>113006</v>
      </c>
    </row>
    <row r="182" spans="1:1">
      <c r="A182" s="66">
        <v>113101</v>
      </c>
    </row>
    <row r="183" spans="1:1">
      <c r="A183" s="66">
        <v>113102</v>
      </c>
    </row>
    <row r="184" spans="1:1">
      <c r="A184" s="66">
        <v>113103</v>
      </c>
    </row>
    <row r="185" spans="1:1">
      <c r="A185" s="66">
        <v>113104</v>
      </c>
    </row>
    <row r="186" spans="1:1">
      <c r="A186" s="66">
        <v>113201</v>
      </c>
    </row>
    <row r="187" spans="1:1">
      <c r="A187" s="66">
        <v>113202</v>
      </c>
    </row>
    <row r="188" spans="1:1">
      <c r="A188" s="66">
        <v>113301</v>
      </c>
    </row>
    <row r="189" spans="1:1">
      <c r="A189" s="66">
        <v>113302</v>
      </c>
    </row>
    <row r="190" spans="1:1">
      <c r="A190" s="66">
        <v>113303</v>
      </c>
    </row>
    <row r="191" spans="1:1">
      <c r="A191" s="66">
        <v>113304</v>
      </c>
    </row>
    <row r="192" spans="1:1">
      <c r="A192" s="66">
        <v>113305</v>
      </c>
    </row>
    <row r="193" spans="1:1">
      <c r="A193" s="66">
        <v>113401</v>
      </c>
    </row>
    <row r="194" spans="1:1">
      <c r="A194" s="66">
        <v>113402</v>
      </c>
    </row>
    <row r="195" spans="1:1">
      <c r="A195" s="66">
        <v>113403</v>
      </c>
    </row>
    <row r="196" spans="1:1">
      <c r="A196" s="66">
        <v>113501</v>
      </c>
    </row>
    <row r="197" spans="1:1">
      <c r="A197" s="66">
        <v>113502</v>
      </c>
    </row>
    <row r="198" spans="1:1">
      <c r="A198" s="66">
        <v>113503</v>
      </c>
    </row>
    <row r="199" spans="1:1">
      <c r="A199" s="66">
        <v>113504</v>
      </c>
    </row>
    <row r="200" spans="1:1">
      <c r="A200" s="66">
        <v>113505</v>
      </c>
    </row>
    <row r="201" spans="1:1">
      <c r="A201" s="66">
        <v>113506</v>
      </c>
    </row>
    <row r="202" spans="1:1">
      <c r="A202" s="66">
        <v>113601</v>
      </c>
    </row>
    <row r="203" spans="1:1">
      <c r="A203" s="66">
        <v>113602</v>
      </c>
    </row>
    <row r="204" spans="1:1">
      <c r="A204" s="66">
        <v>113701</v>
      </c>
    </row>
    <row r="205" spans="1:1">
      <c r="A205" s="66">
        <v>113901</v>
      </c>
    </row>
    <row r="206" spans="1:1">
      <c r="A206" s="66">
        <v>113902</v>
      </c>
    </row>
    <row r="207" spans="1:1">
      <c r="A207" s="66">
        <v>114001</v>
      </c>
    </row>
    <row r="208" spans="1:1">
      <c r="A208" s="66">
        <v>114002</v>
      </c>
    </row>
    <row r="209" spans="1:1">
      <c r="A209" s="66">
        <v>114003</v>
      </c>
    </row>
    <row r="210" spans="1:1">
      <c r="A210" s="66">
        <v>114101</v>
      </c>
    </row>
    <row r="211" spans="1:1">
      <c r="A211" s="66">
        <v>114102</v>
      </c>
    </row>
    <row r="212" spans="1:1">
      <c r="A212" s="66">
        <v>114103</v>
      </c>
    </row>
    <row r="213" spans="1:1">
      <c r="A213" s="66">
        <v>114104</v>
      </c>
    </row>
    <row r="214" spans="1:1">
      <c r="A214" s="66">
        <v>114201</v>
      </c>
    </row>
    <row r="215" spans="1:1">
      <c r="A215" s="66">
        <v>114202</v>
      </c>
    </row>
    <row r="216" spans="1:1">
      <c r="A216" s="66">
        <v>114203</v>
      </c>
    </row>
    <row r="217" spans="1:1">
      <c r="A217" s="66">
        <v>114204</v>
      </c>
    </row>
    <row r="218" spans="1:1">
      <c r="A218" s="66">
        <v>114401</v>
      </c>
    </row>
    <row r="219" spans="1:1">
      <c r="A219" s="66">
        <v>114402</v>
      </c>
    </row>
    <row r="220" spans="1:1">
      <c r="A220" s="66">
        <v>114403</v>
      </c>
    </row>
    <row r="221" spans="1:1">
      <c r="A221" s="66">
        <v>114404</v>
      </c>
    </row>
    <row r="222" spans="1:1">
      <c r="A222" s="66">
        <v>114601</v>
      </c>
    </row>
    <row r="223" spans="1:1">
      <c r="A223" s="66">
        <v>114602</v>
      </c>
    </row>
    <row r="224" spans="1:1">
      <c r="A224" s="66">
        <v>114603</v>
      </c>
    </row>
    <row r="225" spans="1:1">
      <c r="A225" s="66">
        <v>114604</v>
      </c>
    </row>
    <row r="226" spans="1:1">
      <c r="A226" s="66">
        <v>114801</v>
      </c>
    </row>
    <row r="227" spans="1:1">
      <c r="A227" s="66">
        <v>114802</v>
      </c>
    </row>
    <row r="228" spans="1:1">
      <c r="A228" s="66">
        <v>114901</v>
      </c>
    </row>
    <row r="229" spans="1:1">
      <c r="A229" s="66">
        <v>114903</v>
      </c>
    </row>
    <row r="230" spans="1:1">
      <c r="A230" s="66">
        <v>115001</v>
      </c>
    </row>
    <row r="231" spans="1:1">
      <c r="A231" s="66">
        <v>115002</v>
      </c>
    </row>
    <row r="232" spans="1:1">
      <c r="A232" s="66">
        <v>115003</v>
      </c>
    </row>
    <row r="233" spans="1:1">
      <c r="A233" s="66">
        <v>115004</v>
      </c>
    </row>
    <row r="234" spans="1:1">
      <c r="A234" s="66">
        <v>115201</v>
      </c>
    </row>
    <row r="235" spans="1:1">
      <c r="A235" s="66">
        <v>115202</v>
      </c>
    </row>
    <row r="236" spans="1:1">
      <c r="A236" s="66">
        <v>115203</v>
      </c>
    </row>
    <row r="237" spans="1:1">
      <c r="A237" s="66">
        <v>115204</v>
      </c>
    </row>
    <row r="238" spans="1:1">
      <c r="A238" s="66">
        <v>115301</v>
      </c>
    </row>
    <row r="239" spans="1:1">
      <c r="A239" s="66">
        <v>115302</v>
      </c>
    </row>
    <row r="240" spans="1:1">
      <c r="A240" s="66">
        <v>115401</v>
      </c>
    </row>
    <row r="241" spans="1:1">
      <c r="A241" s="66">
        <v>115402</v>
      </c>
    </row>
    <row r="242" spans="1:1">
      <c r="A242" s="66">
        <v>115403</v>
      </c>
    </row>
    <row r="243" spans="1:1">
      <c r="A243" s="66">
        <v>115404</v>
      </c>
    </row>
    <row r="244" spans="1:1">
      <c r="A244" s="66">
        <v>115405</v>
      </c>
    </row>
    <row r="245" spans="1:1">
      <c r="A245" s="66">
        <v>115406</v>
      </c>
    </row>
    <row r="246" spans="1:1">
      <c r="A246" s="66">
        <v>115501</v>
      </c>
    </row>
    <row r="247" spans="1:1">
      <c r="A247" s="66">
        <v>115601</v>
      </c>
    </row>
    <row r="248" spans="1:1">
      <c r="A248" s="66">
        <v>115602</v>
      </c>
    </row>
    <row r="249" spans="1:1">
      <c r="A249" s="66">
        <v>115603</v>
      </c>
    </row>
    <row r="250" spans="1:1">
      <c r="A250" s="66">
        <v>116601</v>
      </c>
    </row>
    <row r="251" spans="1:1">
      <c r="A251" s="66">
        <v>116602</v>
      </c>
    </row>
    <row r="252" spans="1:1">
      <c r="A252" s="66">
        <v>116603</v>
      </c>
    </row>
    <row r="253" spans="1:1">
      <c r="A253" s="66">
        <v>116701</v>
      </c>
    </row>
    <row r="254" spans="1:1">
      <c r="A254" s="66">
        <v>116702</v>
      </c>
    </row>
    <row r="255" spans="1:1">
      <c r="A255" s="66">
        <v>116703</v>
      </c>
    </row>
    <row r="256" spans="1:1">
      <c r="A256" s="66">
        <v>116704</v>
      </c>
    </row>
    <row r="257" spans="1:1">
      <c r="A257" s="66">
        <v>116705</v>
      </c>
    </row>
    <row r="258" spans="1:1">
      <c r="A258" s="66">
        <v>116706</v>
      </c>
    </row>
    <row r="259" spans="1:1">
      <c r="A259" s="66">
        <v>116801</v>
      </c>
    </row>
    <row r="260" spans="1:1">
      <c r="A260" s="66">
        <v>116802</v>
      </c>
    </row>
    <row r="261" spans="1:1">
      <c r="A261" s="66">
        <v>116803</v>
      </c>
    </row>
    <row r="262" spans="1:1">
      <c r="A262" s="66">
        <v>116901</v>
      </c>
    </row>
    <row r="263" spans="1:1">
      <c r="A263" s="66">
        <v>116902</v>
      </c>
    </row>
    <row r="264" spans="1:1">
      <c r="A264" s="66">
        <v>116903</v>
      </c>
    </row>
    <row r="265" spans="1:1">
      <c r="A265" s="66">
        <v>116904</v>
      </c>
    </row>
    <row r="266" spans="1:1">
      <c r="A266" s="66">
        <v>117001</v>
      </c>
    </row>
    <row r="267" spans="1:1">
      <c r="A267" s="66">
        <v>117002</v>
      </c>
    </row>
    <row r="268" spans="1:1">
      <c r="A268" s="66">
        <v>117003</v>
      </c>
    </row>
    <row r="269" spans="1:1">
      <c r="A269" s="66">
        <v>117101</v>
      </c>
    </row>
    <row r="270" spans="1:1">
      <c r="A270" s="66">
        <v>117102</v>
      </c>
    </row>
    <row r="271" spans="1:1">
      <c r="A271" s="66">
        <v>117301</v>
      </c>
    </row>
    <row r="272" spans="1:1">
      <c r="A272" s="66">
        <v>117302</v>
      </c>
    </row>
    <row r="273" spans="1:1">
      <c r="A273" s="66">
        <v>117303</v>
      </c>
    </row>
    <row r="274" spans="1:1">
      <c r="A274" s="66">
        <v>117401</v>
      </c>
    </row>
    <row r="275" spans="1:1">
      <c r="A275" s="66">
        <v>117402</v>
      </c>
    </row>
    <row r="276" spans="1:1">
      <c r="A276" s="66">
        <v>117403</v>
      </c>
    </row>
    <row r="277" spans="1:1">
      <c r="A277" s="66">
        <v>117404</v>
      </c>
    </row>
    <row r="278" spans="1:1">
      <c r="A278" s="66">
        <v>117501</v>
      </c>
    </row>
    <row r="279" spans="1:1">
      <c r="A279" s="66">
        <v>117502</v>
      </c>
    </row>
    <row r="280" spans="1:1">
      <c r="A280" s="66">
        <v>117601</v>
      </c>
    </row>
    <row r="281" spans="1:1">
      <c r="A281" s="66">
        <v>117602</v>
      </c>
    </row>
    <row r="282" spans="1:1">
      <c r="A282" s="66">
        <v>117701</v>
      </c>
    </row>
    <row r="283" spans="1:1">
      <c r="A283" s="66">
        <v>117801</v>
      </c>
    </row>
    <row r="284" spans="1:1">
      <c r="A284" s="66">
        <v>117802</v>
      </c>
    </row>
    <row r="285" spans="1:1">
      <c r="A285" s="66">
        <v>117901</v>
      </c>
    </row>
    <row r="286" spans="1:1">
      <c r="A286" s="66">
        <v>117902</v>
      </c>
    </row>
    <row r="287" spans="1:1">
      <c r="A287" s="66">
        <v>118001</v>
      </c>
    </row>
    <row r="288" spans="1:1">
      <c r="A288" s="66">
        <v>118002</v>
      </c>
    </row>
    <row r="289" spans="1:1">
      <c r="A289" s="66">
        <v>118201</v>
      </c>
    </row>
    <row r="290" spans="1:1">
      <c r="A290" s="66">
        <v>118202</v>
      </c>
    </row>
    <row r="291" spans="1:1">
      <c r="A291" s="66">
        <v>118203</v>
      </c>
    </row>
    <row r="292" spans="1:1">
      <c r="A292" s="66">
        <v>118301</v>
      </c>
    </row>
    <row r="293" spans="1:1">
      <c r="A293" s="66">
        <v>118302</v>
      </c>
    </row>
    <row r="294" spans="1:1">
      <c r="A294" s="66">
        <v>118303</v>
      </c>
    </row>
    <row r="295" spans="1:1">
      <c r="A295" s="66">
        <v>118401</v>
      </c>
    </row>
    <row r="296" spans="1:1">
      <c r="A296" s="66">
        <v>118402</v>
      </c>
    </row>
    <row r="297" spans="1:1">
      <c r="A297" s="66">
        <v>118403</v>
      </c>
    </row>
    <row r="298" spans="1:1">
      <c r="A298" s="66">
        <v>118601</v>
      </c>
    </row>
    <row r="299" spans="1:1">
      <c r="A299" s="66">
        <v>118602</v>
      </c>
    </row>
    <row r="300" spans="1:1">
      <c r="A300" s="66">
        <v>118603</v>
      </c>
    </row>
    <row r="301" spans="1:1">
      <c r="A301" s="66">
        <v>118701</v>
      </c>
    </row>
    <row r="302" spans="1:1">
      <c r="A302" s="66">
        <v>118702</v>
      </c>
    </row>
    <row r="303" spans="1:1">
      <c r="A303" s="66">
        <v>118901</v>
      </c>
    </row>
    <row r="304" spans="1:1">
      <c r="A304" s="66">
        <v>118902</v>
      </c>
    </row>
    <row r="305" spans="1:1">
      <c r="A305" s="66">
        <v>119001</v>
      </c>
    </row>
    <row r="306" spans="1:1">
      <c r="A306" s="66">
        <v>119002</v>
      </c>
    </row>
    <row r="307" spans="1:1">
      <c r="A307" s="66">
        <v>119003</v>
      </c>
    </row>
    <row r="308" spans="1:1">
      <c r="A308" s="66">
        <v>119004</v>
      </c>
    </row>
    <row r="309" spans="1:1">
      <c r="A309" s="66">
        <v>119101</v>
      </c>
    </row>
    <row r="310" spans="1:1">
      <c r="A310" s="66">
        <v>119102</v>
      </c>
    </row>
    <row r="311" spans="1:1">
      <c r="A311" s="66">
        <v>119103</v>
      </c>
    </row>
    <row r="312" spans="1:1">
      <c r="A312" s="66">
        <v>119201</v>
      </c>
    </row>
    <row r="313" spans="1:1">
      <c r="A313" s="66">
        <v>119301</v>
      </c>
    </row>
    <row r="314" spans="1:1">
      <c r="A314" s="66">
        <v>119302</v>
      </c>
    </row>
    <row r="315" spans="1:1">
      <c r="A315" s="66">
        <v>119303</v>
      </c>
    </row>
    <row r="316" spans="1:1">
      <c r="A316" s="66">
        <v>119401</v>
      </c>
    </row>
    <row r="317" spans="1:1">
      <c r="A317" s="66">
        <v>119402</v>
      </c>
    </row>
    <row r="318" spans="1:1">
      <c r="A318" s="66">
        <v>119403</v>
      </c>
    </row>
    <row r="319" spans="1:1">
      <c r="A319" s="66">
        <v>119501</v>
      </c>
    </row>
    <row r="320" spans="1:1">
      <c r="A320" s="66">
        <v>119502</v>
      </c>
    </row>
    <row r="321" spans="1:1">
      <c r="A321" s="66">
        <v>119601</v>
      </c>
    </row>
    <row r="322" spans="1:1">
      <c r="A322" s="66">
        <v>119603</v>
      </c>
    </row>
    <row r="323" spans="1:1">
      <c r="A323" s="66">
        <v>119604</v>
      </c>
    </row>
    <row r="324" spans="1:1">
      <c r="A324" s="66">
        <v>119701</v>
      </c>
    </row>
    <row r="325" spans="1:1">
      <c r="A325" s="66">
        <v>119801</v>
      </c>
    </row>
    <row r="326" spans="1:1">
      <c r="A326" s="66">
        <v>119802</v>
      </c>
    </row>
    <row r="327" spans="1:1">
      <c r="A327" s="66">
        <v>119901</v>
      </c>
    </row>
    <row r="328" spans="1:1">
      <c r="A328" s="66">
        <v>119902</v>
      </c>
    </row>
    <row r="329" spans="1:1">
      <c r="A329" s="66">
        <v>119903</v>
      </c>
    </row>
    <row r="330" spans="1:1">
      <c r="A330" s="66">
        <v>131201</v>
      </c>
    </row>
    <row r="331" spans="1:1">
      <c r="A331" s="66">
        <v>131202</v>
      </c>
    </row>
    <row r="332" spans="1:1">
      <c r="A332" s="66">
        <v>150101</v>
      </c>
    </row>
    <row r="333" spans="1:1">
      <c r="A333" s="66">
        <v>150201</v>
      </c>
    </row>
    <row r="334" spans="1:1">
      <c r="A334" s="66">
        <v>150202</v>
      </c>
    </row>
    <row r="335" spans="1:1">
      <c r="A335" s="66">
        <v>150203</v>
      </c>
    </row>
    <row r="336" spans="1:1">
      <c r="A336" s="66">
        <v>150301</v>
      </c>
    </row>
    <row r="337" spans="1:1">
      <c r="A337" s="66">
        <v>150401</v>
      </c>
    </row>
    <row r="338" spans="1:1">
      <c r="A338" s="66">
        <v>150402</v>
      </c>
    </row>
    <row r="339" spans="1:1">
      <c r="A339" s="66">
        <v>150501</v>
      </c>
    </row>
    <row r="340" spans="1:1">
      <c r="A340" s="66">
        <v>150601</v>
      </c>
    </row>
    <row r="341" spans="1:1">
      <c r="A341" s="66">
        <v>150701</v>
      </c>
    </row>
    <row r="342" spans="1:1">
      <c r="A342" s="66">
        <v>150801</v>
      </c>
    </row>
    <row r="343" spans="1:1">
      <c r="A343" s="66">
        <v>150802</v>
      </c>
    </row>
    <row r="344" spans="1:1">
      <c r="A344" s="66">
        <v>150901</v>
      </c>
    </row>
    <row r="345" spans="1:1">
      <c r="A345" s="66">
        <v>150902</v>
      </c>
    </row>
    <row r="346" spans="1:1">
      <c r="A346" s="66">
        <v>151001</v>
      </c>
    </row>
    <row r="347" spans="1:1">
      <c r="A347" s="66">
        <v>151002</v>
      </c>
    </row>
    <row r="348" spans="1:1">
      <c r="A348" s="66">
        <v>151101</v>
      </c>
    </row>
    <row r="349" spans="1:1">
      <c r="A349" s="66">
        <v>151301</v>
      </c>
    </row>
    <row r="350" spans="1:1">
      <c r="A350" s="66">
        <v>151501</v>
      </c>
    </row>
    <row r="351" spans="1:1">
      <c r="A351" s="66">
        <v>151801</v>
      </c>
    </row>
    <row r="352" spans="1:1">
      <c r="A352" s="66">
        <v>152201</v>
      </c>
    </row>
    <row r="353" spans="1:1">
      <c r="A353" s="66">
        <v>152301</v>
      </c>
    </row>
    <row r="354" spans="1:1">
      <c r="A354" s="66">
        <v>152901</v>
      </c>
    </row>
    <row r="355" spans="1:1">
      <c r="A355" s="66">
        <v>900000</v>
      </c>
    </row>
    <row r="356" spans="1:1">
      <c r="A356" s="66">
        <v>900001</v>
      </c>
    </row>
    <row r="357" spans="1:1">
      <c r="A357" s="67">
        <v>10101</v>
      </c>
    </row>
    <row r="358" spans="1:1">
      <c r="A358" s="67">
        <v>10102</v>
      </c>
    </row>
    <row r="359" spans="1:1">
      <c r="A359" s="67">
        <v>10103</v>
      </c>
    </row>
    <row r="360" spans="1:1">
      <c r="A360" s="67">
        <v>10104</v>
      </c>
    </row>
    <row r="361" spans="1:1">
      <c r="A361" s="67">
        <v>10105</v>
      </c>
    </row>
    <row r="362" spans="1:1">
      <c r="A362" s="67">
        <v>10106</v>
      </c>
    </row>
    <row r="363" spans="1:1">
      <c r="A363" s="67">
        <v>10107</v>
      </c>
    </row>
    <row r="364" spans="1:1">
      <c r="A364" s="67">
        <v>10108</v>
      </c>
    </row>
    <row r="365" spans="1:1">
      <c r="A365" s="67">
        <v>10109</v>
      </c>
    </row>
    <row r="366" spans="1:1">
      <c r="A366" s="68">
        <v>10201</v>
      </c>
    </row>
    <row r="367" spans="1:1">
      <c r="A367" s="68">
        <v>10202</v>
      </c>
    </row>
    <row r="368" spans="1:1">
      <c r="A368" s="68">
        <v>10203</v>
      </c>
    </row>
    <row r="369" spans="1:1">
      <c r="A369" s="68">
        <v>10204</v>
      </c>
    </row>
    <row r="370" spans="1:1">
      <c r="A370" s="68">
        <v>10205</v>
      </c>
    </row>
    <row r="371" spans="1:1">
      <c r="A371" s="68">
        <v>10206</v>
      </c>
    </row>
    <row r="372" spans="1:1">
      <c r="A372" s="68">
        <v>10207</v>
      </c>
    </row>
    <row r="373" spans="1:1">
      <c r="A373" s="68">
        <v>10208</v>
      </c>
    </row>
    <row r="374" spans="1:1">
      <c r="A374" s="68">
        <v>10209</v>
      </c>
    </row>
    <row r="375" spans="1:1">
      <c r="A375" s="69">
        <v>10301</v>
      </c>
    </row>
    <row r="376" spans="1:1">
      <c r="A376" s="69">
        <v>10302</v>
      </c>
    </row>
    <row r="377" spans="1:1">
      <c r="A377" s="69">
        <v>10303</v>
      </c>
    </row>
    <row r="378" spans="1:1">
      <c r="A378" s="69">
        <v>10304</v>
      </c>
    </row>
    <row r="379" spans="1:1">
      <c r="A379" s="69">
        <v>10305</v>
      </c>
    </row>
    <row r="380" spans="1:1">
      <c r="A380" s="69">
        <v>10306</v>
      </c>
    </row>
    <row r="381" spans="1:1">
      <c r="A381" s="69">
        <v>10307</v>
      </c>
    </row>
    <row r="382" spans="1:1">
      <c r="A382" s="69">
        <v>10308</v>
      </c>
    </row>
    <row r="383" spans="1:1">
      <c r="A383" s="69">
        <v>10309</v>
      </c>
    </row>
    <row r="384" spans="1:1">
      <c r="A384" s="69">
        <v>10310</v>
      </c>
    </row>
    <row r="385" spans="1:1">
      <c r="A385" s="68">
        <v>10401</v>
      </c>
    </row>
    <row r="386" spans="1:1">
      <c r="A386" s="68">
        <v>10402</v>
      </c>
    </row>
    <row r="387" spans="1:1">
      <c r="A387" s="68">
        <v>10403</v>
      </c>
    </row>
    <row r="388" spans="1:1">
      <c r="A388" s="68">
        <v>10404</v>
      </c>
    </row>
    <row r="389" spans="1:1">
      <c r="A389" s="68">
        <v>10405</v>
      </c>
    </row>
    <row r="390" spans="1:1">
      <c r="A390" s="70">
        <v>10501</v>
      </c>
    </row>
    <row r="391" spans="1:1">
      <c r="A391" s="70">
        <v>10502</v>
      </c>
    </row>
    <row r="392" spans="1:1">
      <c r="A392" s="70">
        <v>10503</v>
      </c>
    </row>
    <row r="393" spans="1:1">
      <c r="A393" s="70">
        <v>10504</v>
      </c>
    </row>
    <row r="394" spans="1:1">
      <c r="A394" s="70">
        <v>10505</v>
      </c>
    </row>
    <row r="395" spans="1:1">
      <c r="A395" s="71">
        <v>10601</v>
      </c>
    </row>
    <row r="396" spans="1:1">
      <c r="A396" s="71">
        <v>10602</v>
      </c>
    </row>
    <row r="397" spans="1:1">
      <c r="A397" s="71">
        <v>10603</v>
      </c>
    </row>
    <row r="398" spans="1:1">
      <c r="A398" s="71">
        <v>10604</v>
      </c>
    </row>
    <row r="399" spans="1:1">
      <c r="A399" s="71">
        <v>10605</v>
      </c>
    </row>
    <row r="400" spans="1:1">
      <c r="A400" s="71">
        <v>10606</v>
      </c>
    </row>
    <row r="401" spans="1:1">
      <c r="A401" s="71">
        <v>10607</v>
      </c>
    </row>
    <row r="402" spans="1:1">
      <c r="A402" s="71">
        <v>10608</v>
      </c>
    </row>
    <row r="403" spans="1:1">
      <c r="A403" s="71">
        <v>10609</v>
      </c>
    </row>
    <row r="404" spans="1:1">
      <c r="A404" s="71">
        <v>10610</v>
      </c>
    </row>
    <row r="405" spans="1:1">
      <c r="A405" s="37">
        <v>10700</v>
      </c>
    </row>
    <row r="406" spans="1:1">
      <c r="A406" s="72">
        <v>10801</v>
      </c>
    </row>
    <row r="407" spans="1:1">
      <c r="A407" s="72">
        <v>10802</v>
      </c>
    </row>
    <row r="408" spans="1:1">
      <c r="A408" s="72">
        <v>10803</v>
      </c>
    </row>
    <row r="409" spans="1:1">
      <c r="A409" s="73">
        <v>10804</v>
      </c>
    </row>
    <row r="410" spans="1:1">
      <c r="A410" s="74">
        <v>10851</v>
      </c>
    </row>
  </sheetData>
  <mergeCells count="2">
    <mergeCell ref="K8:K24"/>
    <mergeCell ref="O32:S32"/>
  </mergeCells>
  <phoneticPr fontId="26" type="noConversion"/>
  <conditionalFormatting sqref="J9:J24">
    <cfRule type="cellIs" dxfId="3" priority="1" operator="greaterThan">
      <formula>0.25</formula>
    </cfRule>
  </conditionalFormatting>
  <conditionalFormatting sqref="I9:I24">
    <cfRule type="cellIs" dxfId="2" priority="2" operator="greaterThan">
      <formula>2000</formula>
    </cfRule>
  </conditionalFormatting>
  <conditionalFormatting sqref="G9:G24">
    <cfRule type="cellIs" dxfId="1" priority="3" operator="greaterThan">
      <formula>20</formula>
    </cfRule>
  </conditionalFormatting>
  <conditionalFormatting sqref="F9:F24">
    <cfRule type="cellIs" dxfId="0" priority="4" operator="lessThan">
      <formula>56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C67"/>
  <sheetViews>
    <sheetView workbookViewId="0"/>
  </sheetViews>
  <sheetFormatPr defaultRowHeight="14.25"/>
  <cols>
    <col min="1" max="1" width="10.85546875" customWidth="1"/>
    <col min="2" max="2" width="14.42578125" customWidth="1"/>
    <col min="3" max="3" width="14.42578125" hidden="1" customWidth="1"/>
    <col min="4" max="4" width="21.7109375" customWidth="1"/>
    <col min="5" max="5" width="13" customWidth="1"/>
    <col min="6" max="6" width="17.140625" customWidth="1"/>
    <col min="7" max="7" width="13" customWidth="1"/>
    <col min="8" max="29" width="14.42578125" customWidth="1"/>
  </cols>
  <sheetData>
    <row r="1" spans="1:29" ht="12.75">
      <c r="A1" s="105" t="s">
        <v>0</v>
      </c>
      <c r="B1" s="106" t="s">
        <v>1</v>
      </c>
      <c r="C1" s="107" t="s">
        <v>2</v>
      </c>
      <c r="D1" s="107" t="s">
        <v>3</v>
      </c>
      <c r="E1" s="99" t="s">
        <v>4</v>
      </c>
      <c r="F1" s="108" t="s">
        <v>5</v>
      </c>
      <c r="G1" s="99" t="s">
        <v>6</v>
      </c>
      <c r="H1" s="99" t="s">
        <v>7</v>
      </c>
      <c r="I1" s="99" t="s">
        <v>8</v>
      </c>
      <c r="J1" s="99" t="s">
        <v>9</v>
      </c>
      <c r="K1" s="108" t="s">
        <v>10</v>
      </c>
      <c r="L1" s="97"/>
      <c r="M1" s="97"/>
      <c r="N1" s="97"/>
      <c r="O1" s="97"/>
      <c r="P1" s="108" t="s">
        <v>11</v>
      </c>
      <c r="Q1" s="97"/>
      <c r="R1" s="97"/>
      <c r="S1" s="97"/>
      <c r="T1" s="108" t="s">
        <v>12</v>
      </c>
      <c r="U1" s="108" t="s">
        <v>13</v>
      </c>
      <c r="V1" s="109" t="s">
        <v>14</v>
      </c>
      <c r="W1" s="99" t="s">
        <v>15</v>
      </c>
      <c r="X1" s="99" t="s">
        <v>16</v>
      </c>
      <c r="Y1" s="100" t="s">
        <v>17</v>
      </c>
      <c r="Z1" s="99"/>
      <c r="AA1" s="99"/>
      <c r="AB1" s="100"/>
      <c r="AC1" s="102"/>
    </row>
    <row r="2" spans="1:29" ht="36.950000000000003" customHeight="1">
      <c r="A2" s="97"/>
      <c r="B2" s="101"/>
      <c r="C2" s="101"/>
      <c r="D2" s="101"/>
      <c r="E2" s="97"/>
      <c r="F2" s="97"/>
      <c r="G2" s="97"/>
      <c r="H2" s="97"/>
      <c r="I2" s="97"/>
      <c r="J2" s="97"/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2" t="s">
        <v>18</v>
      </c>
      <c r="Q2" s="3" t="s">
        <v>19</v>
      </c>
      <c r="R2" s="3" t="s">
        <v>20</v>
      </c>
      <c r="S2" s="3" t="s">
        <v>21</v>
      </c>
      <c r="T2" s="97"/>
      <c r="U2" s="97"/>
      <c r="V2" s="97"/>
      <c r="W2" s="97"/>
      <c r="X2" s="97"/>
      <c r="Y2" s="101"/>
      <c r="Z2" s="97"/>
      <c r="AA2" s="97"/>
      <c r="AB2" s="101"/>
      <c r="AC2" s="103"/>
    </row>
    <row r="3" spans="1:29" ht="12.75">
      <c r="A3" s="97"/>
      <c r="B3" s="101"/>
      <c r="C3" s="101"/>
      <c r="D3" s="101"/>
      <c r="E3" s="6" t="s">
        <v>23</v>
      </c>
      <c r="F3" s="7" t="s">
        <v>24</v>
      </c>
      <c r="G3" s="8"/>
      <c r="H3" s="6" t="s">
        <v>23</v>
      </c>
      <c r="I3" s="6" t="s">
        <v>25</v>
      </c>
      <c r="J3" s="6" t="s">
        <v>25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6" t="s">
        <v>26</v>
      </c>
      <c r="Q3" s="7" t="s">
        <v>26</v>
      </c>
      <c r="R3" s="7" t="s">
        <v>26</v>
      </c>
      <c r="S3" s="7" t="s">
        <v>26</v>
      </c>
      <c r="T3" s="7" t="s">
        <v>27</v>
      </c>
      <c r="U3" s="7" t="s">
        <v>27</v>
      </c>
      <c r="V3" s="9" t="s">
        <v>27</v>
      </c>
      <c r="W3" s="6" t="s">
        <v>28</v>
      </c>
      <c r="X3" s="6" t="s">
        <v>28</v>
      </c>
      <c r="Y3" s="101"/>
      <c r="Z3" s="6"/>
      <c r="AA3" s="6"/>
      <c r="AB3" s="101"/>
      <c r="AC3" s="103"/>
    </row>
    <row r="4" spans="1:29" ht="12.75">
      <c r="A4" s="110" t="s">
        <v>29</v>
      </c>
      <c r="B4" s="112" t="s">
        <v>30</v>
      </c>
      <c r="C4" s="10" t="s">
        <v>31</v>
      </c>
      <c r="D4" s="10" t="s">
        <v>32</v>
      </c>
      <c r="E4" s="11"/>
      <c r="F4" s="1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  <c r="U4" s="12"/>
      <c r="V4" s="12"/>
      <c r="W4" s="11"/>
      <c r="X4" s="11"/>
      <c r="Y4" s="13"/>
      <c r="Z4" s="14"/>
      <c r="AA4" s="14"/>
      <c r="AB4" s="15"/>
      <c r="AC4" s="104"/>
    </row>
    <row r="5" spans="1:29" ht="12.75">
      <c r="A5" s="111"/>
      <c r="B5" s="97"/>
      <c r="C5" s="113" t="s">
        <v>177</v>
      </c>
      <c r="D5" s="10" t="s">
        <v>33</v>
      </c>
      <c r="E5" s="11"/>
      <c r="F5" s="1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2"/>
      <c r="U5" s="12"/>
      <c r="V5" s="12"/>
      <c r="W5" s="11"/>
      <c r="X5" s="11"/>
      <c r="Y5" s="13"/>
      <c r="Z5" s="14"/>
      <c r="AA5" s="14"/>
      <c r="AB5" s="15"/>
      <c r="AC5" s="97"/>
    </row>
    <row r="6" spans="1:29" ht="12.75">
      <c r="A6" s="111"/>
      <c r="B6" s="97"/>
      <c r="C6" s="97"/>
      <c r="D6" s="10" t="s">
        <v>34</v>
      </c>
      <c r="E6" s="11"/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  <c r="U6" s="12"/>
      <c r="V6" s="12"/>
      <c r="W6" s="11"/>
      <c r="X6" s="11"/>
      <c r="Y6" s="13"/>
      <c r="Z6" s="14"/>
      <c r="AA6" s="14"/>
      <c r="AB6" s="15"/>
      <c r="AC6" s="97"/>
    </row>
    <row r="7" spans="1:29" ht="12.75">
      <c r="A7" s="111"/>
      <c r="B7" s="97"/>
      <c r="C7" s="97"/>
      <c r="D7" s="10" t="s">
        <v>35</v>
      </c>
      <c r="E7" s="16"/>
      <c r="F7" s="4"/>
      <c r="G7" s="16"/>
      <c r="H7" s="16"/>
      <c r="I7" s="16"/>
      <c r="J7" s="16"/>
      <c r="K7" s="16"/>
      <c r="L7" s="16"/>
      <c r="M7" s="17"/>
      <c r="N7" s="17"/>
      <c r="O7" s="17"/>
      <c r="P7" s="16"/>
      <c r="Q7" s="16"/>
      <c r="R7" s="17"/>
      <c r="S7" s="17"/>
      <c r="T7" s="4"/>
      <c r="U7" s="4"/>
      <c r="V7" s="4"/>
      <c r="W7" s="16"/>
      <c r="X7" s="16"/>
      <c r="Y7" s="17"/>
      <c r="Z7" s="16"/>
      <c r="AA7" s="16"/>
      <c r="AB7" s="18"/>
      <c r="AC7" s="97"/>
    </row>
    <row r="8" spans="1:29" ht="12.75">
      <c r="A8" s="111"/>
      <c r="B8" s="97"/>
      <c r="C8" s="97"/>
      <c r="D8" s="19" t="s">
        <v>36</v>
      </c>
      <c r="E8" s="20"/>
      <c r="F8" s="21"/>
      <c r="G8" s="20"/>
      <c r="H8" s="22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1"/>
      <c r="U8" s="21"/>
      <c r="V8" s="21"/>
      <c r="W8" s="20"/>
      <c r="X8" s="20"/>
      <c r="Y8" s="23"/>
      <c r="Z8" s="14"/>
      <c r="AA8" s="14"/>
      <c r="AB8" s="15"/>
      <c r="AC8" s="97"/>
    </row>
    <row r="9" spans="1:29" ht="12.75">
      <c r="A9" s="111"/>
      <c r="B9" s="97"/>
      <c r="C9" s="113" t="s">
        <v>178</v>
      </c>
      <c r="D9" s="10" t="s">
        <v>37</v>
      </c>
      <c r="E9" s="11"/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2"/>
      <c r="U9" s="12"/>
      <c r="V9" s="12"/>
      <c r="W9" s="11"/>
      <c r="X9" s="11"/>
      <c r="Y9" s="13"/>
      <c r="Z9" s="14"/>
      <c r="AA9" s="14"/>
      <c r="AB9" s="15"/>
      <c r="AC9" s="97"/>
    </row>
    <row r="10" spans="1:29" ht="12.75">
      <c r="A10" s="111"/>
      <c r="B10" s="97"/>
      <c r="C10" s="97"/>
      <c r="D10" s="10" t="s">
        <v>38</v>
      </c>
      <c r="E10" s="11"/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2"/>
      <c r="U10" s="12"/>
      <c r="V10" s="12"/>
      <c r="W10" s="11"/>
      <c r="X10" s="11"/>
      <c r="Y10" s="13"/>
      <c r="Z10" s="14"/>
      <c r="AA10" s="14"/>
      <c r="AB10" s="15"/>
      <c r="AC10" s="97"/>
    </row>
    <row r="11" spans="1:29" ht="12.75">
      <c r="A11" s="111"/>
      <c r="B11" s="97"/>
      <c r="C11" s="97"/>
      <c r="D11" s="10" t="s">
        <v>35</v>
      </c>
      <c r="E11" s="16"/>
      <c r="F11" s="4"/>
      <c r="G11" s="16"/>
      <c r="H11" s="16"/>
      <c r="I11" s="16"/>
      <c r="J11" s="16"/>
      <c r="K11" s="16"/>
      <c r="L11" s="16"/>
      <c r="M11" s="17"/>
      <c r="N11" s="17"/>
      <c r="O11" s="17"/>
      <c r="P11" s="16"/>
      <c r="Q11" s="16"/>
      <c r="R11" s="17"/>
      <c r="S11" s="17"/>
      <c r="T11" s="4"/>
      <c r="U11" s="4"/>
      <c r="V11" s="4"/>
      <c r="W11" s="16"/>
      <c r="X11" s="16"/>
      <c r="Y11" s="17"/>
      <c r="Z11" s="14"/>
      <c r="AA11" s="14"/>
      <c r="AB11" s="15"/>
      <c r="AC11" s="97"/>
    </row>
    <row r="12" spans="1:29" ht="12.75">
      <c r="A12" s="111"/>
      <c r="B12" s="97"/>
      <c r="C12" s="97"/>
      <c r="D12" s="24" t="s">
        <v>36</v>
      </c>
      <c r="E12" s="25"/>
      <c r="F12" s="26"/>
      <c r="G12" s="25"/>
      <c r="H12" s="27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5"/>
      <c r="X12" s="25"/>
      <c r="Y12" s="28"/>
      <c r="Z12" s="14"/>
      <c r="AA12" s="14"/>
      <c r="AB12" s="15"/>
      <c r="AC12" s="97"/>
    </row>
    <row r="13" spans="1:29" ht="12.75">
      <c r="A13" s="111"/>
      <c r="B13" s="97"/>
      <c r="C13" s="113" t="s">
        <v>179</v>
      </c>
      <c r="D13" s="10" t="s">
        <v>39</v>
      </c>
      <c r="E13" s="11"/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2"/>
      <c r="U13" s="12"/>
      <c r="V13" s="12"/>
      <c r="W13" s="11"/>
      <c r="X13" s="11"/>
      <c r="Y13" s="13"/>
      <c r="Z13" s="14"/>
      <c r="AA13" s="14"/>
      <c r="AB13" s="15"/>
      <c r="AC13" s="97"/>
    </row>
    <row r="14" spans="1:29" ht="12.75">
      <c r="A14" s="111"/>
      <c r="B14" s="97"/>
      <c r="C14" s="97"/>
      <c r="D14" s="10" t="s">
        <v>40</v>
      </c>
      <c r="E14" s="11"/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2"/>
      <c r="U14" s="12"/>
      <c r="V14" s="12"/>
      <c r="W14" s="11"/>
      <c r="X14" s="11"/>
      <c r="Y14" s="13"/>
      <c r="Z14" s="14"/>
      <c r="AA14" s="14"/>
      <c r="AB14" s="15"/>
      <c r="AC14" s="97"/>
    </row>
    <row r="15" spans="1:29" ht="12.75">
      <c r="A15" s="111"/>
      <c r="B15" s="97"/>
      <c r="C15" s="97"/>
      <c r="D15" s="10" t="s">
        <v>35</v>
      </c>
      <c r="E15" s="14"/>
      <c r="F15" s="29"/>
      <c r="G15" s="14"/>
      <c r="H15" s="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29"/>
      <c r="U15" s="29"/>
      <c r="V15" s="29"/>
      <c r="W15" s="14"/>
      <c r="X15" s="14"/>
      <c r="Y15" s="30"/>
      <c r="Z15" s="14"/>
      <c r="AA15" s="14"/>
      <c r="AB15" s="15"/>
      <c r="AC15" s="97"/>
    </row>
    <row r="16" spans="1:29" ht="12.75">
      <c r="A16" s="111"/>
      <c r="B16" s="97"/>
      <c r="C16" s="97"/>
      <c r="D16" s="19" t="s">
        <v>36</v>
      </c>
      <c r="E16" s="31"/>
      <c r="F16" s="22"/>
      <c r="G16" s="31"/>
      <c r="H16" s="31"/>
      <c r="I16" s="31"/>
      <c r="J16" s="31"/>
      <c r="K16" s="31"/>
      <c r="L16" s="31"/>
      <c r="M16" s="32"/>
      <c r="N16" s="32"/>
      <c r="O16" s="32"/>
      <c r="P16" s="31"/>
      <c r="Q16" s="31"/>
      <c r="R16" s="32"/>
      <c r="S16" s="32"/>
      <c r="T16" s="22"/>
      <c r="U16" s="22"/>
      <c r="V16" s="22"/>
      <c r="W16" s="31"/>
      <c r="X16" s="31"/>
      <c r="Y16" s="32"/>
      <c r="Z16" s="14"/>
      <c r="AA16" s="14"/>
      <c r="AB16" s="15"/>
      <c r="AC16" s="97"/>
    </row>
    <row r="17" spans="1:29" ht="12.75">
      <c r="A17" s="111"/>
      <c r="B17" s="97"/>
      <c r="C17" s="113" t="s">
        <v>180</v>
      </c>
      <c r="D17" s="10" t="s">
        <v>37</v>
      </c>
      <c r="E17" s="11"/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2"/>
      <c r="U17" s="12"/>
      <c r="V17" s="12"/>
      <c r="W17" s="11"/>
      <c r="X17" s="11"/>
      <c r="Y17" s="13"/>
      <c r="Z17" s="14"/>
      <c r="AA17" s="14"/>
      <c r="AB17" s="15"/>
      <c r="AC17" s="97"/>
    </row>
    <row r="18" spans="1:29" ht="12.75">
      <c r="A18" s="111"/>
      <c r="B18" s="97"/>
      <c r="C18" s="97"/>
      <c r="D18" s="10" t="s">
        <v>38</v>
      </c>
      <c r="E18" s="11"/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2"/>
      <c r="U18" s="12"/>
      <c r="V18" s="12"/>
      <c r="W18" s="11"/>
      <c r="X18" s="11"/>
      <c r="Y18" s="13"/>
      <c r="Z18" s="14"/>
      <c r="AA18" s="14"/>
      <c r="AB18" s="15"/>
      <c r="AC18" s="97"/>
    </row>
    <row r="19" spans="1:29" ht="12.75">
      <c r="A19" s="111"/>
      <c r="B19" s="97"/>
      <c r="C19" s="97"/>
      <c r="D19" s="10" t="s">
        <v>35</v>
      </c>
      <c r="E19" s="16"/>
      <c r="F19" s="4"/>
      <c r="G19" s="16"/>
      <c r="H19" s="16"/>
      <c r="I19" s="16"/>
      <c r="J19" s="16"/>
      <c r="K19" s="16"/>
      <c r="L19" s="16"/>
      <c r="M19" s="17"/>
      <c r="N19" s="17"/>
      <c r="O19" s="17"/>
      <c r="P19" s="16"/>
      <c r="Q19" s="16"/>
      <c r="R19" s="17"/>
      <c r="S19" s="17"/>
      <c r="T19" s="4"/>
      <c r="U19" s="4"/>
      <c r="V19" s="4"/>
      <c r="W19" s="16"/>
      <c r="X19" s="16"/>
      <c r="Y19" s="17"/>
      <c r="Z19" s="16"/>
      <c r="AA19" s="16"/>
      <c r="AB19" s="18"/>
      <c r="AC19" s="97"/>
    </row>
    <row r="20" spans="1:29" ht="12.75">
      <c r="A20" s="111"/>
      <c r="B20" s="97"/>
      <c r="C20" s="97"/>
      <c r="D20" s="24" t="s">
        <v>36</v>
      </c>
      <c r="E20" s="25"/>
      <c r="F20" s="26"/>
      <c r="G20" s="25"/>
      <c r="H20" s="2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  <c r="U20" s="26"/>
      <c r="V20" s="26"/>
      <c r="W20" s="25"/>
      <c r="X20" s="25"/>
      <c r="Y20" s="28"/>
      <c r="Z20" s="14"/>
      <c r="AA20" s="14"/>
      <c r="AB20" s="15"/>
      <c r="AC20" s="97"/>
    </row>
    <row r="21" spans="1:29" ht="12.75">
      <c r="A21" s="111"/>
      <c r="B21" s="97"/>
      <c r="C21" s="113" t="s">
        <v>181</v>
      </c>
      <c r="D21" s="10" t="s">
        <v>41</v>
      </c>
      <c r="E21" s="11"/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2"/>
      <c r="U21" s="12"/>
      <c r="V21" s="12"/>
      <c r="W21" s="11"/>
      <c r="X21" s="11"/>
      <c r="Y21" s="13"/>
      <c r="Z21" s="14"/>
      <c r="AA21" s="14"/>
      <c r="AB21" s="15"/>
      <c r="AC21" s="97"/>
    </row>
    <row r="22" spans="1:29" ht="12.75">
      <c r="A22" s="111"/>
      <c r="B22" s="97"/>
      <c r="C22" s="97"/>
      <c r="D22" s="10" t="s">
        <v>42</v>
      </c>
      <c r="E22" s="11"/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2"/>
      <c r="U22" s="12"/>
      <c r="V22" s="12"/>
      <c r="W22" s="11"/>
      <c r="X22" s="11"/>
      <c r="Y22" s="13"/>
      <c r="Z22" s="14"/>
      <c r="AA22" s="14"/>
      <c r="AB22" s="15"/>
      <c r="AC22" s="97"/>
    </row>
    <row r="23" spans="1:29" ht="12.75">
      <c r="A23" s="111"/>
      <c r="B23" s="97"/>
      <c r="C23" s="97"/>
      <c r="D23" s="10" t="s">
        <v>35</v>
      </c>
      <c r="E23" s="16"/>
      <c r="F23" s="4"/>
      <c r="G23" s="16"/>
      <c r="H23" s="16"/>
      <c r="I23" s="16"/>
      <c r="J23" s="16"/>
      <c r="K23" s="16"/>
      <c r="L23" s="16"/>
      <c r="M23" s="17"/>
      <c r="N23" s="17"/>
      <c r="O23" s="17"/>
      <c r="P23" s="16"/>
      <c r="Q23" s="16"/>
      <c r="R23" s="17"/>
      <c r="S23" s="17"/>
      <c r="T23" s="4"/>
      <c r="U23" s="4"/>
      <c r="V23" s="4"/>
      <c r="W23" s="16"/>
      <c r="X23" s="16"/>
      <c r="Y23" s="17"/>
      <c r="Z23" s="14"/>
      <c r="AA23" s="14"/>
      <c r="AB23" s="15"/>
      <c r="AC23" s="97"/>
    </row>
    <row r="24" spans="1:29" ht="12.75">
      <c r="A24" s="111"/>
      <c r="B24" s="97"/>
      <c r="C24" s="97"/>
      <c r="D24" s="19" t="s">
        <v>36</v>
      </c>
      <c r="E24" s="20"/>
      <c r="F24" s="21"/>
      <c r="G24" s="20"/>
      <c r="H24" s="22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  <c r="U24" s="21"/>
      <c r="V24" s="21"/>
      <c r="W24" s="20"/>
      <c r="X24" s="20"/>
      <c r="Y24" s="23"/>
      <c r="Z24" s="14"/>
      <c r="AA24" s="14"/>
      <c r="AB24" s="15"/>
      <c r="AC24" s="97"/>
    </row>
    <row r="25" spans="1:29" ht="12.75">
      <c r="A25" s="111"/>
      <c r="B25" s="97"/>
      <c r="C25" s="113" t="s">
        <v>182</v>
      </c>
      <c r="D25" s="10" t="s">
        <v>43</v>
      </c>
      <c r="E25" s="11"/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2"/>
      <c r="U25" s="12"/>
      <c r="V25" s="12"/>
      <c r="W25" s="11"/>
      <c r="X25" s="11"/>
      <c r="Y25" s="13"/>
      <c r="Z25" s="14"/>
      <c r="AA25" s="14"/>
      <c r="AB25" s="15"/>
      <c r="AC25" s="97"/>
    </row>
    <row r="26" spans="1:29" ht="12.75">
      <c r="A26" s="111"/>
      <c r="B26" s="97"/>
      <c r="C26" s="97"/>
      <c r="D26" s="10" t="s">
        <v>44</v>
      </c>
      <c r="E26" s="11"/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2"/>
      <c r="U26" s="12"/>
      <c r="V26" s="12"/>
      <c r="W26" s="11"/>
      <c r="X26" s="11"/>
      <c r="Y26" s="13"/>
      <c r="Z26" s="14"/>
      <c r="AA26" s="14"/>
      <c r="AB26" s="15"/>
      <c r="AC26" s="97"/>
    </row>
    <row r="27" spans="1:29" ht="12.75">
      <c r="A27" s="111"/>
      <c r="B27" s="97"/>
      <c r="C27" s="97"/>
      <c r="D27" s="10" t="s">
        <v>35</v>
      </c>
      <c r="E27" s="14"/>
      <c r="F27" s="29"/>
      <c r="G27" s="14"/>
      <c r="H27" s="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29"/>
      <c r="U27" s="29"/>
      <c r="V27" s="29"/>
      <c r="W27" s="14"/>
      <c r="X27" s="14"/>
      <c r="Y27" s="30"/>
      <c r="Z27" s="14"/>
      <c r="AA27" s="14"/>
      <c r="AB27" s="15"/>
      <c r="AC27" s="97"/>
    </row>
    <row r="28" spans="1:29" ht="12.75">
      <c r="A28" s="111"/>
      <c r="B28" s="97"/>
      <c r="C28" s="97"/>
      <c r="D28" s="24" t="s">
        <v>36</v>
      </c>
      <c r="E28" s="33"/>
      <c r="F28" s="27"/>
      <c r="G28" s="33"/>
      <c r="H28" s="33"/>
      <c r="I28" s="33"/>
      <c r="J28" s="33"/>
      <c r="K28" s="33"/>
      <c r="L28" s="33"/>
      <c r="M28" s="34"/>
      <c r="N28" s="34"/>
      <c r="O28" s="34"/>
      <c r="P28" s="33"/>
      <c r="Q28" s="33"/>
      <c r="R28" s="34"/>
      <c r="S28" s="34"/>
      <c r="T28" s="27"/>
      <c r="U28" s="27"/>
      <c r="V28" s="27"/>
      <c r="W28" s="33"/>
      <c r="X28" s="33"/>
      <c r="Y28" s="34"/>
      <c r="Z28" s="14"/>
      <c r="AA28" s="14"/>
      <c r="AB28" s="15"/>
      <c r="AC28" s="97"/>
    </row>
    <row r="29" spans="1:29" ht="12.75">
      <c r="A29" s="4"/>
      <c r="B29" s="4"/>
      <c r="C29" s="4"/>
      <c r="D29" s="10"/>
      <c r="E29" s="10"/>
      <c r="F29" s="10"/>
      <c r="G29" s="10"/>
      <c r="H29" s="4"/>
      <c r="I29" s="14"/>
      <c r="J29" s="29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29"/>
      <c r="X29" s="29"/>
      <c r="Y29" s="29"/>
      <c r="Z29" s="14"/>
      <c r="AA29" s="14"/>
      <c r="AB29" s="15"/>
      <c r="AC29" s="97"/>
    </row>
    <row r="30" spans="1:29" ht="12.75">
      <c r="A30" s="4"/>
      <c r="B30" s="4"/>
      <c r="C30" s="4"/>
      <c r="D30" s="10"/>
      <c r="E30" s="10"/>
      <c r="F30" s="10"/>
      <c r="G30" s="10"/>
      <c r="H30" s="4"/>
      <c r="I30" s="14"/>
      <c r="J30" s="29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29"/>
      <c r="X30" s="29"/>
      <c r="Y30" s="29"/>
      <c r="Z30" s="14"/>
      <c r="AA30" s="14"/>
      <c r="AB30" s="15"/>
      <c r="AC30" s="97"/>
    </row>
    <row r="31" spans="1:29" ht="12.75">
      <c r="A31" s="4"/>
      <c r="B31" s="4"/>
      <c r="C31" s="4"/>
      <c r="D31" s="10"/>
      <c r="E31" s="10"/>
      <c r="F31" s="10"/>
      <c r="G31" s="10"/>
      <c r="H31" s="4"/>
      <c r="I31" s="14"/>
      <c r="J31" s="29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29"/>
      <c r="X31" s="29"/>
      <c r="Y31" s="29"/>
      <c r="Z31" s="14"/>
      <c r="AA31" s="14"/>
      <c r="AB31" s="15"/>
      <c r="AC31" s="97"/>
    </row>
    <row r="32" spans="1:29" ht="12.75">
      <c r="A32" s="4"/>
      <c r="B32" s="4"/>
      <c r="C32" s="4"/>
      <c r="D32" s="10"/>
      <c r="E32" s="10"/>
      <c r="F32" s="10"/>
      <c r="G32" s="10"/>
      <c r="H32" s="16"/>
      <c r="I32" s="16"/>
      <c r="J32" s="4"/>
      <c r="K32" s="16"/>
      <c r="L32" s="16"/>
      <c r="M32" s="16"/>
      <c r="N32" s="16"/>
      <c r="O32" s="16"/>
      <c r="P32" s="17"/>
      <c r="Q32" s="17"/>
      <c r="R32" s="17"/>
      <c r="S32" s="16"/>
      <c r="T32" s="16"/>
      <c r="U32" s="17"/>
      <c r="V32" s="17"/>
      <c r="W32" s="4"/>
      <c r="X32" s="4"/>
      <c r="Y32" s="4"/>
      <c r="Z32" s="16"/>
      <c r="AA32" s="16"/>
      <c r="AB32" s="18"/>
      <c r="AC32" s="97"/>
    </row>
    <row r="33" spans="1:29" ht="12.75">
      <c r="A33" s="4"/>
      <c r="B33" s="4"/>
      <c r="C33" s="4"/>
      <c r="D33" s="10"/>
      <c r="E33" s="10"/>
      <c r="F33" s="10"/>
      <c r="G33" s="10"/>
      <c r="H33" s="4"/>
      <c r="I33" s="14"/>
      <c r="J33" s="29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29"/>
      <c r="X33" s="29"/>
      <c r="Y33" s="29"/>
      <c r="Z33" s="14"/>
      <c r="AA33" s="14"/>
      <c r="AB33" s="15"/>
      <c r="AC33" s="97"/>
    </row>
    <row r="34" spans="1:29" ht="12.75">
      <c r="A34" s="4"/>
      <c r="B34" s="4"/>
      <c r="C34" s="4"/>
      <c r="D34" s="10"/>
      <c r="E34" s="10"/>
      <c r="F34" s="10"/>
      <c r="G34" s="10"/>
      <c r="H34" s="4"/>
      <c r="I34" s="14"/>
      <c r="J34" s="29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29"/>
      <c r="X34" s="29"/>
      <c r="Y34" s="29"/>
      <c r="Z34" s="14"/>
      <c r="AA34" s="14"/>
      <c r="AB34" s="15"/>
      <c r="AC34" s="97"/>
    </row>
    <row r="35" spans="1:29" ht="12.75">
      <c r="A35" s="4"/>
      <c r="B35" s="4"/>
      <c r="C35" s="4"/>
      <c r="D35" s="19"/>
      <c r="E35" s="19"/>
      <c r="F35" s="19"/>
      <c r="G35" s="19"/>
      <c r="H35" s="22"/>
      <c r="I35" s="20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1"/>
      <c r="X35" s="21"/>
      <c r="Y35" s="21"/>
      <c r="Z35" s="20"/>
      <c r="AA35" s="20"/>
      <c r="AB35" s="35"/>
      <c r="AC35" s="97"/>
    </row>
    <row r="36" spans="1:29" ht="12.75">
      <c r="A36" s="4"/>
      <c r="B36" s="4"/>
      <c r="C36" s="4"/>
      <c r="D36" s="10"/>
      <c r="E36" s="10"/>
      <c r="F36" s="10"/>
      <c r="G36" s="10"/>
      <c r="H36" s="4"/>
      <c r="I36" s="14"/>
      <c r="J36" s="29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29"/>
      <c r="X36" s="29"/>
      <c r="Y36" s="29"/>
      <c r="Z36" s="14"/>
      <c r="AA36" s="14"/>
      <c r="AB36" s="15"/>
      <c r="AC36" s="97"/>
    </row>
    <row r="37" spans="1:29" ht="12.75">
      <c r="A37" s="4"/>
      <c r="B37" s="4"/>
      <c r="C37" s="4"/>
      <c r="D37" s="10"/>
      <c r="E37" s="10"/>
      <c r="F37" s="10"/>
      <c r="G37" s="10"/>
      <c r="H37" s="4"/>
      <c r="I37" s="14"/>
      <c r="J37" s="29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29"/>
      <c r="X37" s="29"/>
      <c r="Y37" s="29"/>
      <c r="Z37" s="14"/>
      <c r="AA37" s="14"/>
      <c r="AB37" s="15"/>
      <c r="AC37" s="97"/>
    </row>
    <row r="38" spans="1:29" ht="12.75">
      <c r="A38" s="4"/>
      <c r="B38" s="4"/>
      <c r="C38" s="4"/>
      <c r="D38" s="10"/>
      <c r="E38" s="10"/>
      <c r="F38" s="10"/>
      <c r="G38" s="10"/>
      <c r="H38" s="16"/>
      <c r="I38" s="16"/>
      <c r="J38" s="4"/>
      <c r="K38" s="16"/>
      <c r="L38" s="16"/>
      <c r="M38" s="16"/>
      <c r="N38" s="16"/>
      <c r="O38" s="16"/>
      <c r="P38" s="17"/>
      <c r="Q38" s="17"/>
      <c r="R38" s="17"/>
      <c r="S38" s="16"/>
      <c r="T38" s="16"/>
      <c r="U38" s="17"/>
      <c r="V38" s="17"/>
      <c r="W38" s="4"/>
      <c r="X38" s="4"/>
      <c r="Y38" s="4"/>
      <c r="Z38" s="16"/>
      <c r="AA38" s="16"/>
      <c r="AB38" s="18"/>
      <c r="AC38" s="97"/>
    </row>
    <row r="39" spans="1:29" ht="12.75">
      <c r="A39" s="4"/>
      <c r="B39" s="4"/>
      <c r="C39" s="4"/>
      <c r="D39" s="10"/>
      <c r="E39" s="10"/>
      <c r="F39" s="10"/>
      <c r="G39" s="10"/>
      <c r="H39" s="4"/>
      <c r="I39" s="14"/>
      <c r="J39" s="29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29"/>
      <c r="X39" s="29"/>
      <c r="Y39" s="29"/>
      <c r="Z39" s="14"/>
      <c r="AA39" s="14"/>
      <c r="AB39" s="15"/>
      <c r="AC39" s="97"/>
    </row>
    <row r="40" spans="1:29" ht="12.75">
      <c r="A40" s="4"/>
      <c r="B40" s="4"/>
      <c r="C40" s="4"/>
      <c r="D40" s="10"/>
      <c r="E40" s="10"/>
      <c r="F40" s="10"/>
      <c r="G40" s="10"/>
      <c r="H40" s="4"/>
      <c r="I40" s="14"/>
      <c r="J40" s="29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29"/>
      <c r="X40" s="29"/>
      <c r="Y40" s="29"/>
      <c r="Z40" s="14"/>
      <c r="AA40" s="14"/>
      <c r="AB40" s="15"/>
      <c r="AC40" s="97"/>
    </row>
    <row r="41" spans="1:29" ht="12.75">
      <c r="A41" s="4"/>
      <c r="B41" s="4"/>
      <c r="C41" s="4"/>
      <c r="D41" s="24"/>
      <c r="E41" s="24"/>
      <c r="F41" s="24"/>
      <c r="G41" s="24"/>
      <c r="H41" s="27"/>
      <c r="I41" s="25"/>
      <c r="J41" s="26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  <c r="X41" s="26"/>
      <c r="Y41" s="26"/>
      <c r="Z41" s="25"/>
      <c r="AA41" s="25"/>
      <c r="AB41" s="36"/>
      <c r="AC41" s="97"/>
    </row>
    <row r="42" spans="1:29" ht="12.75">
      <c r="A42" s="4"/>
      <c r="B42" s="4"/>
      <c r="C42" s="4"/>
      <c r="D42" s="10"/>
      <c r="E42" s="10"/>
      <c r="F42" s="10"/>
      <c r="G42" s="10"/>
      <c r="H42" s="4"/>
      <c r="I42" s="14"/>
      <c r="J42" s="29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29"/>
      <c r="X42" s="29"/>
      <c r="Y42" s="29"/>
      <c r="Z42" s="14"/>
      <c r="AA42" s="14"/>
      <c r="AB42" s="15"/>
      <c r="AC42" s="97"/>
    </row>
    <row r="43" spans="1:29" ht="12.75">
      <c r="A43" s="4"/>
      <c r="B43" s="4"/>
      <c r="C43" s="4"/>
      <c r="D43" s="10"/>
      <c r="E43" s="10"/>
      <c r="F43" s="10"/>
      <c r="G43" s="10"/>
      <c r="H43" s="4"/>
      <c r="I43" s="14"/>
      <c r="J43" s="29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29"/>
      <c r="X43" s="29"/>
      <c r="Y43" s="29"/>
      <c r="Z43" s="14"/>
      <c r="AA43" s="14"/>
      <c r="AB43" s="15"/>
      <c r="AC43" s="97"/>
    </row>
    <row r="44" spans="1:29" ht="12.75">
      <c r="A44" s="4"/>
      <c r="B44" s="4"/>
      <c r="C44" s="4"/>
      <c r="D44" s="10"/>
      <c r="E44" s="10"/>
      <c r="F44" s="10"/>
      <c r="G44" s="10"/>
      <c r="H44" s="4"/>
      <c r="I44" s="14"/>
      <c r="J44" s="29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29"/>
      <c r="X44" s="29"/>
      <c r="Y44" s="29"/>
      <c r="Z44" s="14"/>
      <c r="AA44" s="14"/>
      <c r="AB44" s="15"/>
      <c r="AC44" s="97"/>
    </row>
    <row r="45" spans="1:29" ht="12.75">
      <c r="A45" s="4"/>
      <c r="B45" s="4"/>
      <c r="C45" s="4"/>
      <c r="D45" s="10"/>
      <c r="E45" s="10"/>
      <c r="F45" s="10"/>
      <c r="G45" s="10"/>
      <c r="H45" s="16"/>
      <c r="I45" s="16"/>
      <c r="J45" s="4"/>
      <c r="K45" s="16"/>
      <c r="L45" s="16"/>
      <c r="M45" s="16"/>
      <c r="N45" s="16"/>
      <c r="O45" s="16"/>
      <c r="P45" s="17"/>
      <c r="Q45" s="17"/>
      <c r="R45" s="17"/>
      <c r="S45" s="16"/>
      <c r="T45" s="16"/>
      <c r="U45" s="17"/>
      <c r="V45" s="17"/>
      <c r="W45" s="4"/>
      <c r="X45" s="4"/>
      <c r="Y45" s="4"/>
      <c r="Z45" s="16"/>
      <c r="AA45" s="16"/>
      <c r="AB45" s="18"/>
      <c r="AC45" s="97"/>
    </row>
    <row r="46" spans="1:29" ht="12.75">
      <c r="A46" s="4"/>
      <c r="B46" s="4"/>
      <c r="C46" s="4"/>
      <c r="D46" s="10"/>
      <c r="E46" s="10"/>
      <c r="F46" s="10"/>
      <c r="G46" s="10"/>
      <c r="H46" s="4"/>
      <c r="I46" s="14"/>
      <c r="J46" s="29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29"/>
      <c r="X46" s="29"/>
      <c r="Y46" s="29"/>
      <c r="Z46" s="14"/>
      <c r="AA46" s="14"/>
      <c r="AB46" s="15"/>
      <c r="AC46" s="97"/>
    </row>
    <row r="47" spans="1:29" ht="12.75">
      <c r="A47" s="4"/>
      <c r="B47" s="4"/>
      <c r="C47" s="4"/>
      <c r="D47" s="10"/>
      <c r="E47" s="10"/>
      <c r="F47" s="10"/>
      <c r="G47" s="10"/>
      <c r="H47" s="4"/>
      <c r="I47" s="14"/>
      <c r="J47" s="29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29"/>
      <c r="X47" s="29"/>
      <c r="Y47" s="29"/>
      <c r="Z47" s="14"/>
      <c r="AA47" s="14"/>
      <c r="AB47" s="15"/>
      <c r="AC47" s="97"/>
    </row>
    <row r="48" spans="1:29" ht="12.75">
      <c r="A48" s="4"/>
      <c r="B48" s="4"/>
      <c r="C48" s="4"/>
      <c r="D48" s="19"/>
      <c r="E48" s="19"/>
      <c r="F48" s="19"/>
      <c r="G48" s="19"/>
      <c r="H48" s="22"/>
      <c r="I48" s="20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  <c r="X48" s="21"/>
      <c r="Y48" s="21"/>
      <c r="Z48" s="20"/>
      <c r="AA48" s="20"/>
      <c r="AB48" s="35"/>
      <c r="AC48" s="97"/>
    </row>
    <row r="49" spans="1:29" ht="12.75">
      <c r="A49" s="4"/>
      <c r="B49" s="4"/>
      <c r="C49" s="4"/>
      <c r="D49" s="10"/>
      <c r="E49" s="10"/>
      <c r="F49" s="10"/>
      <c r="G49" s="10"/>
      <c r="H49" s="4"/>
      <c r="I49" s="14"/>
      <c r="J49" s="29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29"/>
      <c r="X49" s="29"/>
      <c r="Y49" s="29"/>
      <c r="Z49" s="14"/>
      <c r="AA49" s="14"/>
      <c r="AB49" s="15"/>
      <c r="AC49" s="97"/>
    </row>
    <row r="50" spans="1:29" ht="12.75">
      <c r="A50" s="4"/>
      <c r="B50" s="4"/>
      <c r="C50" s="4"/>
      <c r="D50" s="10"/>
      <c r="E50" s="10"/>
      <c r="F50" s="10"/>
      <c r="G50" s="10"/>
      <c r="H50" s="4"/>
      <c r="I50" s="14"/>
      <c r="J50" s="29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29"/>
      <c r="X50" s="29"/>
      <c r="Y50" s="29"/>
      <c r="Z50" s="14"/>
      <c r="AA50" s="14"/>
      <c r="AB50" s="15"/>
      <c r="AC50" s="97"/>
    </row>
    <row r="51" spans="1:29" ht="12.75">
      <c r="A51" s="4"/>
      <c r="B51" s="4"/>
      <c r="C51" s="4"/>
      <c r="D51" s="10"/>
      <c r="E51" s="10"/>
      <c r="F51" s="10"/>
      <c r="G51" s="10"/>
      <c r="H51" s="16"/>
      <c r="I51" s="16"/>
      <c r="J51" s="4"/>
      <c r="K51" s="16"/>
      <c r="L51" s="16"/>
      <c r="M51" s="16"/>
      <c r="N51" s="16"/>
      <c r="O51" s="16"/>
      <c r="P51" s="17"/>
      <c r="Q51" s="17"/>
      <c r="R51" s="17"/>
      <c r="S51" s="16"/>
      <c r="T51" s="16"/>
      <c r="U51" s="17"/>
      <c r="V51" s="17"/>
      <c r="W51" s="4"/>
      <c r="X51" s="4"/>
      <c r="Y51" s="4"/>
      <c r="Z51" s="16"/>
      <c r="AA51" s="16"/>
      <c r="AB51" s="18"/>
      <c r="AC51" s="97"/>
    </row>
    <row r="52" spans="1:29" ht="12.75">
      <c r="A52" s="4"/>
      <c r="B52" s="4"/>
      <c r="C52" s="4"/>
      <c r="D52" s="10"/>
      <c r="E52" s="10"/>
      <c r="F52" s="10"/>
      <c r="G52" s="10"/>
      <c r="H52" s="4"/>
      <c r="I52" s="14"/>
      <c r="J52" s="29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29"/>
      <c r="X52" s="29"/>
      <c r="Y52" s="29"/>
      <c r="Z52" s="14"/>
      <c r="AA52" s="14"/>
      <c r="AB52" s="15"/>
      <c r="AC52" s="97"/>
    </row>
    <row r="53" spans="1:29" ht="12.75">
      <c r="A53" s="4"/>
      <c r="B53" s="4"/>
      <c r="C53" s="4"/>
      <c r="D53" s="10"/>
      <c r="E53" s="10"/>
      <c r="F53" s="10"/>
      <c r="G53" s="10"/>
      <c r="H53" s="4"/>
      <c r="I53" s="14"/>
      <c r="J53" s="29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29"/>
      <c r="X53" s="29"/>
      <c r="Y53" s="29"/>
      <c r="Z53" s="14"/>
      <c r="AA53" s="14"/>
      <c r="AB53" s="15"/>
      <c r="AC53" s="97"/>
    </row>
    <row r="54" spans="1:29" ht="12.75">
      <c r="A54" s="4"/>
      <c r="B54" s="4"/>
      <c r="C54" s="4"/>
      <c r="D54" s="24"/>
      <c r="E54" s="24"/>
      <c r="F54" s="24"/>
      <c r="G54" s="24"/>
      <c r="H54" s="27"/>
      <c r="I54" s="25"/>
      <c r="J54" s="26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6"/>
      <c r="X54" s="26"/>
      <c r="Y54" s="26"/>
      <c r="Z54" s="25"/>
      <c r="AA54" s="25"/>
      <c r="AB54" s="36"/>
      <c r="AC54" s="97"/>
    </row>
    <row r="55" spans="1:29" ht="12.75">
      <c r="A55" s="4"/>
      <c r="B55" s="4"/>
      <c r="C55" s="4"/>
      <c r="D55" s="10"/>
      <c r="E55" s="10"/>
      <c r="F55" s="10"/>
      <c r="G55" s="10"/>
      <c r="H55" s="4"/>
      <c r="I55" s="14"/>
      <c r="J55" s="29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29"/>
      <c r="X55" s="29"/>
      <c r="Y55" s="29"/>
      <c r="Z55" s="14"/>
      <c r="AA55" s="14"/>
      <c r="AB55" s="15"/>
      <c r="AC55" s="97"/>
    </row>
    <row r="56" spans="1:29" ht="12.75">
      <c r="A56" s="4"/>
      <c r="B56" s="4"/>
      <c r="C56" s="4"/>
      <c r="D56" s="10"/>
      <c r="E56" s="10"/>
      <c r="F56" s="10"/>
      <c r="G56" s="10"/>
      <c r="H56" s="4"/>
      <c r="I56" s="14"/>
      <c r="J56" s="29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29"/>
      <c r="X56" s="29"/>
      <c r="Y56" s="29"/>
      <c r="Z56" s="14"/>
      <c r="AA56" s="14"/>
      <c r="AB56" s="15"/>
      <c r="AC56" s="97"/>
    </row>
    <row r="57" spans="1:29" ht="12.75">
      <c r="A57" s="4"/>
      <c r="B57" s="4"/>
      <c r="C57" s="4"/>
      <c r="D57" s="10"/>
      <c r="E57" s="10"/>
      <c r="F57" s="10"/>
      <c r="G57" s="10"/>
      <c r="H57" s="4"/>
      <c r="I57" s="14"/>
      <c r="J57" s="29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29"/>
      <c r="X57" s="29"/>
      <c r="Y57" s="29"/>
      <c r="Z57" s="14"/>
      <c r="AA57" s="14"/>
      <c r="AB57" s="15"/>
      <c r="AC57" s="97"/>
    </row>
    <row r="58" spans="1:29" ht="12.75">
      <c r="A58" s="4"/>
      <c r="B58" s="4"/>
      <c r="C58" s="4"/>
      <c r="D58" s="10"/>
      <c r="E58" s="10"/>
      <c r="F58" s="10"/>
      <c r="G58" s="10"/>
      <c r="H58" s="16"/>
      <c r="I58" s="16"/>
      <c r="J58" s="4"/>
      <c r="K58" s="16"/>
      <c r="L58" s="16"/>
      <c r="M58" s="16"/>
      <c r="N58" s="16"/>
      <c r="O58" s="16"/>
      <c r="P58" s="17"/>
      <c r="Q58" s="17"/>
      <c r="R58" s="17"/>
      <c r="S58" s="16"/>
      <c r="T58" s="16"/>
      <c r="U58" s="17"/>
      <c r="V58" s="17"/>
      <c r="W58" s="4"/>
      <c r="X58" s="4"/>
      <c r="Y58" s="4"/>
      <c r="Z58" s="16"/>
      <c r="AA58" s="16"/>
      <c r="AB58" s="18"/>
      <c r="AC58" s="97"/>
    </row>
    <row r="59" spans="1:29" ht="12.75">
      <c r="A59" s="4"/>
      <c r="B59" s="4"/>
      <c r="C59" s="4"/>
      <c r="D59" s="10"/>
      <c r="E59" s="10"/>
      <c r="F59" s="10"/>
      <c r="G59" s="10"/>
      <c r="H59" s="4"/>
      <c r="I59" s="14"/>
      <c r="J59" s="29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29"/>
      <c r="X59" s="29"/>
      <c r="Y59" s="29"/>
      <c r="Z59" s="14"/>
      <c r="AA59" s="14"/>
      <c r="AB59" s="15"/>
      <c r="AC59" s="97"/>
    </row>
    <row r="60" spans="1:29" ht="12.75">
      <c r="A60" s="4"/>
      <c r="B60" s="4"/>
      <c r="C60" s="4"/>
      <c r="D60" s="10"/>
      <c r="E60" s="10"/>
      <c r="F60" s="10"/>
      <c r="G60" s="10"/>
      <c r="H60" s="4"/>
      <c r="I60" s="14"/>
      <c r="J60" s="29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29"/>
      <c r="X60" s="29"/>
      <c r="Y60" s="29"/>
      <c r="Z60" s="14"/>
      <c r="AA60" s="14"/>
      <c r="AB60" s="15"/>
      <c r="AC60" s="97"/>
    </row>
    <row r="61" spans="1:29" ht="12.75">
      <c r="A61" s="4"/>
      <c r="B61" s="4"/>
      <c r="C61" s="4"/>
      <c r="D61" s="19"/>
      <c r="E61" s="19"/>
      <c r="F61" s="19"/>
      <c r="G61" s="19"/>
      <c r="H61" s="22"/>
      <c r="I61" s="20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1"/>
      <c r="X61" s="21"/>
      <c r="Y61" s="21"/>
      <c r="Z61" s="20"/>
      <c r="AA61" s="20"/>
      <c r="AB61" s="35"/>
      <c r="AC61" s="97"/>
    </row>
    <row r="62" spans="1:29" ht="12.75">
      <c r="A62" s="4"/>
      <c r="B62" s="4"/>
      <c r="C62" s="4"/>
      <c r="D62" s="10"/>
      <c r="E62" s="10"/>
      <c r="F62" s="10"/>
      <c r="G62" s="10"/>
      <c r="H62" s="4"/>
      <c r="I62" s="14"/>
      <c r="J62" s="29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29"/>
      <c r="X62" s="29"/>
      <c r="Y62" s="29"/>
      <c r="Z62" s="14"/>
      <c r="AA62" s="14"/>
      <c r="AB62" s="15"/>
      <c r="AC62" s="97"/>
    </row>
    <row r="63" spans="1:29" ht="12.75">
      <c r="A63" s="4"/>
      <c r="B63" s="4"/>
      <c r="C63" s="4"/>
      <c r="D63" s="10"/>
      <c r="E63" s="10"/>
      <c r="F63" s="10"/>
      <c r="G63" s="10"/>
      <c r="H63" s="4"/>
      <c r="I63" s="14"/>
      <c r="J63" s="29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29"/>
      <c r="X63" s="29"/>
      <c r="Y63" s="29"/>
      <c r="Z63" s="14"/>
      <c r="AA63" s="14"/>
      <c r="AB63" s="15"/>
      <c r="AC63" s="97"/>
    </row>
    <row r="64" spans="1:29" ht="12.75">
      <c r="A64" s="4"/>
      <c r="B64" s="4"/>
      <c r="C64" s="4"/>
      <c r="D64" s="10"/>
      <c r="E64" s="10"/>
      <c r="F64" s="10"/>
      <c r="G64" s="10"/>
      <c r="H64" s="16"/>
      <c r="I64" s="16"/>
      <c r="J64" s="4"/>
      <c r="K64" s="16"/>
      <c r="L64" s="16"/>
      <c r="M64" s="16"/>
      <c r="N64" s="16"/>
      <c r="O64" s="16"/>
      <c r="P64" s="17"/>
      <c r="Q64" s="17"/>
      <c r="R64" s="17"/>
      <c r="S64" s="16"/>
      <c r="T64" s="16"/>
      <c r="U64" s="17"/>
      <c r="V64" s="17"/>
      <c r="W64" s="4"/>
      <c r="X64" s="4"/>
      <c r="Y64" s="4"/>
      <c r="Z64" s="16"/>
      <c r="AA64" s="16"/>
      <c r="AB64" s="18"/>
      <c r="AC64" s="97"/>
    </row>
    <row r="65" spans="1:29" ht="12.75">
      <c r="A65" s="4"/>
      <c r="B65" s="4"/>
      <c r="C65" s="4"/>
      <c r="D65" s="10"/>
      <c r="E65" s="10"/>
      <c r="F65" s="10"/>
      <c r="G65" s="10"/>
      <c r="H65" s="4"/>
      <c r="I65" s="14"/>
      <c r="J65" s="29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29"/>
      <c r="X65" s="29"/>
      <c r="Y65" s="29"/>
      <c r="Z65" s="14"/>
      <c r="AA65" s="14"/>
      <c r="AB65" s="15"/>
      <c r="AC65" s="97"/>
    </row>
    <row r="66" spans="1:29" ht="12.75">
      <c r="A66" s="4"/>
      <c r="B66" s="4"/>
      <c r="C66" s="4"/>
      <c r="D66" s="10"/>
      <c r="E66" s="10"/>
      <c r="F66" s="10"/>
      <c r="G66" s="10"/>
      <c r="H66" s="4"/>
      <c r="I66" s="14"/>
      <c r="J66" s="29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9"/>
      <c r="X66" s="29"/>
      <c r="Y66" s="29"/>
      <c r="Z66" s="14"/>
      <c r="AA66" s="14"/>
      <c r="AB66" s="15"/>
      <c r="AC66" s="97"/>
    </row>
    <row r="67" spans="1:29" ht="12.75">
      <c r="A67" s="4"/>
      <c r="B67" s="4"/>
      <c r="C67" s="4"/>
      <c r="D67" s="24"/>
      <c r="E67" s="24"/>
      <c r="F67" s="24"/>
      <c r="G67" s="24"/>
      <c r="H67" s="27"/>
      <c r="I67" s="25"/>
      <c r="J67" s="26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6"/>
      <c r="X67" s="26"/>
      <c r="Y67" s="26"/>
      <c r="Z67" s="25"/>
      <c r="AA67" s="25"/>
      <c r="AB67" s="36"/>
      <c r="AC67" s="97"/>
    </row>
  </sheetData>
  <mergeCells count="31">
    <mergeCell ref="W1:W2"/>
    <mergeCell ref="X1:X2"/>
    <mergeCell ref="Y1:Y3"/>
    <mergeCell ref="A4:A28"/>
    <mergeCell ref="B4:B28"/>
    <mergeCell ref="C5:C8"/>
    <mergeCell ref="C9:C12"/>
    <mergeCell ref="C13:C16"/>
    <mergeCell ref="C17:C20"/>
    <mergeCell ref="C21:C24"/>
    <mergeCell ref="C25:C28"/>
    <mergeCell ref="K1:O1"/>
    <mergeCell ref="P1:S1"/>
    <mergeCell ref="T1:T2"/>
    <mergeCell ref="U1:U2"/>
    <mergeCell ref="V1:V2"/>
    <mergeCell ref="F1:F2"/>
    <mergeCell ref="G1:G2"/>
    <mergeCell ref="H1:H2"/>
    <mergeCell ref="I1:I2"/>
    <mergeCell ref="J1:J2"/>
    <mergeCell ref="A1:A3"/>
    <mergeCell ref="B1:B3"/>
    <mergeCell ref="C1:C3"/>
    <mergeCell ref="D1:D3"/>
    <mergeCell ref="E1:E2"/>
    <mergeCell ref="Z1:Z2"/>
    <mergeCell ref="AA1:AA2"/>
    <mergeCell ref="AB1:AB3"/>
    <mergeCell ref="AC1:AC3"/>
    <mergeCell ref="AC4:AC67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Z53"/>
  <sheetViews>
    <sheetView workbookViewId="0"/>
  </sheetViews>
  <sheetFormatPr defaultRowHeight="14.25"/>
  <cols>
    <col min="6" max="26" width="8.5703125" customWidth="1"/>
  </cols>
  <sheetData>
    <row r="1" spans="1:26" ht="12.75">
      <c r="A1" s="105" t="s">
        <v>0</v>
      </c>
      <c r="B1" s="106" t="s">
        <v>1</v>
      </c>
      <c r="C1" s="107" t="s">
        <v>2</v>
      </c>
      <c r="D1" s="107" t="s">
        <v>3</v>
      </c>
      <c r="E1" s="1"/>
      <c r="F1" s="99" t="s">
        <v>4</v>
      </c>
      <c r="G1" s="108" t="s">
        <v>5</v>
      </c>
      <c r="H1" s="99" t="s">
        <v>6</v>
      </c>
      <c r="I1" s="99" t="s">
        <v>7</v>
      </c>
      <c r="J1" s="99" t="s">
        <v>8</v>
      </c>
      <c r="K1" s="99" t="s">
        <v>9</v>
      </c>
      <c r="L1" s="108" t="s">
        <v>10</v>
      </c>
      <c r="M1" s="97"/>
      <c r="N1" s="97"/>
      <c r="O1" s="97"/>
      <c r="P1" s="97"/>
      <c r="Q1" s="108" t="s">
        <v>11</v>
      </c>
      <c r="R1" s="97"/>
      <c r="S1" s="97"/>
      <c r="T1" s="97"/>
      <c r="U1" s="108" t="s">
        <v>12</v>
      </c>
      <c r="V1" s="108" t="s">
        <v>13</v>
      </c>
      <c r="W1" s="109" t="s">
        <v>14</v>
      </c>
      <c r="X1" s="99" t="s">
        <v>15</v>
      </c>
      <c r="Y1" s="99" t="s">
        <v>16</v>
      </c>
      <c r="Z1" s="100" t="s">
        <v>17</v>
      </c>
    </row>
    <row r="2" spans="1:26" ht="25.5">
      <c r="A2" s="97"/>
      <c r="B2" s="101"/>
      <c r="C2" s="101"/>
      <c r="D2" s="101"/>
      <c r="E2" s="5"/>
      <c r="F2" s="97"/>
      <c r="G2" s="97"/>
      <c r="H2" s="97"/>
      <c r="I2" s="97"/>
      <c r="J2" s="97"/>
      <c r="K2" s="97"/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2" t="s">
        <v>18</v>
      </c>
      <c r="R2" s="3" t="s">
        <v>19</v>
      </c>
      <c r="S2" s="3" t="s">
        <v>20</v>
      </c>
      <c r="T2" s="3" t="s">
        <v>21</v>
      </c>
      <c r="U2" s="97"/>
      <c r="V2" s="97"/>
      <c r="W2" s="97"/>
      <c r="X2" s="97"/>
      <c r="Y2" s="97"/>
      <c r="Z2" s="101"/>
    </row>
    <row r="3" spans="1:26" ht="12.75">
      <c r="A3" s="97"/>
      <c r="B3" s="101"/>
      <c r="C3" s="101"/>
      <c r="D3" s="101"/>
      <c r="E3" s="5"/>
      <c r="F3" s="6" t="s">
        <v>23</v>
      </c>
      <c r="G3" s="7" t="s">
        <v>24</v>
      </c>
      <c r="H3" s="8"/>
      <c r="I3" s="6" t="s">
        <v>23</v>
      </c>
      <c r="J3" s="6" t="s">
        <v>25</v>
      </c>
      <c r="K3" s="6" t="s">
        <v>25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6" t="s">
        <v>26</v>
      </c>
      <c r="R3" s="7" t="s">
        <v>26</v>
      </c>
      <c r="S3" s="7" t="s">
        <v>26</v>
      </c>
      <c r="T3" s="7" t="s">
        <v>26</v>
      </c>
      <c r="U3" s="7" t="s">
        <v>27</v>
      </c>
      <c r="V3" s="7" t="s">
        <v>27</v>
      </c>
      <c r="W3" s="9" t="s">
        <v>27</v>
      </c>
      <c r="X3" s="6" t="s">
        <v>28</v>
      </c>
      <c r="Y3" s="6" t="s">
        <v>28</v>
      </c>
      <c r="Z3" s="101"/>
    </row>
    <row r="4" spans="1:26" ht="12.75">
      <c r="A4" s="114" t="s">
        <v>150</v>
      </c>
      <c r="B4" s="115" t="s">
        <v>151</v>
      </c>
      <c r="C4" s="10" t="s">
        <v>31</v>
      </c>
      <c r="D4" s="10" t="s">
        <v>32</v>
      </c>
      <c r="E4" s="82"/>
      <c r="F4" s="83">
        <v>60.1</v>
      </c>
      <c r="G4" s="84">
        <v>1</v>
      </c>
      <c r="H4" s="83">
        <v>0.23</v>
      </c>
      <c r="I4" s="83">
        <v>58.98</v>
      </c>
      <c r="J4" s="83">
        <v>0</v>
      </c>
      <c r="K4" s="83">
        <v>0</v>
      </c>
      <c r="L4" s="83">
        <v>1181.83</v>
      </c>
      <c r="M4" s="83">
        <v>1198.83</v>
      </c>
      <c r="N4" s="83">
        <v>1184</v>
      </c>
      <c r="O4" s="83">
        <v>1201</v>
      </c>
      <c r="P4" s="83">
        <v>38742</v>
      </c>
      <c r="Q4" s="83">
        <v>1182.17</v>
      </c>
      <c r="R4" s="83">
        <v>1199.17</v>
      </c>
      <c r="S4" s="83">
        <v>1184</v>
      </c>
      <c r="T4" s="83">
        <v>1201</v>
      </c>
      <c r="U4" s="84">
        <v>0.11600000000000001</v>
      </c>
      <c r="V4" s="84">
        <v>0.33400000000000002</v>
      </c>
      <c r="W4" s="83" t="s">
        <v>31</v>
      </c>
      <c r="X4" s="83">
        <v>36</v>
      </c>
      <c r="Y4" s="83">
        <v>78</v>
      </c>
      <c r="Z4" s="83" t="str">
        <f>HYPERLINK("https://perfdog.qq.com/case_detail/3891222","链接")</f>
        <v>链接</v>
      </c>
    </row>
    <row r="5" spans="1:26" ht="12.75">
      <c r="A5" s="111"/>
      <c r="B5" s="97"/>
      <c r="C5" s="113" t="s">
        <v>177</v>
      </c>
      <c r="D5" s="85" t="s">
        <v>152</v>
      </c>
      <c r="E5" s="86"/>
      <c r="F5" s="83">
        <v>56.35</v>
      </c>
      <c r="G5" s="84">
        <v>1</v>
      </c>
      <c r="H5" s="83">
        <v>1.94</v>
      </c>
      <c r="I5" s="83">
        <v>54.02</v>
      </c>
      <c r="J5" s="83">
        <v>0</v>
      </c>
      <c r="K5" s="83">
        <v>0</v>
      </c>
      <c r="L5" s="83">
        <v>1211.82</v>
      </c>
      <c r="M5" s="83">
        <v>1229.82</v>
      </c>
      <c r="N5" s="83">
        <v>1227</v>
      </c>
      <c r="O5" s="83">
        <v>1245</v>
      </c>
      <c r="P5" s="83">
        <v>38783</v>
      </c>
      <c r="Q5" s="83">
        <v>1198.8800000000001</v>
      </c>
      <c r="R5" s="83">
        <v>1216.8800000000001</v>
      </c>
      <c r="S5" s="83">
        <v>1201</v>
      </c>
      <c r="T5" s="83">
        <v>1219</v>
      </c>
      <c r="U5" s="84">
        <v>0.254</v>
      </c>
      <c r="V5" s="84">
        <v>0.44700000000000001</v>
      </c>
      <c r="W5" s="83" t="s">
        <v>31</v>
      </c>
      <c r="X5" s="83">
        <v>36</v>
      </c>
      <c r="Y5" s="83">
        <v>60</v>
      </c>
      <c r="Z5" s="83" t="str">
        <f>HYPERLINK("https://perfdog.qq.com/case_detail/3903168","链接")</f>
        <v>链接</v>
      </c>
    </row>
    <row r="6" spans="1:26" ht="12.75">
      <c r="A6" s="111"/>
      <c r="B6" s="97"/>
      <c r="C6" s="97"/>
      <c r="D6" s="85" t="s">
        <v>153</v>
      </c>
      <c r="E6" s="86"/>
      <c r="F6" s="83">
        <v>55.76</v>
      </c>
      <c r="G6" s="84">
        <v>1</v>
      </c>
      <c r="H6" s="83">
        <v>1.69</v>
      </c>
      <c r="I6" s="83">
        <v>53.96</v>
      </c>
      <c r="J6" s="83">
        <v>0</v>
      </c>
      <c r="K6" s="83">
        <v>0</v>
      </c>
      <c r="L6" s="83">
        <v>1211.82</v>
      </c>
      <c r="M6" s="83">
        <v>1229.82</v>
      </c>
      <c r="N6" s="83">
        <v>1227</v>
      </c>
      <c r="O6" s="83">
        <v>1245</v>
      </c>
      <c r="P6" s="83">
        <v>38783</v>
      </c>
      <c r="Q6" s="83">
        <v>1225.48</v>
      </c>
      <c r="R6" s="83">
        <v>1243.48</v>
      </c>
      <c r="S6" s="83">
        <v>1227</v>
      </c>
      <c r="T6" s="83">
        <v>1245</v>
      </c>
      <c r="U6" s="84">
        <v>0.26100000000000001</v>
      </c>
      <c r="V6" s="84">
        <v>0.41899999999999998</v>
      </c>
      <c r="W6" s="83" t="s">
        <v>31</v>
      </c>
      <c r="X6" s="83">
        <v>36</v>
      </c>
      <c r="Y6" s="83">
        <v>60</v>
      </c>
      <c r="Z6" s="83" t="str">
        <f>HYPERLINK("https://perfdog.qq.com/case_detail/3903168","链接")</f>
        <v>链接</v>
      </c>
    </row>
    <row r="7" spans="1:26" ht="12.75">
      <c r="A7" s="111"/>
      <c r="B7" s="97"/>
      <c r="C7" s="97"/>
      <c r="D7" s="10" t="s">
        <v>35</v>
      </c>
      <c r="E7" s="82"/>
      <c r="F7" s="83">
        <v>57.5</v>
      </c>
      <c r="G7" s="84">
        <v>1</v>
      </c>
      <c r="H7" s="83">
        <v>2.15</v>
      </c>
      <c r="I7" s="83">
        <v>54</v>
      </c>
      <c r="J7" s="83">
        <v>31.6</v>
      </c>
      <c r="K7" s="83">
        <v>0</v>
      </c>
      <c r="L7" s="83">
        <v>1210.5999999999999</v>
      </c>
      <c r="M7" s="83">
        <v>1227.5999999999999</v>
      </c>
      <c r="N7" s="83">
        <v>1213</v>
      </c>
      <c r="O7" s="83">
        <v>1230</v>
      </c>
      <c r="P7" s="83">
        <v>38768</v>
      </c>
      <c r="Q7" s="83">
        <v>1212.55</v>
      </c>
      <c r="R7" s="83">
        <v>1229.55</v>
      </c>
      <c r="S7" s="83">
        <v>1213</v>
      </c>
      <c r="T7" s="83">
        <v>1230</v>
      </c>
      <c r="U7" s="84">
        <v>0.24399999999999999</v>
      </c>
      <c r="V7" s="84">
        <v>0.434</v>
      </c>
      <c r="W7" s="83" t="s">
        <v>31</v>
      </c>
      <c r="X7" s="83">
        <v>42</v>
      </c>
      <c r="Y7" s="83">
        <v>72</v>
      </c>
      <c r="Z7" s="87" t="str">
        <f>HYPERLINK("https://perfdog.qq.com/case_detail/3905287","链接")</f>
        <v>链接</v>
      </c>
    </row>
    <row r="8" spans="1:26" ht="12.75">
      <c r="A8" s="111"/>
      <c r="B8" s="97"/>
      <c r="C8" s="97"/>
      <c r="D8" s="19" t="s">
        <v>36</v>
      </c>
      <c r="E8" s="88"/>
      <c r="F8" s="83">
        <v>56.95</v>
      </c>
      <c r="G8" s="84">
        <v>1</v>
      </c>
      <c r="H8" s="83">
        <v>1.75</v>
      </c>
      <c r="I8" s="83">
        <v>54.97</v>
      </c>
      <c r="J8" s="83">
        <v>0</v>
      </c>
      <c r="K8" s="83">
        <v>0</v>
      </c>
      <c r="L8" s="83">
        <v>1219.17</v>
      </c>
      <c r="M8" s="83">
        <v>1236.17</v>
      </c>
      <c r="N8" s="83">
        <v>1220</v>
      </c>
      <c r="O8" s="83">
        <v>1237</v>
      </c>
      <c r="P8" s="83">
        <v>38769</v>
      </c>
      <c r="Q8" s="83">
        <v>1219.24</v>
      </c>
      <c r="R8" s="83">
        <v>1236.24</v>
      </c>
      <c r="S8" s="83">
        <v>1220</v>
      </c>
      <c r="T8" s="83">
        <v>1237</v>
      </c>
      <c r="U8" s="84">
        <v>0.25700000000000001</v>
      </c>
      <c r="V8" s="84">
        <v>0.42299999999999999</v>
      </c>
      <c r="W8" s="83" t="s">
        <v>31</v>
      </c>
      <c r="X8" s="83">
        <v>42</v>
      </c>
      <c r="Y8" s="83">
        <v>78</v>
      </c>
      <c r="Z8" s="87" t="str">
        <f>HYPERLINK("https://perfdog.qq.com/case_detail/3905320","链接")</f>
        <v>链接</v>
      </c>
    </row>
    <row r="9" spans="1:26" ht="12.75">
      <c r="A9" s="111"/>
      <c r="B9" s="97"/>
      <c r="C9" s="113" t="s">
        <v>178</v>
      </c>
      <c r="D9" s="85" t="s">
        <v>154</v>
      </c>
      <c r="E9" s="86"/>
      <c r="F9" s="83">
        <v>57.33</v>
      </c>
      <c r="G9" s="84">
        <v>1</v>
      </c>
      <c r="H9" s="83">
        <v>2.69</v>
      </c>
      <c r="I9" s="83">
        <v>52.01</v>
      </c>
      <c r="J9" s="83">
        <v>30</v>
      </c>
      <c r="K9" s="83">
        <v>0</v>
      </c>
      <c r="L9" s="83">
        <v>1272.53</v>
      </c>
      <c r="M9" s="83">
        <v>1288.53</v>
      </c>
      <c r="N9" s="83">
        <v>1304</v>
      </c>
      <c r="O9" s="83">
        <v>1320</v>
      </c>
      <c r="P9" s="83">
        <v>38860</v>
      </c>
      <c r="Q9" s="83">
        <v>1255.6199999999999</v>
      </c>
      <c r="R9" s="83">
        <v>1271.6199999999999</v>
      </c>
      <c r="S9" s="83">
        <v>1258</v>
      </c>
      <c r="T9" s="83">
        <v>1274</v>
      </c>
      <c r="U9" s="84">
        <v>0.34699999999999998</v>
      </c>
      <c r="V9" s="84">
        <v>0.45800000000000002</v>
      </c>
      <c r="W9" s="83" t="s">
        <v>31</v>
      </c>
      <c r="X9" s="83">
        <v>36</v>
      </c>
      <c r="Y9" s="83">
        <v>54</v>
      </c>
      <c r="Z9" s="83" t="str">
        <f>HYPERLINK("https://perfdog.qq.com/case_detail/3907455","链接")</f>
        <v>链接</v>
      </c>
    </row>
    <row r="10" spans="1:26" ht="12.75">
      <c r="A10" s="111"/>
      <c r="B10" s="97"/>
      <c r="C10" s="97"/>
      <c r="D10" s="85" t="s">
        <v>155</v>
      </c>
      <c r="E10" s="86"/>
      <c r="F10" s="83">
        <v>54.83</v>
      </c>
      <c r="G10" s="84">
        <v>1</v>
      </c>
      <c r="H10" s="83">
        <v>5.62</v>
      </c>
      <c r="I10" s="83">
        <v>52</v>
      </c>
      <c r="J10" s="83">
        <v>0</v>
      </c>
      <c r="K10" s="83">
        <v>0</v>
      </c>
      <c r="L10" s="83">
        <v>1272.53</v>
      </c>
      <c r="M10" s="83">
        <v>1288.53</v>
      </c>
      <c r="N10" s="83">
        <v>1304</v>
      </c>
      <c r="O10" s="83">
        <v>1320</v>
      </c>
      <c r="P10" s="83">
        <v>38860</v>
      </c>
      <c r="Q10" s="83">
        <v>1301.74</v>
      </c>
      <c r="R10" s="83">
        <v>1317.74</v>
      </c>
      <c r="S10" s="83">
        <v>1304</v>
      </c>
      <c r="T10" s="83">
        <v>1320</v>
      </c>
      <c r="U10" s="84">
        <v>0.34399999999999997</v>
      </c>
      <c r="V10" s="84">
        <v>0.45300000000000001</v>
      </c>
      <c r="W10" s="83" t="s">
        <v>31</v>
      </c>
      <c r="X10" s="83">
        <v>30</v>
      </c>
      <c r="Y10" s="83">
        <v>54</v>
      </c>
      <c r="Z10" s="83" t="str">
        <f>HYPERLINK("https://perfdog.qq.com/case_detail/3907455","链接")</f>
        <v>链接</v>
      </c>
    </row>
    <row r="11" spans="1:26" ht="12.75">
      <c r="A11" s="111"/>
      <c r="B11" s="97"/>
      <c r="C11" s="97"/>
      <c r="D11" s="10" t="s">
        <v>35</v>
      </c>
      <c r="E11" s="82"/>
      <c r="F11" s="83">
        <v>60.14</v>
      </c>
      <c r="G11" s="84">
        <v>1</v>
      </c>
      <c r="H11" s="83">
        <v>0.22</v>
      </c>
      <c r="I11" s="83">
        <v>59.01</v>
      </c>
      <c r="J11" s="83">
        <v>0</v>
      </c>
      <c r="K11" s="83">
        <v>0</v>
      </c>
      <c r="L11" s="83">
        <v>1266.1400000000001</v>
      </c>
      <c r="M11" s="83">
        <v>1283.1400000000001</v>
      </c>
      <c r="N11" s="83">
        <v>1273</v>
      </c>
      <c r="O11" s="83">
        <v>1290</v>
      </c>
      <c r="P11" s="83">
        <v>38812</v>
      </c>
      <c r="Q11" s="83">
        <v>1263.9000000000001</v>
      </c>
      <c r="R11" s="83">
        <v>1280.9000000000001</v>
      </c>
      <c r="S11" s="83">
        <v>1265</v>
      </c>
      <c r="T11" s="83">
        <v>1282</v>
      </c>
      <c r="U11" s="84">
        <v>0.24199999999999999</v>
      </c>
      <c r="V11" s="84">
        <v>0.38500000000000001</v>
      </c>
      <c r="W11" s="83" t="s">
        <v>31</v>
      </c>
      <c r="X11" s="83">
        <v>30</v>
      </c>
      <c r="Y11" s="83">
        <v>66</v>
      </c>
      <c r="Z11" s="83" t="str">
        <f>HYPERLINK("https://perfdog.qq.com/case_detail/3907743","链接")</f>
        <v>链接</v>
      </c>
    </row>
    <row r="12" spans="1:26" ht="12.75">
      <c r="A12" s="111"/>
      <c r="B12" s="97"/>
      <c r="C12" s="97"/>
      <c r="D12" s="24" t="s">
        <v>36</v>
      </c>
      <c r="E12" s="89"/>
      <c r="F12" s="83">
        <v>60.15</v>
      </c>
      <c r="G12" s="84">
        <v>1</v>
      </c>
      <c r="H12" s="83">
        <v>0.23</v>
      </c>
      <c r="I12" s="83">
        <v>58.99</v>
      </c>
      <c r="J12" s="83">
        <v>0</v>
      </c>
      <c r="K12" s="83">
        <v>0</v>
      </c>
      <c r="L12" s="83">
        <v>1266.1400000000001</v>
      </c>
      <c r="M12" s="83">
        <v>1283.1400000000001</v>
      </c>
      <c r="N12" s="83">
        <v>1273</v>
      </c>
      <c r="O12" s="83">
        <v>1290</v>
      </c>
      <c r="P12" s="83">
        <v>38812</v>
      </c>
      <c r="Q12" s="83">
        <v>1271.6500000000001</v>
      </c>
      <c r="R12" s="83">
        <v>1288.6500000000001</v>
      </c>
      <c r="S12" s="83">
        <v>1273</v>
      </c>
      <c r="T12" s="83">
        <v>1290</v>
      </c>
      <c r="U12" s="84">
        <v>0.25600000000000001</v>
      </c>
      <c r="V12" s="84">
        <v>0.38900000000000001</v>
      </c>
      <c r="W12" s="83" t="s">
        <v>31</v>
      </c>
      <c r="X12" s="83">
        <v>36</v>
      </c>
      <c r="Y12" s="83">
        <v>48</v>
      </c>
      <c r="Z12" s="83" t="str">
        <f>HYPERLINK("https://perfdog.qq.com/case_detail/3907743","链接")</f>
        <v>链接</v>
      </c>
    </row>
    <row r="13" spans="1:26" ht="12.75">
      <c r="A13" s="111"/>
      <c r="B13" s="97"/>
      <c r="C13" s="113" t="s">
        <v>179</v>
      </c>
      <c r="D13" s="85" t="s">
        <v>156</v>
      </c>
      <c r="E13" s="86"/>
      <c r="F13" s="83">
        <v>57.32</v>
      </c>
      <c r="G13" s="84">
        <v>1</v>
      </c>
      <c r="H13" s="83">
        <v>1.77</v>
      </c>
      <c r="I13" s="83">
        <v>54.97</v>
      </c>
      <c r="J13" s="83">
        <v>0</v>
      </c>
      <c r="K13" s="83">
        <v>0</v>
      </c>
      <c r="L13" s="83">
        <v>1287.47</v>
      </c>
      <c r="M13" s="83">
        <v>1304.47</v>
      </c>
      <c r="N13" s="83">
        <v>1312</v>
      </c>
      <c r="O13" s="83">
        <v>1329</v>
      </c>
      <c r="P13" s="83">
        <v>38846</v>
      </c>
      <c r="Q13" s="83">
        <v>1275.3599999999999</v>
      </c>
      <c r="R13" s="83">
        <v>1292.3599999999999</v>
      </c>
      <c r="S13" s="83">
        <v>1277</v>
      </c>
      <c r="T13" s="83">
        <v>1294</v>
      </c>
      <c r="U13" s="84">
        <v>0.29499999999999998</v>
      </c>
      <c r="V13" s="84">
        <v>0.51200000000000001</v>
      </c>
      <c r="W13" s="83" t="s">
        <v>31</v>
      </c>
      <c r="X13" s="83">
        <v>42</v>
      </c>
      <c r="Y13" s="83">
        <v>60</v>
      </c>
      <c r="Z13" s="83" t="str">
        <f>HYPERLINK("https://perfdog.qq.com/case_detail/3907624","链接")</f>
        <v>链接</v>
      </c>
    </row>
    <row r="14" spans="1:26" ht="12.75">
      <c r="A14" s="111"/>
      <c r="B14" s="97"/>
      <c r="C14" s="97"/>
      <c r="D14" s="85" t="s">
        <v>157</v>
      </c>
      <c r="E14" s="86"/>
      <c r="F14" s="83">
        <v>54.45</v>
      </c>
      <c r="G14" s="84">
        <v>1</v>
      </c>
      <c r="H14" s="83">
        <v>3.02</v>
      </c>
      <c r="I14" s="83">
        <v>51.01</v>
      </c>
      <c r="J14" s="83">
        <v>0</v>
      </c>
      <c r="K14" s="83">
        <v>0</v>
      </c>
      <c r="L14" s="83">
        <v>1287.47</v>
      </c>
      <c r="M14" s="83">
        <v>1304.47</v>
      </c>
      <c r="N14" s="83">
        <v>1312</v>
      </c>
      <c r="O14" s="83">
        <v>1329</v>
      </c>
      <c r="P14" s="83">
        <v>38846</v>
      </c>
      <c r="Q14" s="83">
        <v>1303.32</v>
      </c>
      <c r="R14" s="83">
        <v>1320.32</v>
      </c>
      <c r="S14" s="83">
        <v>1306</v>
      </c>
      <c r="T14" s="83">
        <v>1323</v>
      </c>
      <c r="U14" s="84">
        <v>0.29899999999999999</v>
      </c>
      <c r="V14" s="84">
        <v>0.48599999999999999</v>
      </c>
      <c r="W14" s="83" t="s">
        <v>31</v>
      </c>
      <c r="X14" s="83">
        <v>30</v>
      </c>
      <c r="Y14" s="83">
        <v>54</v>
      </c>
      <c r="Z14" s="83" t="str">
        <f>HYPERLINK("https://perfdog.qq.com/case_detail/3907624","链接")</f>
        <v>链接</v>
      </c>
    </row>
    <row r="15" spans="1:26" ht="12.75">
      <c r="A15" s="111"/>
      <c r="B15" s="97"/>
      <c r="C15" s="97"/>
      <c r="D15" s="10" t="s">
        <v>35</v>
      </c>
      <c r="E15" s="82"/>
      <c r="F15" s="83">
        <v>59.39</v>
      </c>
      <c r="G15" s="84">
        <v>1</v>
      </c>
      <c r="H15" s="83">
        <v>0.95</v>
      </c>
      <c r="I15" s="83">
        <v>57.95</v>
      </c>
      <c r="J15" s="83">
        <v>0</v>
      </c>
      <c r="K15" s="83">
        <v>0</v>
      </c>
      <c r="L15" s="83">
        <v>1350.85</v>
      </c>
      <c r="M15" s="83">
        <v>1366.85</v>
      </c>
      <c r="N15" s="83">
        <v>1370</v>
      </c>
      <c r="O15" s="83">
        <v>1386</v>
      </c>
      <c r="P15" s="83">
        <v>42983</v>
      </c>
      <c r="Q15" s="83">
        <v>1359.64</v>
      </c>
      <c r="R15" s="83">
        <v>1375.64</v>
      </c>
      <c r="S15" s="83">
        <v>1361</v>
      </c>
      <c r="T15" s="83">
        <v>1377</v>
      </c>
      <c r="U15" s="84">
        <v>0.252</v>
      </c>
      <c r="V15" s="84">
        <v>0.38900000000000001</v>
      </c>
      <c r="W15" s="83" t="s">
        <v>31</v>
      </c>
      <c r="X15" s="83">
        <v>30</v>
      </c>
      <c r="Y15" s="83">
        <v>48</v>
      </c>
      <c r="Z15" s="83" t="str">
        <f>HYPERLINK("https://perfdog.qq.com/case_detail/3907879","链接")</f>
        <v>链接</v>
      </c>
    </row>
    <row r="16" spans="1:26" ht="12.75">
      <c r="A16" s="111"/>
      <c r="B16" s="97"/>
      <c r="C16" s="97"/>
      <c r="D16" s="19" t="s">
        <v>36</v>
      </c>
      <c r="E16" s="88"/>
      <c r="F16" s="83">
        <v>59.5</v>
      </c>
      <c r="G16" s="84">
        <v>1</v>
      </c>
      <c r="H16" s="83">
        <v>1.45</v>
      </c>
      <c r="I16" s="83">
        <v>54.97</v>
      </c>
      <c r="J16" s="83">
        <v>19.399999999999999</v>
      </c>
      <c r="K16" s="83">
        <v>0</v>
      </c>
      <c r="L16" s="83">
        <v>1350.85</v>
      </c>
      <c r="M16" s="83">
        <v>1366.85</v>
      </c>
      <c r="N16" s="83">
        <v>1370</v>
      </c>
      <c r="O16" s="83">
        <v>1386</v>
      </c>
      <c r="P16" s="83">
        <v>42983</v>
      </c>
      <c r="Q16" s="83">
        <v>1360.66</v>
      </c>
      <c r="R16" s="83">
        <v>1376.66</v>
      </c>
      <c r="S16" s="83">
        <v>1362</v>
      </c>
      <c r="T16" s="83">
        <v>1378</v>
      </c>
      <c r="U16" s="84">
        <v>0.246</v>
      </c>
      <c r="V16" s="84">
        <v>0.38500000000000001</v>
      </c>
      <c r="W16" s="83" t="s">
        <v>31</v>
      </c>
      <c r="X16" s="83">
        <v>30</v>
      </c>
      <c r="Y16" s="83">
        <v>54</v>
      </c>
      <c r="Z16" s="83" t="str">
        <f>HYPERLINK("https://perfdog.qq.com/case_detail/3907879","链接")</f>
        <v>链接</v>
      </c>
    </row>
    <row r="17" spans="1:26" ht="12.75">
      <c r="A17" s="111"/>
      <c r="B17" s="97"/>
      <c r="C17" s="113" t="s">
        <v>180</v>
      </c>
      <c r="D17" s="85" t="s">
        <v>158</v>
      </c>
      <c r="E17" s="86"/>
      <c r="F17" s="83">
        <v>56.15</v>
      </c>
      <c r="G17" s="84">
        <v>1</v>
      </c>
      <c r="H17" s="83">
        <v>69.569999999999993</v>
      </c>
      <c r="I17" s="83">
        <v>39</v>
      </c>
      <c r="J17" s="83">
        <v>126.3</v>
      </c>
      <c r="K17" s="83">
        <v>126.3</v>
      </c>
      <c r="L17" s="83">
        <v>1246.28</v>
      </c>
      <c r="M17" s="83">
        <v>1264.28</v>
      </c>
      <c r="N17" s="83">
        <v>1253</v>
      </c>
      <c r="O17" s="83">
        <v>1271</v>
      </c>
      <c r="P17" s="83">
        <v>38819</v>
      </c>
      <c r="Q17" s="83">
        <v>1244.1500000000001</v>
      </c>
      <c r="R17" s="83">
        <v>1262.1500000000001</v>
      </c>
      <c r="S17" s="83">
        <v>1246</v>
      </c>
      <c r="T17" s="83">
        <v>1264</v>
      </c>
      <c r="U17" s="84">
        <v>0.20799999999999999</v>
      </c>
      <c r="V17" s="84">
        <v>0.37</v>
      </c>
      <c r="W17" s="83" t="s">
        <v>31</v>
      </c>
      <c r="X17" s="83">
        <v>36</v>
      </c>
      <c r="Y17" s="83">
        <v>48</v>
      </c>
      <c r="Z17" s="83" t="str">
        <f>HYPERLINK("https://perfdog.qq.com/case_detail/3903262","链接")</f>
        <v>链接</v>
      </c>
    </row>
    <row r="18" spans="1:26" ht="12.75">
      <c r="A18" s="111"/>
      <c r="B18" s="97"/>
      <c r="C18" s="97"/>
      <c r="D18" s="85" t="s">
        <v>155</v>
      </c>
      <c r="E18" s="86"/>
      <c r="F18" s="83">
        <v>55.9</v>
      </c>
      <c r="G18" s="84">
        <v>1</v>
      </c>
      <c r="H18" s="83">
        <v>75.8</v>
      </c>
      <c r="I18" s="83">
        <v>38</v>
      </c>
      <c r="J18" s="83">
        <v>126.3</v>
      </c>
      <c r="K18" s="83">
        <v>126.3</v>
      </c>
      <c r="L18" s="83">
        <v>1246.28</v>
      </c>
      <c r="M18" s="83">
        <v>1264.28</v>
      </c>
      <c r="N18" s="83">
        <v>1253</v>
      </c>
      <c r="O18" s="83">
        <v>1271</v>
      </c>
      <c r="P18" s="83">
        <v>38819</v>
      </c>
      <c r="Q18" s="83">
        <v>1250.5999999999999</v>
      </c>
      <c r="R18" s="83">
        <v>1268.5999999999999</v>
      </c>
      <c r="S18" s="83">
        <v>1252</v>
      </c>
      <c r="T18" s="83">
        <v>1270</v>
      </c>
      <c r="U18" s="84">
        <v>0.215</v>
      </c>
      <c r="V18" s="84">
        <v>0.38500000000000001</v>
      </c>
      <c r="W18" s="83" t="s">
        <v>31</v>
      </c>
      <c r="X18" s="83">
        <v>30</v>
      </c>
      <c r="Y18" s="83">
        <v>66</v>
      </c>
      <c r="Z18" s="83" t="str">
        <f>HYPERLINK("https://perfdog.qq.com/case_detail/3903262","链接")</f>
        <v>链接</v>
      </c>
    </row>
    <row r="19" spans="1:26" ht="12.75">
      <c r="A19" s="111"/>
      <c r="B19" s="97"/>
      <c r="C19" s="97"/>
      <c r="D19" s="10" t="s">
        <v>35</v>
      </c>
      <c r="E19" s="82"/>
      <c r="F19" s="83">
        <v>54.67</v>
      </c>
      <c r="G19" s="84">
        <v>1</v>
      </c>
      <c r="H19" s="83">
        <v>132.02000000000001</v>
      </c>
      <c r="I19" s="83">
        <v>30.99</v>
      </c>
      <c r="J19" s="83">
        <v>120</v>
      </c>
      <c r="K19" s="83">
        <v>120</v>
      </c>
      <c r="L19" s="83">
        <v>1204</v>
      </c>
      <c r="M19" s="83">
        <v>1221</v>
      </c>
      <c r="N19" s="83">
        <v>1208</v>
      </c>
      <c r="O19" s="83">
        <v>1225</v>
      </c>
      <c r="P19" s="83">
        <v>38768</v>
      </c>
      <c r="Q19" s="83">
        <v>1205.81</v>
      </c>
      <c r="R19" s="83">
        <v>1222.81</v>
      </c>
      <c r="S19" s="83">
        <v>1208</v>
      </c>
      <c r="T19" s="83">
        <v>1225</v>
      </c>
      <c r="U19" s="84">
        <v>0.245</v>
      </c>
      <c r="V19" s="84">
        <v>0.373</v>
      </c>
      <c r="W19" s="83" t="s">
        <v>31</v>
      </c>
      <c r="X19" s="83">
        <v>36</v>
      </c>
      <c r="Y19" s="83">
        <v>54</v>
      </c>
      <c r="Z19" s="83" t="str">
        <f>HYPERLINK("https://perfdog.qq.com/case_detail/3905601","链接")</f>
        <v>链接</v>
      </c>
    </row>
    <row r="20" spans="1:26" ht="12.75">
      <c r="A20" s="111"/>
      <c r="B20" s="97"/>
      <c r="C20" s="97"/>
      <c r="D20" s="24" t="s">
        <v>36</v>
      </c>
      <c r="E20" s="89"/>
      <c r="F20" s="83">
        <v>54.2</v>
      </c>
      <c r="G20" s="84">
        <v>1</v>
      </c>
      <c r="H20" s="83">
        <v>65.27</v>
      </c>
      <c r="I20" s="83">
        <v>36.979999999999997</v>
      </c>
      <c r="J20" s="83">
        <v>126.3</v>
      </c>
      <c r="K20" s="83">
        <v>126.3</v>
      </c>
      <c r="L20" s="83">
        <v>1195.5</v>
      </c>
      <c r="M20" s="83">
        <v>1212.5</v>
      </c>
      <c r="N20" s="83">
        <v>1199</v>
      </c>
      <c r="O20" s="83">
        <v>1216</v>
      </c>
      <c r="P20" s="83">
        <v>38749</v>
      </c>
      <c r="Q20" s="83">
        <v>1196.1500000000001</v>
      </c>
      <c r="R20" s="83">
        <v>1213.1500000000001</v>
      </c>
      <c r="S20" s="83">
        <v>1198</v>
      </c>
      <c r="T20" s="83">
        <v>1215</v>
      </c>
      <c r="U20" s="84">
        <v>0.254</v>
      </c>
      <c r="V20" s="84">
        <v>0.36499999999999999</v>
      </c>
      <c r="W20" s="83" t="s">
        <v>31</v>
      </c>
      <c r="X20" s="83">
        <v>30</v>
      </c>
      <c r="Y20" s="83">
        <v>54</v>
      </c>
      <c r="Z20" s="83" t="str">
        <f>HYPERLINK("https://perfdog.qq.com/case_detail/3905560","链接")</f>
        <v>链接</v>
      </c>
    </row>
    <row r="21" spans="1:26" ht="12.75">
      <c r="A21" s="111"/>
      <c r="B21" s="97"/>
      <c r="C21" s="113" t="s">
        <v>181</v>
      </c>
      <c r="D21" s="85" t="s">
        <v>159</v>
      </c>
      <c r="E21" s="86"/>
      <c r="F21" s="83">
        <v>56.2</v>
      </c>
      <c r="G21" s="84">
        <v>1</v>
      </c>
      <c r="H21" s="83">
        <v>0.35</v>
      </c>
      <c r="I21" s="83">
        <v>54.98</v>
      </c>
      <c r="J21" s="83">
        <v>0</v>
      </c>
      <c r="K21" s="83">
        <v>0</v>
      </c>
      <c r="L21" s="83">
        <v>1190.47</v>
      </c>
      <c r="M21" s="83">
        <v>1207.47</v>
      </c>
      <c r="N21" s="83">
        <v>1241</v>
      </c>
      <c r="O21" s="83">
        <v>1258</v>
      </c>
      <c r="P21" s="83">
        <v>38825</v>
      </c>
      <c r="Q21" s="83">
        <v>1206</v>
      </c>
      <c r="R21" s="83">
        <v>1223</v>
      </c>
      <c r="S21" s="83">
        <v>1241</v>
      </c>
      <c r="T21" s="83">
        <v>1258</v>
      </c>
      <c r="U21" s="84">
        <v>0.22</v>
      </c>
      <c r="V21" s="84">
        <v>0.378</v>
      </c>
      <c r="W21" s="83" t="s">
        <v>31</v>
      </c>
      <c r="X21" s="83">
        <v>48</v>
      </c>
      <c r="Y21" s="83">
        <v>78</v>
      </c>
      <c r="Z21" s="83" t="str">
        <f>HYPERLINK("https://perfdog.qq.com/case_detail/3905189","链接")</f>
        <v>链接</v>
      </c>
    </row>
    <row r="22" spans="1:26" ht="12.75">
      <c r="A22" s="111"/>
      <c r="B22" s="97"/>
      <c r="C22" s="97"/>
      <c r="D22" s="85" t="s">
        <v>160</v>
      </c>
      <c r="E22" s="86"/>
      <c r="F22" s="83">
        <v>55.81</v>
      </c>
      <c r="G22" s="84">
        <v>1</v>
      </c>
      <c r="H22" s="83">
        <v>1.1100000000000001</v>
      </c>
      <c r="I22" s="83">
        <v>53.96</v>
      </c>
      <c r="J22" s="83">
        <v>0</v>
      </c>
      <c r="K22" s="83">
        <v>0</v>
      </c>
      <c r="L22" s="83">
        <v>1190.47</v>
      </c>
      <c r="M22" s="83">
        <v>1207.47</v>
      </c>
      <c r="N22" s="83">
        <v>1241</v>
      </c>
      <c r="O22" s="83">
        <v>1258</v>
      </c>
      <c r="P22" s="83">
        <v>38825</v>
      </c>
      <c r="Q22" s="83">
        <v>1184.71</v>
      </c>
      <c r="R22" s="83">
        <v>1201.71</v>
      </c>
      <c r="S22" s="83">
        <v>1220</v>
      </c>
      <c r="T22" s="83">
        <v>1237</v>
      </c>
      <c r="U22" s="84">
        <v>0.23</v>
      </c>
      <c r="V22" s="84">
        <v>0.36099999999999999</v>
      </c>
      <c r="W22" s="83" t="s">
        <v>31</v>
      </c>
      <c r="X22" s="83">
        <v>30</v>
      </c>
      <c r="Y22" s="83">
        <v>66</v>
      </c>
      <c r="Z22" s="83" t="str">
        <f>HYPERLINK("https://perfdog.qq.com/case_detail/3905189","链接")</f>
        <v>链接</v>
      </c>
    </row>
    <row r="23" spans="1:26" ht="12.75">
      <c r="A23" s="111"/>
      <c r="B23" s="97"/>
      <c r="C23" s="97"/>
      <c r="D23" s="10" t="s">
        <v>35</v>
      </c>
      <c r="E23" s="82"/>
      <c r="F23" s="83">
        <v>16.7</v>
      </c>
      <c r="G23" s="84">
        <v>0.13</v>
      </c>
      <c r="H23" s="83">
        <v>2.21</v>
      </c>
      <c r="I23" s="83">
        <v>15</v>
      </c>
      <c r="J23" s="83">
        <v>545.5</v>
      </c>
      <c r="K23" s="83">
        <v>545.5</v>
      </c>
      <c r="L23" s="83">
        <v>1300.33</v>
      </c>
      <c r="M23" s="83">
        <v>1317.33</v>
      </c>
      <c r="N23" s="83">
        <v>1400</v>
      </c>
      <c r="O23" s="83">
        <v>1417</v>
      </c>
      <c r="P23" s="83">
        <v>38958</v>
      </c>
      <c r="Q23" s="83">
        <v>1344.91</v>
      </c>
      <c r="R23" s="83">
        <v>1361.91</v>
      </c>
      <c r="S23" s="83">
        <v>1386</v>
      </c>
      <c r="T23" s="83">
        <v>1403</v>
      </c>
      <c r="U23" s="84">
        <v>0.24199999999999999</v>
      </c>
      <c r="V23" s="84">
        <v>0.48</v>
      </c>
      <c r="W23" s="83" t="s">
        <v>31</v>
      </c>
      <c r="X23" s="83">
        <v>30</v>
      </c>
      <c r="Y23" s="83">
        <v>54</v>
      </c>
      <c r="Z23" s="83" t="str">
        <f>HYPERLINK("https://perfdog.qq.com/case_detail/3905635","链接")</f>
        <v>链接</v>
      </c>
    </row>
    <row r="24" spans="1:26" ht="12.75">
      <c r="A24" s="111"/>
      <c r="B24" s="97"/>
      <c r="C24" s="97"/>
      <c r="D24" s="19" t="s">
        <v>36</v>
      </c>
      <c r="E24" s="88"/>
      <c r="F24" s="83">
        <v>15.05</v>
      </c>
      <c r="G24" s="84">
        <v>0</v>
      </c>
      <c r="H24" s="83">
        <v>0.62</v>
      </c>
      <c r="I24" s="83">
        <v>13.99</v>
      </c>
      <c r="J24" s="83">
        <v>570</v>
      </c>
      <c r="K24" s="83">
        <v>570</v>
      </c>
      <c r="L24" s="83">
        <v>1319.41</v>
      </c>
      <c r="M24" s="83">
        <v>1336.41</v>
      </c>
      <c r="N24" s="83">
        <v>1422</v>
      </c>
      <c r="O24" s="83">
        <v>1439</v>
      </c>
      <c r="P24" s="83">
        <v>38979</v>
      </c>
      <c r="Q24" s="83">
        <v>1370.9</v>
      </c>
      <c r="R24" s="83">
        <v>1387.9</v>
      </c>
      <c r="S24" s="83">
        <v>1401</v>
      </c>
      <c r="T24" s="83">
        <v>1418</v>
      </c>
      <c r="U24" s="84">
        <v>0.25700000000000001</v>
      </c>
      <c r="V24" s="84">
        <v>0.46899999999999997</v>
      </c>
      <c r="W24" s="83" t="s">
        <v>31</v>
      </c>
      <c r="X24" s="83">
        <v>30</v>
      </c>
      <c r="Y24" s="83">
        <v>60</v>
      </c>
      <c r="Z24" s="83" t="str">
        <f>HYPERLINK("https://perfdog.qq.com/case_detail/3905691","链接")</f>
        <v>链接</v>
      </c>
    </row>
    <row r="25" spans="1:26" ht="12.75">
      <c r="A25" s="111"/>
      <c r="B25" s="97"/>
      <c r="C25" s="113" t="s">
        <v>182</v>
      </c>
      <c r="D25" s="85" t="s">
        <v>161</v>
      </c>
      <c r="E25" s="86"/>
      <c r="F25" s="83">
        <v>56.77</v>
      </c>
      <c r="G25" s="84">
        <v>1</v>
      </c>
      <c r="H25" s="83">
        <v>19.23</v>
      </c>
      <c r="I25" s="83">
        <v>47.99</v>
      </c>
      <c r="J25" s="83">
        <v>0</v>
      </c>
      <c r="K25" s="83">
        <v>0</v>
      </c>
      <c r="L25" s="83">
        <v>1232.28</v>
      </c>
      <c r="M25" s="83">
        <v>1249.28</v>
      </c>
      <c r="N25" s="83">
        <v>1265</v>
      </c>
      <c r="O25" s="83">
        <v>1282</v>
      </c>
      <c r="P25" s="83">
        <v>38813</v>
      </c>
      <c r="Q25" s="83">
        <v>1232.73</v>
      </c>
      <c r="R25" s="83">
        <v>1249.73</v>
      </c>
      <c r="S25" s="83">
        <v>1243</v>
      </c>
      <c r="T25" s="83">
        <v>1260</v>
      </c>
      <c r="U25" s="84">
        <v>0.192</v>
      </c>
      <c r="V25" s="84">
        <v>0.38900000000000001</v>
      </c>
      <c r="W25" s="83" t="s">
        <v>31</v>
      </c>
      <c r="X25" s="83">
        <v>24</v>
      </c>
      <c r="Y25" s="83">
        <v>48</v>
      </c>
      <c r="Z25" s="83" t="str">
        <f>HYPERLINK("https://perfdog.qq.com/case_detail/3905229","链接")</f>
        <v>链接</v>
      </c>
    </row>
    <row r="26" spans="1:26" ht="12.75">
      <c r="A26" s="111"/>
      <c r="B26" s="97"/>
      <c r="C26" s="97"/>
      <c r="D26" s="85" t="s">
        <v>162</v>
      </c>
      <c r="E26" s="86"/>
      <c r="F26" s="83">
        <v>54.52</v>
      </c>
      <c r="G26" s="84">
        <v>1</v>
      </c>
      <c r="H26" s="83">
        <v>28.64</v>
      </c>
      <c r="I26" s="83">
        <v>41.99</v>
      </c>
      <c r="J26" s="83">
        <v>0</v>
      </c>
      <c r="K26" s="83">
        <v>0</v>
      </c>
      <c r="L26" s="83">
        <v>1232.28</v>
      </c>
      <c r="M26" s="83">
        <v>1249.28</v>
      </c>
      <c r="N26" s="83">
        <v>1265</v>
      </c>
      <c r="O26" s="83">
        <v>1282</v>
      </c>
      <c r="P26" s="83">
        <v>38813</v>
      </c>
      <c r="Q26" s="83">
        <v>1250.29</v>
      </c>
      <c r="R26" s="83">
        <v>1267.29</v>
      </c>
      <c r="S26" s="83">
        <v>1254</v>
      </c>
      <c r="T26" s="83">
        <v>1271</v>
      </c>
      <c r="U26" s="84">
        <v>0.19900000000000001</v>
      </c>
      <c r="V26" s="84">
        <v>0.38900000000000001</v>
      </c>
      <c r="W26" s="83" t="s">
        <v>31</v>
      </c>
      <c r="X26" s="83">
        <v>24</v>
      </c>
      <c r="Y26" s="83">
        <v>48</v>
      </c>
      <c r="Z26" s="83" t="str">
        <f>HYPERLINK("https://perfdog.qq.com/case_detail/3905229","链接")</f>
        <v>链接</v>
      </c>
    </row>
    <row r="27" spans="1:26" ht="12.75">
      <c r="A27" s="111"/>
      <c r="B27" s="97"/>
      <c r="C27" s="97"/>
      <c r="D27" s="10" t="s">
        <v>35</v>
      </c>
      <c r="E27" s="82"/>
      <c r="F27" s="83">
        <v>20.9</v>
      </c>
      <c r="G27" s="84">
        <v>0.81</v>
      </c>
      <c r="H27" s="83">
        <v>8.76</v>
      </c>
      <c r="I27" s="83">
        <v>15</v>
      </c>
      <c r="J27" s="83">
        <v>120</v>
      </c>
      <c r="K27" s="83">
        <v>0</v>
      </c>
      <c r="L27" s="83">
        <v>1326.2</v>
      </c>
      <c r="M27" s="83">
        <v>1343.2</v>
      </c>
      <c r="N27" s="83">
        <v>1410</v>
      </c>
      <c r="O27" s="83">
        <v>1427</v>
      </c>
      <c r="P27" s="83">
        <v>38954</v>
      </c>
      <c r="Q27" s="83">
        <v>1383.19</v>
      </c>
      <c r="R27" s="83">
        <v>1400.19</v>
      </c>
      <c r="S27" s="83">
        <v>1410</v>
      </c>
      <c r="T27" s="83">
        <v>1427</v>
      </c>
      <c r="U27" s="84">
        <v>0.246</v>
      </c>
      <c r="V27" s="84">
        <v>0.502</v>
      </c>
      <c r="W27" s="83" t="s">
        <v>31</v>
      </c>
      <c r="X27" s="83">
        <v>36</v>
      </c>
      <c r="Y27" s="83">
        <v>60</v>
      </c>
      <c r="Z27" s="83" t="str">
        <f>HYPERLINK("https://perfdog.qq.com/case_detail/3905878","链接")</f>
        <v>链接</v>
      </c>
    </row>
    <row r="28" spans="1:26" ht="12.75">
      <c r="A28" s="111"/>
      <c r="B28" s="97"/>
      <c r="C28" s="97"/>
      <c r="D28" s="24" t="s">
        <v>36</v>
      </c>
      <c r="E28" s="89"/>
      <c r="F28" s="83">
        <v>17.77</v>
      </c>
      <c r="G28" s="84">
        <v>0.59099999999999997</v>
      </c>
      <c r="H28" s="83">
        <v>8.64</v>
      </c>
      <c r="I28" s="83">
        <v>10.99</v>
      </c>
      <c r="J28" s="83">
        <v>114.3</v>
      </c>
      <c r="K28" s="83">
        <v>85.7</v>
      </c>
      <c r="L28" s="83">
        <v>1350.17</v>
      </c>
      <c r="M28" s="83">
        <v>1367.17</v>
      </c>
      <c r="N28" s="83">
        <v>1453</v>
      </c>
      <c r="O28" s="83">
        <v>1470</v>
      </c>
      <c r="P28" s="83">
        <v>39008</v>
      </c>
      <c r="Q28" s="83">
        <v>1400.55</v>
      </c>
      <c r="R28" s="83">
        <v>1417.55</v>
      </c>
      <c r="S28" s="83">
        <v>1453</v>
      </c>
      <c r="T28" s="83">
        <v>1470</v>
      </c>
      <c r="U28" s="84">
        <v>0.25800000000000001</v>
      </c>
      <c r="V28" s="84">
        <v>0.45200000000000001</v>
      </c>
      <c r="W28" s="83" t="s">
        <v>31</v>
      </c>
      <c r="X28" s="83">
        <v>36</v>
      </c>
      <c r="Y28" s="83">
        <v>60</v>
      </c>
      <c r="Z28" s="83" t="str">
        <f>HYPERLINK("https://perfdog.qq.com/case_detail/3905911","链接")</f>
        <v>链接</v>
      </c>
    </row>
    <row r="29" spans="1:26" ht="12.75">
      <c r="A29" s="114" t="s">
        <v>163</v>
      </c>
      <c r="B29" s="112" t="s">
        <v>30</v>
      </c>
      <c r="C29" s="10" t="s">
        <v>31</v>
      </c>
      <c r="D29" s="10" t="s">
        <v>32</v>
      </c>
      <c r="E29" s="82"/>
      <c r="F29" s="83">
        <v>60</v>
      </c>
      <c r="G29" s="84">
        <v>1</v>
      </c>
      <c r="H29" s="83">
        <v>0</v>
      </c>
      <c r="I29" s="83">
        <v>60</v>
      </c>
      <c r="J29" s="83">
        <v>0</v>
      </c>
      <c r="K29" s="83">
        <v>0</v>
      </c>
      <c r="L29" s="83">
        <v>583.5</v>
      </c>
      <c r="M29" s="83" t="s">
        <v>31</v>
      </c>
      <c r="N29" s="83">
        <v>585</v>
      </c>
      <c r="O29" s="83" t="s">
        <v>31</v>
      </c>
      <c r="P29" s="83">
        <v>400344</v>
      </c>
      <c r="Q29" s="83">
        <v>583.5</v>
      </c>
      <c r="R29" s="83" t="s">
        <v>31</v>
      </c>
      <c r="S29" s="83">
        <v>584</v>
      </c>
      <c r="T29" s="83" t="s">
        <v>31</v>
      </c>
      <c r="U29" s="84">
        <v>0.111</v>
      </c>
      <c r="V29" s="84">
        <v>0.29899999999999999</v>
      </c>
      <c r="W29" s="83" t="s">
        <v>31</v>
      </c>
      <c r="X29" s="83">
        <v>12</v>
      </c>
      <c r="Y29" s="83">
        <v>18</v>
      </c>
      <c r="Z29" s="83" t="str">
        <f>HYPERLINK("https://perfdog.qq.com/case_detail/3910417","链接")</f>
        <v>链接</v>
      </c>
    </row>
    <row r="30" spans="1:26" ht="12.75">
      <c r="A30" s="111"/>
      <c r="B30" s="97"/>
      <c r="C30" s="113" t="s">
        <v>177</v>
      </c>
      <c r="D30" s="85" t="s">
        <v>164</v>
      </c>
      <c r="E30" s="86"/>
      <c r="F30" s="83">
        <v>10.8</v>
      </c>
      <c r="G30" s="84">
        <v>0</v>
      </c>
      <c r="H30" s="83">
        <v>1.68</v>
      </c>
      <c r="I30" s="83">
        <v>8</v>
      </c>
      <c r="J30" s="83">
        <v>375</v>
      </c>
      <c r="K30" s="83">
        <v>375</v>
      </c>
      <c r="L30" s="83">
        <v>1015.22</v>
      </c>
      <c r="M30" s="83" t="s">
        <v>31</v>
      </c>
      <c r="N30" s="83">
        <v>1021</v>
      </c>
      <c r="O30" s="83" t="s">
        <v>31</v>
      </c>
      <c r="P30" s="83">
        <v>400664</v>
      </c>
      <c r="Q30" s="83">
        <v>1017.84</v>
      </c>
      <c r="R30" s="83" t="s">
        <v>31</v>
      </c>
      <c r="S30" s="83">
        <v>1021</v>
      </c>
      <c r="T30" s="83" t="s">
        <v>31</v>
      </c>
      <c r="U30" s="84">
        <v>0.35</v>
      </c>
      <c r="V30" s="84">
        <v>0.496</v>
      </c>
      <c r="W30" s="83" t="s">
        <v>31</v>
      </c>
      <c r="X30" s="83">
        <v>12</v>
      </c>
      <c r="Y30" s="83">
        <v>24</v>
      </c>
      <c r="Z30" s="83" t="str">
        <f>HYPERLINK("https://perfdog.qq.com/case_detail/3910357","链接")</f>
        <v>链接</v>
      </c>
    </row>
    <row r="31" spans="1:26" ht="12.75">
      <c r="A31" s="111"/>
      <c r="B31" s="97"/>
      <c r="C31" s="97"/>
      <c r="D31" s="85" t="s">
        <v>165</v>
      </c>
      <c r="E31" s="86"/>
      <c r="F31" s="83">
        <v>58.14</v>
      </c>
      <c r="G31" s="84">
        <v>1</v>
      </c>
      <c r="H31" s="83">
        <v>2.21</v>
      </c>
      <c r="I31" s="83">
        <v>54</v>
      </c>
      <c r="J31" s="83">
        <v>0</v>
      </c>
      <c r="K31" s="83">
        <v>0</v>
      </c>
      <c r="L31" s="83">
        <v>682.52</v>
      </c>
      <c r="M31" s="83" t="s">
        <v>31</v>
      </c>
      <c r="N31" s="83">
        <v>688</v>
      </c>
      <c r="O31" s="83" t="s">
        <v>31</v>
      </c>
      <c r="P31" s="83">
        <v>400392</v>
      </c>
      <c r="Q31" s="83">
        <v>686.14</v>
      </c>
      <c r="R31" s="83" t="s">
        <v>31</v>
      </c>
      <c r="S31" s="83">
        <v>688</v>
      </c>
      <c r="T31" s="83" t="s">
        <v>31</v>
      </c>
      <c r="U31" s="84">
        <v>0.35099999999999998</v>
      </c>
      <c r="V31" s="84">
        <v>0.53900000000000003</v>
      </c>
      <c r="W31" s="83" t="s">
        <v>31</v>
      </c>
      <c r="X31" s="83">
        <v>12</v>
      </c>
      <c r="Y31" s="83">
        <v>36</v>
      </c>
      <c r="Z31" s="83" t="str">
        <f>HYPERLINK("https://perfdog.qq.com/case_detail/3906825","链接")</f>
        <v>链接</v>
      </c>
    </row>
    <row r="32" spans="1:26" ht="12.75">
      <c r="A32" s="111"/>
      <c r="B32" s="97"/>
      <c r="C32" s="97"/>
      <c r="D32" s="10" t="s">
        <v>35</v>
      </c>
      <c r="E32" s="82"/>
      <c r="F32" s="83">
        <v>57.23</v>
      </c>
      <c r="G32" s="84">
        <v>1</v>
      </c>
      <c r="H32" s="83">
        <v>1.08</v>
      </c>
      <c r="I32" s="83">
        <v>55</v>
      </c>
      <c r="J32" s="83">
        <v>0</v>
      </c>
      <c r="K32" s="83">
        <v>0</v>
      </c>
      <c r="L32" s="83">
        <v>696.32</v>
      </c>
      <c r="M32" s="83" t="s">
        <v>31</v>
      </c>
      <c r="N32" s="83">
        <v>702</v>
      </c>
      <c r="O32" s="83" t="s">
        <v>31</v>
      </c>
      <c r="P32" s="83">
        <v>400411</v>
      </c>
      <c r="Q32" s="83">
        <v>699.09</v>
      </c>
      <c r="R32" s="83" t="s">
        <v>31</v>
      </c>
      <c r="S32" s="83">
        <v>702</v>
      </c>
      <c r="T32" s="83" t="s">
        <v>31</v>
      </c>
      <c r="U32" s="84">
        <v>0.374</v>
      </c>
      <c r="V32" s="84">
        <v>0.55100000000000005</v>
      </c>
      <c r="W32" s="83" t="s">
        <v>31</v>
      </c>
      <c r="X32" s="83">
        <v>12</v>
      </c>
      <c r="Y32" s="83">
        <v>36</v>
      </c>
      <c r="Z32" s="83" t="str">
        <f>HYPERLINK("https://perfdog.qq.com/case_detail/3906677","链接")</f>
        <v>链接</v>
      </c>
    </row>
    <row r="33" spans="1:26" ht="12.75">
      <c r="A33" s="111"/>
      <c r="B33" s="97"/>
      <c r="C33" s="97"/>
      <c r="D33" s="19" t="s">
        <v>36</v>
      </c>
      <c r="E33" s="90"/>
      <c r="F33" s="116" t="s">
        <v>166</v>
      </c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</row>
    <row r="34" spans="1:26" ht="12.75">
      <c r="A34" s="111"/>
      <c r="B34" s="97"/>
      <c r="C34" s="113" t="s">
        <v>178</v>
      </c>
      <c r="D34" s="85" t="s">
        <v>167</v>
      </c>
      <c r="E34" s="86"/>
      <c r="F34" s="83">
        <v>58.64</v>
      </c>
      <c r="G34" s="84">
        <v>1</v>
      </c>
      <c r="H34" s="83">
        <v>1.05</v>
      </c>
      <c r="I34" s="83">
        <v>56</v>
      </c>
      <c r="J34" s="83">
        <v>0</v>
      </c>
      <c r="K34" s="83">
        <v>0</v>
      </c>
      <c r="L34" s="83">
        <v>881.65</v>
      </c>
      <c r="M34" s="83" t="s">
        <v>31</v>
      </c>
      <c r="N34" s="83">
        <v>948</v>
      </c>
      <c r="O34" s="83" t="s">
        <v>31</v>
      </c>
      <c r="P34" s="83">
        <v>400581</v>
      </c>
      <c r="Q34" s="83">
        <v>802.64</v>
      </c>
      <c r="R34" s="83" t="s">
        <v>31</v>
      </c>
      <c r="S34" s="83">
        <v>809</v>
      </c>
      <c r="T34" s="83" t="s">
        <v>31</v>
      </c>
      <c r="U34" s="84">
        <v>0.46500000000000002</v>
      </c>
      <c r="V34" s="84">
        <v>0.64600000000000002</v>
      </c>
      <c r="W34" s="83" t="s">
        <v>31</v>
      </c>
      <c r="X34" s="83">
        <v>390</v>
      </c>
      <c r="Y34" s="83">
        <v>168</v>
      </c>
      <c r="Z34" s="83" t="str">
        <f>HYPERLINK("https://perfdog.qq.com/case_detail/3909994","链接")</f>
        <v>链接</v>
      </c>
    </row>
    <row r="35" spans="1:26" ht="12.75">
      <c r="A35" s="111"/>
      <c r="B35" s="97"/>
      <c r="C35" s="97"/>
      <c r="D35" s="85" t="s">
        <v>168</v>
      </c>
      <c r="E35" s="86"/>
      <c r="F35" s="83">
        <v>57.79</v>
      </c>
      <c r="G35" s="84">
        <v>1</v>
      </c>
      <c r="H35" s="83">
        <v>2.17</v>
      </c>
      <c r="I35" s="83">
        <v>54</v>
      </c>
      <c r="J35" s="83">
        <v>0</v>
      </c>
      <c r="K35" s="83">
        <v>0</v>
      </c>
      <c r="L35" s="83">
        <v>881.65</v>
      </c>
      <c r="M35" s="83" t="s">
        <v>31</v>
      </c>
      <c r="N35" s="83">
        <v>948</v>
      </c>
      <c r="O35" s="83" t="s">
        <v>31</v>
      </c>
      <c r="P35" s="83">
        <v>400581</v>
      </c>
      <c r="Q35" s="83">
        <v>934.82</v>
      </c>
      <c r="R35" s="83" t="s">
        <v>31</v>
      </c>
      <c r="S35" s="83">
        <v>937</v>
      </c>
      <c r="T35" s="83" t="s">
        <v>31</v>
      </c>
      <c r="U35" s="84">
        <v>0.50700000000000001</v>
      </c>
      <c r="V35" s="84">
        <v>0.65900000000000003</v>
      </c>
      <c r="W35" s="83" t="s">
        <v>31</v>
      </c>
      <c r="X35" s="83">
        <v>12</v>
      </c>
      <c r="Y35" s="83">
        <v>30</v>
      </c>
      <c r="Z35" s="83" t="str">
        <f>HYPERLINK("https://perfdog.qq.com/case_detail/3909994","链接")</f>
        <v>链接</v>
      </c>
    </row>
    <row r="36" spans="1:26" ht="12.75">
      <c r="A36" s="111"/>
      <c r="B36" s="97"/>
      <c r="C36" s="97"/>
      <c r="D36" s="10" t="s">
        <v>35</v>
      </c>
      <c r="E36" s="82"/>
      <c r="F36" s="83">
        <v>59.96</v>
      </c>
      <c r="G36" s="84">
        <v>1</v>
      </c>
      <c r="H36" s="83">
        <v>0.04</v>
      </c>
      <c r="I36" s="83">
        <v>59</v>
      </c>
      <c r="J36" s="83">
        <v>0</v>
      </c>
      <c r="K36" s="83">
        <v>0</v>
      </c>
      <c r="L36" s="83">
        <v>881.65</v>
      </c>
      <c r="M36" s="83" t="s">
        <v>31</v>
      </c>
      <c r="N36" s="83">
        <v>948</v>
      </c>
      <c r="O36" s="83" t="s">
        <v>31</v>
      </c>
      <c r="P36" s="83">
        <v>400581</v>
      </c>
      <c r="Q36" s="83">
        <v>941.7</v>
      </c>
      <c r="R36" s="83" t="s">
        <v>31</v>
      </c>
      <c r="S36" s="83">
        <v>943</v>
      </c>
      <c r="T36" s="83" t="s">
        <v>31</v>
      </c>
      <c r="U36" s="84">
        <v>0.437</v>
      </c>
      <c r="V36" s="84">
        <v>0.57999999999999996</v>
      </c>
      <c r="W36" s="83" t="s">
        <v>31</v>
      </c>
      <c r="X36" s="83">
        <v>30</v>
      </c>
      <c r="Y36" s="83">
        <v>12</v>
      </c>
      <c r="Z36" s="83" t="str">
        <f>HYPERLINK("https://perfdog.qq.com/case_detail/3909994","链接")</f>
        <v>链接</v>
      </c>
    </row>
    <row r="37" spans="1:26" ht="12.75">
      <c r="A37" s="111"/>
      <c r="B37" s="97"/>
      <c r="C37" s="97"/>
      <c r="D37" s="24" t="s">
        <v>36</v>
      </c>
      <c r="E37" s="89"/>
      <c r="F37" s="83">
        <v>59.27</v>
      </c>
      <c r="G37" s="84">
        <v>1</v>
      </c>
      <c r="H37" s="83">
        <v>0.38</v>
      </c>
      <c r="I37" s="83">
        <v>58</v>
      </c>
      <c r="J37" s="83">
        <v>0</v>
      </c>
      <c r="K37" s="83">
        <v>0</v>
      </c>
      <c r="L37" s="83">
        <v>881.65</v>
      </c>
      <c r="M37" s="83" t="s">
        <v>31</v>
      </c>
      <c r="N37" s="83">
        <v>948</v>
      </c>
      <c r="O37" s="83" t="s">
        <v>31</v>
      </c>
      <c r="P37" s="83">
        <v>400581</v>
      </c>
      <c r="Q37" s="83">
        <v>942.86</v>
      </c>
      <c r="R37" s="83" t="s">
        <v>31</v>
      </c>
      <c r="S37" s="83">
        <v>945</v>
      </c>
      <c r="T37" s="83" t="s">
        <v>31</v>
      </c>
      <c r="U37" s="84">
        <v>0.45400000000000001</v>
      </c>
      <c r="V37" s="84">
        <v>0.60199999999999998</v>
      </c>
      <c r="W37" s="83" t="s">
        <v>31</v>
      </c>
      <c r="X37" s="83">
        <v>12</v>
      </c>
      <c r="Y37" s="83">
        <v>12</v>
      </c>
      <c r="Z37" s="83" t="str">
        <f>HYPERLINK("https://perfdog.qq.com/case_detail/3909994","链接")</f>
        <v>链接</v>
      </c>
    </row>
    <row r="38" spans="1:26" ht="12.75">
      <c r="A38" s="111"/>
      <c r="B38" s="97"/>
      <c r="C38" s="113" t="s">
        <v>179</v>
      </c>
      <c r="D38" s="85" t="s">
        <v>169</v>
      </c>
      <c r="E38" s="86"/>
      <c r="F38" s="83">
        <v>58.29</v>
      </c>
      <c r="G38" s="84">
        <v>1</v>
      </c>
      <c r="H38" s="83">
        <v>2.46</v>
      </c>
      <c r="I38" s="83">
        <v>55</v>
      </c>
      <c r="J38" s="83">
        <v>0</v>
      </c>
      <c r="K38" s="83">
        <v>0</v>
      </c>
      <c r="L38" s="83">
        <v>906.31</v>
      </c>
      <c r="M38" s="83" t="s">
        <v>31</v>
      </c>
      <c r="N38" s="83">
        <v>1014</v>
      </c>
      <c r="O38" s="83" t="s">
        <v>31</v>
      </c>
      <c r="P38" s="83">
        <v>400632</v>
      </c>
      <c r="Q38" s="83">
        <v>932</v>
      </c>
      <c r="R38" s="83" t="s">
        <v>31</v>
      </c>
      <c r="S38" s="83">
        <v>940</v>
      </c>
      <c r="T38" s="83" t="s">
        <v>31</v>
      </c>
      <c r="U38" s="84">
        <v>0.435</v>
      </c>
      <c r="V38" s="84">
        <v>0.60699999999999998</v>
      </c>
      <c r="W38" s="83" t="s">
        <v>31</v>
      </c>
      <c r="X38" s="83">
        <v>12</v>
      </c>
      <c r="Y38" s="83">
        <v>12</v>
      </c>
      <c r="Z38" s="83" t="str">
        <f>HYPERLINK("https://perfdog.qq.com/case_detail/3910061","链接")</f>
        <v>链接</v>
      </c>
    </row>
    <row r="39" spans="1:26" ht="12.75">
      <c r="A39" s="111"/>
      <c r="B39" s="97"/>
      <c r="C39" s="97"/>
      <c r="D39" s="85" t="s">
        <v>170</v>
      </c>
      <c r="E39" s="86"/>
      <c r="F39" s="83">
        <v>57.52</v>
      </c>
      <c r="G39" s="84">
        <v>1</v>
      </c>
      <c r="H39" s="83">
        <v>1.55</v>
      </c>
      <c r="I39" s="83">
        <v>54</v>
      </c>
      <c r="J39" s="83">
        <v>0</v>
      </c>
      <c r="K39" s="83">
        <v>0</v>
      </c>
      <c r="L39" s="83">
        <v>906.31</v>
      </c>
      <c r="M39" s="83" t="s">
        <v>31</v>
      </c>
      <c r="N39" s="83">
        <v>1014</v>
      </c>
      <c r="O39" s="83" t="s">
        <v>31</v>
      </c>
      <c r="P39" s="83">
        <v>400632</v>
      </c>
      <c r="Q39" s="83">
        <v>902.39</v>
      </c>
      <c r="R39" s="83" t="s">
        <v>31</v>
      </c>
      <c r="S39" s="83">
        <v>905</v>
      </c>
      <c r="T39" s="83" t="s">
        <v>31</v>
      </c>
      <c r="U39" s="84">
        <v>0.44800000000000001</v>
      </c>
      <c r="V39" s="84">
        <v>0.61899999999999999</v>
      </c>
      <c r="W39" s="83" t="s">
        <v>31</v>
      </c>
      <c r="X39" s="83">
        <v>24</v>
      </c>
      <c r="Y39" s="83">
        <v>60</v>
      </c>
      <c r="Z39" s="83" t="str">
        <f>HYPERLINK("https://perfdog.qq.com/case_detail/3910061","链接")</f>
        <v>链接</v>
      </c>
    </row>
    <row r="40" spans="1:26" ht="12.75">
      <c r="A40" s="111"/>
      <c r="B40" s="97"/>
      <c r="C40" s="97"/>
      <c r="D40" s="10" t="s">
        <v>35</v>
      </c>
      <c r="E40" s="82"/>
      <c r="F40" s="83">
        <v>57.52</v>
      </c>
      <c r="G40" s="84">
        <v>1</v>
      </c>
      <c r="H40" s="83">
        <v>1.55</v>
      </c>
      <c r="I40" s="83">
        <v>54</v>
      </c>
      <c r="J40" s="83">
        <v>0</v>
      </c>
      <c r="K40" s="83">
        <v>0</v>
      </c>
      <c r="L40" s="83">
        <v>906.31</v>
      </c>
      <c r="M40" s="83" t="s">
        <v>31</v>
      </c>
      <c r="N40" s="83">
        <v>1014</v>
      </c>
      <c r="O40" s="83" t="s">
        <v>31</v>
      </c>
      <c r="P40" s="83">
        <v>400632</v>
      </c>
      <c r="Q40" s="83">
        <v>902.39</v>
      </c>
      <c r="R40" s="83" t="s">
        <v>31</v>
      </c>
      <c r="S40" s="83">
        <v>905</v>
      </c>
      <c r="T40" s="83" t="s">
        <v>31</v>
      </c>
      <c r="U40" s="84">
        <v>0.44800000000000001</v>
      </c>
      <c r="V40" s="84">
        <v>0.61899999999999999</v>
      </c>
      <c r="W40" s="83" t="s">
        <v>31</v>
      </c>
      <c r="X40" s="83">
        <v>24</v>
      </c>
      <c r="Y40" s="83">
        <v>60</v>
      </c>
      <c r="Z40" s="83" t="str">
        <f>HYPERLINK("https://perfdog.qq.com/case_detail/3910061","链接")</f>
        <v>链接</v>
      </c>
    </row>
    <row r="41" spans="1:26" ht="12.75">
      <c r="A41" s="111"/>
      <c r="B41" s="97"/>
      <c r="C41" s="97"/>
      <c r="D41" s="19" t="s">
        <v>36</v>
      </c>
      <c r="E41" s="88"/>
      <c r="F41" s="83">
        <v>56.63</v>
      </c>
      <c r="G41" s="84">
        <v>1</v>
      </c>
      <c r="H41" s="83">
        <v>6.69</v>
      </c>
      <c r="I41" s="83">
        <v>51</v>
      </c>
      <c r="J41" s="83">
        <v>0</v>
      </c>
      <c r="K41" s="83">
        <v>0</v>
      </c>
      <c r="L41" s="83">
        <v>906.31</v>
      </c>
      <c r="M41" s="83" t="s">
        <v>31</v>
      </c>
      <c r="N41" s="83">
        <v>1014</v>
      </c>
      <c r="O41" s="83" t="s">
        <v>31</v>
      </c>
      <c r="P41" s="83">
        <v>400632</v>
      </c>
      <c r="Q41" s="83">
        <v>991.6</v>
      </c>
      <c r="R41" s="83" t="s">
        <v>31</v>
      </c>
      <c r="S41" s="83">
        <v>993</v>
      </c>
      <c r="T41" s="83" t="s">
        <v>31</v>
      </c>
      <c r="U41" s="84">
        <v>0.45200000000000001</v>
      </c>
      <c r="V41" s="84">
        <v>0.622</v>
      </c>
      <c r="W41" s="83" t="s">
        <v>31</v>
      </c>
      <c r="X41" s="83">
        <v>12</v>
      </c>
      <c r="Y41" s="83">
        <v>18</v>
      </c>
      <c r="Z41" s="83" t="str">
        <f>HYPERLINK("https://perfdog.qq.com/case_detail/3910061","链接")</f>
        <v>链接</v>
      </c>
    </row>
    <row r="42" spans="1:26" ht="12.75">
      <c r="A42" s="111"/>
      <c r="B42" s="97"/>
      <c r="C42" s="113" t="s">
        <v>180</v>
      </c>
      <c r="D42" s="85" t="s">
        <v>171</v>
      </c>
      <c r="E42" s="86"/>
      <c r="F42" s="83">
        <v>27.23</v>
      </c>
      <c r="G42" s="84">
        <v>1</v>
      </c>
      <c r="H42" s="83">
        <v>7.45</v>
      </c>
      <c r="I42" s="83">
        <v>20</v>
      </c>
      <c r="J42" s="83">
        <v>142.9</v>
      </c>
      <c r="K42" s="83">
        <v>114.3</v>
      </c>
      <c r="L42" s="83">
        <v>665</v>
      </c>
      <c r="M42" s="83" t="s">
        <v>31</v>
      </c>
      <c r="N42" s="83">
        <v>699</v>
      </c>
      <c r="O42" s="83" t="s">
        <v>31</v>
      </c>
      <c r="P42" s="83">
        <v>400372</v>
      </c>
      <c r="Q42" s="83">
        <v>685.36</v>
      </c>
      <c r="R42" s="83" t="s">
        <v>31</v>
      </c>
      <c r="S42" s="83">
        <v>693</v>
      </c>
      <c r="T42" s="83" t="s">
        <v>31</v>
      </c>
      <c r="U42" s="84">
        <v>0.44700000000000001</v>
      </c>
      <c r="V42" s="84">
        <v>0.58599999999999997</v>
      </c>
      <c r="W42" s="83" t="s">
        <v>31</v>
      </c>
      <c r="X42" s="83">
        <v>12</v>
      </c>
      <c r="Y42" s="83">
        <v>24</v>
      </c>
      <c r="Z42" s="83" t="str">
        <f>HYPERLINK("https://perfdog.qq.com/case_detail/3910303","链接")</f>
        <v>链接</v>
      </c>
    </row>
    <row r="43" spans="1:26" ht="12.75">
      <c r="A43" s="111"/>
      <c r="B43" s="97"/>
      <c r="C43" s="97"/>
      <c r="D43" s="85" t="s">
        <v>172</v>
      </c>
      <c r="E43" s="86"/>
      <c r="F43" s="83">
        <v>26.07</v>
      </c>
      <c r="G43" s="84">
        <v>1</v>
      </c>
      <c r="H43" s="83">
        <v>10.66</v>
      </c>
      <c r="I43" s="83">
        <v>18</v>
      </c>
      <c r="J43" s="83">
        <v>115.4</v>
      </c>
      <c r="K43" s="83">
        <v>115.4</v>
      </c>
      <c r="L43" s="83">
        <v>665</v>
      </c>
      <c r="M43" s="83" t="s">
        <v>31</v>
      </c>
      <c r="N43" s="83">
        <v>699</v>
      </c>
      <c r="O43" s="83" t="s">
        <v>31</v>
      </c>
      <c r="P43" s="83">
        <v>400372</v>
      </c>
      <c r="Q43" s="83">
        <v>687.93</v>
      </c>
      <c r="R43" s="83" t="s">
        <v>31</v>
      </c>
      <c r="S43" s="83">
        <v>699</v>
      </c>
      <c r="T43" s="83" t="s">
        <v>31</v>
      </c>
      <c r="U43" s="84">
        <v>0.46</v>
      </c>
      <c r="V43" s="84">
        <v>0.59499999999999997</v>
      </c>
      <c r="W43" s="83" t="s">
        <v>31</v>
      </c>
      <c r="X43" s="83">
        <v>12</v>
      </c>
      <c r="Y43" s="83">
        <v>42</v>
      </c>
      <c r="Z43" s="83" t="str">
        <f>HYPERLINK("https://perfdog.qq.com/case_detail/3910303","链接")</f>
        <v>链接</v>
      </c>
    </row>
    <row r="44" spans="1:26" ht="12.75">
      <c r="A44" s="111"/>
      <c r="B44" s="97"/>
      <c r="C44" s="97"/>
      <c r="D44" s="10" t="s">
        <v>35</v>
      </c>
      <c r="E44" s="82"/>
      <c r="F44" s="83">
        <v>58.6</v>
      </c>
      <c r="G44" s="84">
        <v>1</v>
      </c>
      <c r="H44" s="83">
        <v>3.54</v>
      </c>
      <c r="I44" s="83">
        <v>55</v>
      </c>
      <c r="J44" s="83">
        <v>0</v>
      </c>
      <c r="K44" s="83">
        <v>0</v>
      </c>
      <c r="L44" s="83">
        <v>617.79</v>
      </c>
      <c r="M44" s="83" t="s">
        <v>31</v>
      </c>
      <c r="N44" s="83">
        <v>626</v>
      </c>
      <c r="O44" s="83" t="s">
        <v>31</v>
      </c>
      <c r="P44" s="83">
        <v>400351</v>
      </c>
      <c r="Q44" s="83">
        <v>621.04999999999995</v>
      </c>
      <c r="R44" s="83" t="s">
        <v>31</v>
      </c>
      <c r="S44" s="83">
        <v>625</v>
      </c>
      <c r="T44" s="83" t="s">
        <v>31</v>
      </c>
      <c r="U44" s="84">
        <v>0.44500000000000001</v>
      </c>
      <c r="V44" s="84">
        <v>0.621</v>
      </c>
      <c r="W44" s="83" t="s">
        <v>31</v>
      </c>
      <c r="X44" s="83">
        <v>12</v>
      </c>
      <c r="Y44" s="83">
        <v>30</v>
      </c>
      <c r="Z44" s="83" t="str">
        <f>HYPERLINK("https://perfdog.qq.com/case_detail/3906800","链接")</f>
        <v>链接</v>
      </c>
    </row>
    <row r="45" spans="1:26" ht="12.75">
      <c r="A45" s="111"/>
      <c r="B45" s="97"/>
      <c r="C45" s="97"/>
      <c r="D45" s="24" t="s">
        <v>36</v>
      </c>
      <c r="E45" s="89"/>
      <c r="F45" s="83">
        <v>55.64</v>
      </c>
      <c r="G45" s="84">
        <v>1</v>
      </c>
      <c r="H45" s="83">
        <v>3.75</v>
      </c>
      <c r="I45" s="83">
        <v>51</v>
      </c>
      <c r="J45" s="83">
        <v>25</v>
      </c>
      <c r="K45" s="83">
        <v>0</v>
      </c>
      <c r="L45" s="83">
        <v>613.63</v>
      </c>
      <c r="M45" s="83" t="s">
        <v>31</v>
      </c>
      <c r="N45" s="83">
        <v>620</v>
      </c>
      <c r="O45" s="83" t="s">
        <v>31</v>
      </c>
      <c r="P45" s="83">
        <v>400331</v>
      </c>
      <c r="Q45" s="83">
        <v>616.08000000000004</v>
      </c>
      <c r="R45" s="83" t="s">
        <v>31</v>
      </c>
      <c r="S45" s="83">
        <v>620</v>
      </c>
      <c r="T45" s="83" t="s">
        <v>31</v>
      </c>
      <c r="U45" s="84">
        <v>0.44800000000000001</v>
      </c>
      <c r="V45" s="84">
        <v>0.58899999999999997</v>
      </c>
      <c r="W45" s="83" t="s">
        <v>31</v>
      </c>
      <c r="X45" s="83">
        <v>12</v>
      </c>
      <c r="Y45" s="83">
        <v>42</v>
      </c>
      <c r="Z45" s="83" t="str">
        <f>HYPERLINK("https://perfdog.qq.com/case_detail/3907242","链接")</f>
        <v>链接</v>
      </c>
    </row>
    <row r="46" spans="1:26" ht="12.75">
      <c r="A46" s="111"/>
      <c r="B46" s="97"/>
      <c r="C46" s="113" t="s">
        <v>181</v>
      </c>
      <c r="D46" s="85" t="s">
        <v>173</v>
      </c>
      <c r="E46" s="86"/>
      <c r="F46" s="83">
        <v>58.71</v>
      </c>
      <c r="G46" s="84">
        <v>1</v>
      </c>
      <c r="H46" s="83">
        <v>1.44</v>
      </c>
      <c r="I46" s="83">
        <v>56</v>
      </c>
      <c r="J46" s="83">
        <v>0</v>
      </c>
      <c r="K46" s="83">
        <v>0</v>
      </c>
      <c r="L46" s="83">
        <v>1020.75</v>
      </c>
      <c r="M46" s="83" t="s">
        <v>31</v>
      </c>
      <c r="N46" s="83">
        <v>1602</v>
      </c>
      <c r="O46" s="83" t="s">
        <v>31</v>
      </c>
      <c r="P46" s="83">
        <v>401176</v>
      </c>
      <c r="Q46" s="83">
        <v>801.38</v>
      </c>
      <c r="R46" s="83" t="s">
        <v>31</v>
      </c>
      <c r="S46" s="83">
        <v>803</v>
      </c>
      <c r="T46" s="83" t="s">
        <v>31</v>
      </c>
      <c r="U46" s="84">
        <v>0.254</v>
      </c>
      <c r="V46" s="84">
        <v>0.40799999999999997</v>
      </c>
      <c r="W46" s="83" t="s">
        <v>31</v>
      </c>
      <c r="X46" s="83">
        <v>54</v>
      </c>
      <c r="Y46" s="83">
        <v>12</v>
      </c>
      <c r="Z46" s="83" t="str">
        <f>HYPERLINK("https://perfdog.qq.com/case_detail/3910137","链接")</f>
        <v>链接</v>
      </c>
    </row>
    <row r="47" spans="1:26" ht="12.75">
      <c r="A47" s="111"/>
      <c r="B47" s="97"/>
      <c r="C47" s="97"/>
      <c r="D47" s="85" t="s">
        <v>174</v>
      </c>
      <c r="E47" s="86"/>
      <c r="F47" s="83">
        <v>57</v>
      </c>
      <c r="G47" s="84">
        <v>1</v>
      </c>
      <c r="H47" s="83">
        <v>3.81</v>
      </c>
      <c r="I47" s="83">
        <v>54</v>
      </c>
      <c r="J47" s="83">
        <v>0</v>
      </c>
      <c r="K47" s="83">
        <v>0</v>
      </c>
      <c r="L47" s="83">
        <v>1020.75</v>
      </c>
      <c r="M47" s="83" t="s">
        <v>31</v>
      </c>
      <c r="N47" s="83">
        <v>1602</v>
      </c>
      <c r="O47" s="83" t="s">
        <v>31</v>
      </c>
      <c r="P47" s="83">
        <v>401176</v>
      </c>
      <c r="Q47" s="83">
        <v>803.81</v>
      </c>
      <c r="R47" s="83" t="s">
        <v>31</v>
      </c>
      <c r="S47" s="83">
        <v>807</v>
      </c>
      <c r="T47" s="83" t="s">
        <v>31</v>
      </c>
      <c r="U47" s="84">
        <v>0.26</v>
      </c>
      <c r="V47" s="84">
        <v>0.41899999999999998</v>
      </c>
      <c r="W47" s="83" t="s">
        <v>31</v>
      </c>
      <c r="X47" s="83">
        <v>24</v>
      </c>
      <c r="Y47" s="83">
        <v>30</v>
      </c>
      <c r="Z47" s="83" t="str">
        <f>HYPERLINK("https://perfdog.qq.com/case_detail/3910137","链接")</f>
        <v>链接</v>
      </c>
    </row>
    <row r="48" spans="1:26" ht="12.75">
      <c r="A48" s="111"/>
      <c r="B48" s="97"/>
      <c r="C48" s="97"/>
      <c r="D48" s="10" t="s">
        <v>35</v>
      </c>
      <c r="E48" s="82"/>
      <c r="F48" s="83">
        <v>11.43</v>
      </c>
      <c r="G48" s="84">
        <v>0</v>
      </c>
      <c r="H48" s="83">
        <v>1.01</v>
      </c>
      <c r="I48" s="83">
        <v>9</v>
      </c>
      <c r="J48" s="83">
        <v>90</v>
      </c>
      <c r="K48" s="83">
        <v>30</v>
      </c>
      <c r="L48" s="83">
        <v>1020.75</v>
      </c>
      <c r="M48" s="83" t="s">
        <v>31</v>
      </c>
      <c r="N48" s="83">
        <v>1602</v>
      </c>
      <c r="O48" s="83" t="s">
        <v>31</v>
      </c>
      <c r="P48" s="83">
        <v>401176</v>
      </c>
      <c r="Q48" s="83">
        <v>1456.19</v>
      </c>
      <c r="R48" s="83" t="s">
        <v>31</v>
      </c>
      <c r="S48" s="83">
        <v>1532</v>
      </c>
      <c r="T48" s="83" t="s">
        <v>31</v>
      </c>
      <c r="U48" s="84">
        <v>0.39500000000000002</v>
      </c>
      <c r="V48" s="84">
        <v>0.53600000000000003</v>
      </c>
      <c r="W48" s="83" t="s">
        <v>31</v>
      </c>
      <c r="X48" s="83">
        <v>18</v>
      </c>
      <c r="Y48" s="83">
        <v>54</v>
      </c>
      <c r="Z48" s="83" t="str">
        <f>HYPERLINK("https://perfdog.qq.com/case_detail/3910137","链接")</f>
        <v>链接</v>
      </c>
    </row>
    <row r="49" spans="1:26" ht="12.75">
      <c r="A49" s="111"/>
      <c r="B49" s="97"/>
      <c r="C49" s="97"/>
      <c r="D49" s="19" t="s">
        <v>36</v>
      </c>
      <c r="E49" s="88"/>
      <c r="F49" s="83">
        <v>11.95</v>
      </c>
      <c r="G49" s="84">
        <v>0</v>
      </c>
      <c r="H49" s="83">
        <v>1.41</v>
      </c>
      <c r="I49" s="83">
        <v>10</v>
      </c>
      <c r="J49" s="83">
        <v>0</v>
      </c>
      <c r="K49" s="83">
        <v>0</v>
      </c>
      <c r="L49" s="83">
        <v>1020.75</v>
      </c>
      <c r="M49" s="83" t="s">
        <v>31</v>
      </c>
      <c r="N49" s="83">
        <v>1602</v>
      </c>
      <c r="O49" s="83" t="s">
        <v>31</v>
      </c>
      <c r="P49" s="83">
        <v>401176</v>
      </c>
      <c r="Q49" s="83">
        <v>1529.41</v>
      </c>
      <c r="R49" s="83" t="s">
        <v>31</v>
      </c>
      <c r="S49" s="83">
        <v>1591</v>
      </c>
      <c r="T49" s="83" t="s">
        <v>31</v>
      </c>
      <c r="U49" s="84">
        <v>0.42199999999999999</v>
      </c>
      <c r="V49" s="84">
        <v>0.56299999999999994</v>
      </c>
      <c r="W49" s="83" t="s">
        <v>31</v>
      </c>
      <c r="X49" s="83">
        <v>18</v>
      </c>
      <c r="Y49" s="83">
        <v>30</v>
      </c>
      <c r="Z49" s="83" t="str">
        <f>HYPERLINK("https://perfdog.qq.com/case_detail/3910137","链接")</f>
        <v>链接</v>
      </c>
    </row>
    <row r="50" spans="1:26" ht="12.75">
      <c r="A50" s="111"/>
      <c r="B50" s="97"/>
      <c r="C50" s="113" t="s">
        <v>182</v>
      </c>
      <c r="D50" s="85" t="s">
        <v>175</v>
      </c>
      <c r="E50" s="86"/>
      <c r="F50" s="83">
        <v>58.18</v>
      </c>
      <c r="G50" s="84">
        <v>1</v>
      </c>
      <c r="H50" s="83">
        <v>7.33</v>
      </c>
      <c r="I50" s="83">
        <v>52</v>
      </c>
      <c r="J50" s="83">
        <v>0</v>
      </c>
      <c r="K50" s="83">
        <v>0</v>
      </c>
      <c r="L50" s="83">
        <v>948.95</v>
      </c>
      <c r="M50" s="83" t="s">
        <v>31</v>
      </c>
      <c r="N50" s="83">
        <v>1615</v>
      </c>
      <c r="O50" s="83" t="s">
        <v>31</v>
      </c>
      <c r="P50" s="83">
        <v>401214</v>
      </c>
      <c r="Q50" s="83">
        <v>936.27</v>
      </c>
      <c r="R50" s="83" t="s">
        <v>31</v>
      </c>
      <c r="S50" s="83">
        <v>937</v>
      </c>
      <c r="T50" s="83" t="s">
        <v>31</v>
      </c>
      <c r="U50" s="84">
        <v>0.23</v>
      </c>
      <c r="V50" s="84">
        <v>0.39800000000000002</v>
      </c>
      <c r="W50" s="83" t="s">
        <v>31</v>
      </c>
      <c r="X50" s="83">
        <v>84</v>
      </c>
      <c r="Y50" s="83">
        <v>24</v>
      </c>
      <c r="Z50" s="83" t="str">
        <f>HYPERLINK("https://perfdog.qq.com/case_detail/3910241","链接")</f>
        <v>链接</v>
      </c>
    </row>
    <row r="51" spans="1:26" ht="12.75">
      <c r="A51" s="111"/>
      <c r="B51" s="97"/>
      <c r="C51" s="97"/>
      <c r="D51" s="85" t="s">
        <v>176</v>
      </c>
      <c r="E51" s="86"/>
      <c r="F51" s="83">
        <v>56.52</v>
      </c>
      <c r="G51" s="84">
        <v>1</v>
      </c>
      <c r="H51" s="83">
        <v>21.13</v>
      </c>
      <c r="I51" s="83">
        <v>44</v>
      </c>
      <c r="J51" s="83">
        <v>0</v>
      </c>
      <c r="K51" s="83">
        <v>0</v>
      </c>
      <c r="L51" s="83">
        <v>948.95</v>
      </c>
      <c r="M51" s="83" t="s">
        <v>31</v>
      </c>
      <c r="N51" s="83">
        <v>1615</v>
      </c>
      <c r="O51" s="83" t="s">
        <v>31</v>
      </c>
      <c r="P51" s="83">
        <v>401214</v>
      </c>
      <c r="Q51" s="83">
        <v>941.72</v>
      </c>
      <c r="R51" s="83" t="s">
        <v>31</v>
      </c>
      <c r="S51" s="83">
        <v>948</v>
      </c>
      <c r="T51" s="83" t="s">
        <v>31</v>
      </c>
      <c r="U51" s="84">
        <v>0.23200000000000001</v>
      </c>
      <c r="V51" s="84">
        <v>0.4</v>
      </c>
      <c r="W51" s="83" t="s">
        <v>31</v>
      </c>
      <c r="X51" s="83">
        <v>180</v>
      </c>
      <c r="Y51" s="83">
        <v>120</v>
      </c>
      <c r="Z51" s="83" t="str">
        <f>HYPERLINK("https://perfdog.qq.com/case_detail/3910241","链接")</f>
        <v>链接</v>
      </c>
    </row>
    <row r="52" spans="1:26" ht="12.75">
      <c r="A52" s="111"/>
      <c r="B52" s="97"/>
      <c r="C52" s="97"/>
      <c r="D52" s="10" t="s">
        <v>35</v>
      </c>
      <c r="E52" s="82"/>
      <c r="F52" s="83">
        <v>20.41</v>
      </c>
      <c r="G52" s="84">
        <v>0.72699999999999998</v>
      </c>
      <c r="H52" s="83">
        <v>13.97</v>
      </c>
      <c r="I52" s="83">
        <v>13</v>
      </c>
      <c r="J52" s="83">
        <v>28.6</v>
      </c>
      <c r="K52" s="83">
        <v>0</v>
      </c>
      <c r="L52" s="83">
        <v>948.95</v>
      </c>
      <c r="M52" s="83" t="s">
        <v>31</v>
      </c>
      <c r="N52" s="83">
        <v>1615</v>
      </c>
      <c r="O52" s="83" t="s">
        <v>31</v>
      </c>
      <c r="P52" s="83">
        <v>401214</v>
      </c>
      <c r="Q52" s="83">
        <v>1428.27</v>
      </c>
      <c r="R52" s="83" t="s">
        <v>31</v>
      </c>
      <c r="S52" s="83">
        <v>1489</v>
      </c>
      <c r="T52" s="83" t="s">
        <v>31</v>
      </c>
      <c r="U52" s="84">
        <v>0.318</v>
      </c>
      <c r="V52" s="84">
        <v>0.48199999999999998</v>
      </c>
      <c r="W52" s="83" t="s">
        <v>31</v>
      </c>
      <c r="X52" s="83">
        <v>414</v>
      </c>
      <c r="Y52" s="83">
        <v>150</v>
      </c>
      <c r="Z52" s="83" t="str">
        <f>HYPERLINK("https://perfdog.qq.com/case_detail/3910241","链接")</f>
        <v>链接</v>
      </c>
    </row>
    <row r="53" spans="1:26" ht="12.75">
      <c r="A53" s="111"/>
      <c r="B53" s="97"/>
      <c r="C53" s="97"/>
      <c r="D53" s="24" t="s">
        <v>36</v>
      </c>
      <c r="E53" s="89"/>
      <c r="F53" s="83">
        <v>17.12</v>
      </c>
      <c r="G53" s="84">
        <v>0.58299999999999996</v>
      </c>
      <c r="H53" s="83">
        <v>8.19</v>
      </c>
      <c r="I53" s="83">
        <v>11</v>
      </c>
      <c r="J53" s="83">
        <v>52.2</v>
      </c>
      <c r="K53" s="83">
        <v>0</v>
      </c>
      <c r="L53" s="83">
        <v>948.95</v>
      </c>
      <c r="M53" s="83" t="s">
        <v>31</v>
      </c>
      <c r="N53" s="83">
        <v>1615</v>
      </c>
      <c r="O53" s="83" t="s">
        <v>31</v>
      </c>
      <c r="P53" s="83">
        <v>401214</v>
      </c>
      <c r="Q53" s="83">
        <v>1557.33</v>
      </c>
      <c r="R53" s="83" t="s">
        <v>31</v>
      </c>
      <c r="S53" s="83">
        <v>1585</v>
      </c>
      <c r="T53" s="83" t="s">
        <v>31</v>
      </c>
      <c r="U53" s="84">
        <v>0.31900000000000001</v>
      </c>
      <c r="V53" s="84">
        <v>0.48199999999999998</v>
      </c>
      <c r="W53" s="83" t="s">
        <v>31</v>
      </c>
      <c r="X53" s="83">
        <v>18</v>
      </c>
      <c r="Y53" s="83">
        <v>48</v>
      </c>
      <c r="Z53" s="83" t="str">
        <f>HYPERLINK("https://perfdog.qq.com/case_detail/3910241","链接")</f>
        <v>链接</v>
      </c>
    </row>
  </sheetData>
  <mergeCells count="35">
    <mergeCell ref="F33:Z33"/>
    <mergeCell ref="A29:A53"/>
    <mergeCell ref="B29:B53"/>
    <mergeCell ref="C30:C33"/>
    <mergeCell ref="C34:C37"/>
    <mergeCell ref="C38:C41"/>
    <mergeCell ref="C42:C45"/>
    <mergeCell ref="C46:C49"/>
    <mergeCell ref="C50:C53"/>
    <mergeCell ref="X1:X2"/>
    <mergeCell ref="Y1:Y2"/>
    <mergeCell ref="Z1:Z3"/>
    <mergeCell ref="A4:A28"/>
    <mergeCell ref="B4:B28"/>
    <mergeCell ref="C5:C8"/>
    <mergeCell ref="C9:C12"/>
    <mergeCell ref="C13:C16"/>
    <mergeCell ref="C17:C20"/>
    <mergeCell ref="C21:C24"/>
    <mergeCell ref="C25:C28"/>
    <mergeCell ref="L1:P1"/>
    <mergeCell ref="Q1:T1"/>
    <mergeCell ref="U1:U2"/>
    <mergeCell ref="V1:V2"/>
    <mergeCell ref="W1:W2"/>
    <mergeCell ref="G1:G2"/>
    <mergeCell ref="H1:H2"/>
    <mergeCell ref="I1:I2"/>
    <mergeCell ref="J1:J2"/>
    <mergeCell ref="K1:K2"/>
    <mergeCell ref="A1:A3"/>
    <mergeCell ref="B1:B3"/>
    <mergeCell ref="C1:C3"/>
    <mergeCell ref="D1:D3"/>
    <mergeCell ref="F1:F2"/>
  </mergeCells>
  <phoneticPr fontId="26" type="noConversion"/>
  <hyperlinks>
    <hyperlink ref="Z4" r:id="rId1" display="https://perfdog.qq.com/case_detail/3891222" xr:uid="{00000000-0004-0000-0300-000000000000}"/>
    <hyperlink ref="Z5" r:id="rId2" display="https://perfdog.qq.com/case_detail/3903168" xr:uid="{00000000-0004-0000-0300-000001000000}"/>
    <hyperlink ref="Z6" r:id="rId3" display="https://perfdog.qq.com/case_detail/3903168" xr:uid="{00000000-0004-0000-0300-000002000000}"/>
    <hyperlink ref="Z7" r:id="rId4" display="https://perfdog.qq.com/case_detail/3905287" xr:uid="{00000000-0004-0000-0300-000003000000}"/>
    <hyperlink ref="Z8" r:id="rId5" display="https://perfdog.qq.com/case_detail/3905320" xr:uid="{00000000-0004-0000-0300-000004000000}"/>
    <hyperlink ref="Z9" r:id="rId6" display="https://perfdog.qq.com/case_detail/3907455" xr:uid="{00000000-0004-0000-0300-000005000000}"/>
    <hyperlink ref="Z10" r:id="rId7" display="https://perfdog.qq.com/case_detail/3907455" xr:uid="{00000000-0004-0000-0300-000006000000}"/>
    <hyperlink ref="Z11" r:id="rId8" display="https://perfdog.qq.com/case_detail/3907743" xr:uid="{00000000-0004-0000-0300-000007000000}"/>
    <hyperlink ref="Z12" r:id="rId9" display="https://perfdog.qq.com/case_detail/3907743" xr:uid="{00000000-0004-0000-0300-000008000000}"/>
    <hyperlink ref="Z13" r:id="rId10" display="https://perfdog.qq.com/case_detail/3907624" xr:uid="{00000000-0004-0000-0300-000009000000}"/>
    <hyperlink ref="Z14" r:id="rId11" display="https://perfdog.qq.com/case_detail/3907624" xr:uid="{00000000-0004-0000-0300-00000A000000}"/>
    <hyperlink ref="Z15" r:id="rId12" display="https://perfdog.qq.com/case_detail/3907879" xr:uid="{00000000-0004-0000-0300-00000B000000}"/>
    <hyperlink ref="Z16" r:id="rId13" display="https://perfdog.qq.com/case_detail/3907879" xr:uid="{00000000-0004-0000-0300-00000C000000}"/>
    <hyperlink ref="Z17" r:id="rId14" display="https://perfdog.qq.com/case_detail/3903262" xr:uid="{00000000-0004-0000-0300-00000D000000}"/>
    <hyperlink ref="Z18" r:id="rId15" display="https://perfdog.qq.com/case_detail/3903262" xr:uid="{00000000-0004-0000-0300-00000E000000}"/>
    <hyperlink ref="Z19" r:id="rId16" display="https://perfdog.qq.com/case_detail/3905601" xr:uid="{00000000-0004-0000-0300-00000F000000}"/>
    <hyperlink ref="Z20" r:id="rId17" display="https://perfdog.qq.com/case_detail/3905560" xr:uid="{00000000-0004-0000-0300-000010000000}"/>
    <hyperlink ref="Z21" r:id="rId18" display="https://perfdog.qq.com/case_detail/3905189" xr:uid="{00000000-0004-0000-0300-000011000000}"/>
    <hyperlink ref="Z22" r:id="rId19" display="https://perfdog.qq.com/case_detail/3905189" xr:uid="{00000000-0004-0000-0300-000012000000}"/>
    <hyperlink ref="Z23" r:id="rId20" display="https://perfdog.qq.com/case_detail/3905635" xr:uid="{00000000-0004-0000-0300-000013000000}"/>
    <hyperlink ref="Z24" r:id="rId21" display="https://perfdog.qq.com/case_detail/3905691" xr:uid="{00000000-0004-0000-0300-000014000000}"/>
    <hyperlink ref="Z25" r:id="rId22" display="https://perfdog.qq.com/case_detail/3905229" xr:uid="{00000000-0004-0000-0300-000015000000}"/>
    <hyperlink ref="Z26" r:id="rId23" display="https://perfdog.qq.com/case_detail/3905229" xr:uid="{00000000-0004-0000-0300-000016000000}"/>
    <hyperlink ref="Z27" r:id="rId24" display="https://perfdog.qq.com/case_detail/3905878" xr:uid="{00000000-0004-0000-0300-000017000000}"/>
    <hyperlink ref="Z28" r:id="rId25" display="https://perfdog.qq.com/case_detail/3905911" xr:uid="{00000000-0004-0000-0300-000018000000}"/>
    <hyperlink ref="Z29" r:id="rId26" display="https://perfdog.qq.com/case_detail/3910417" xr:uid="{00000000-0004-0000-0300-000019000000}"/>
    <hyperlink ref="Z30" r:id="rId27" display="https://perfdog.qq.com/case_detail/3910357" xr:uid="{00000000-0004-0000-0300-00001A000000}"/>
    <hyperlink ref="Z31" r:id="rId28" display="https://perfdog.qq.com/case_detail/3906825" xr:uid="{00000000-0004-0000-0300-00001B000000}"/>
    <hyperlink ref="Z32" r:id="rId29" display="https://perfdog.qq.com/case_detail/3906677" xr:uid="{00000000-0004-0000-0300-00001C000000}"/>
    <hyperlink ref="Z34" r:id="rId30" display="https://perfdog.qq.com/case_detail/3909994" xr:uid="{00000000-0004-0000-0300-00001D000000}"/>
    <hyperlink ref="Z35" r:id="rId31" display="https://perfdog.qq.com/case_detail/3909994" xr:uid="{00000000-0004-0000-0300-00001E000000}"/>
    <hyperlink ref="Z36" r:id="rId32" display="https://perfdog.qq.com/case_detail/3909994" xr:uid="{00000000-0004-0000-0300-00001F000000}"/>
    <hyperlink ref="Z37" r:id="rId33" display="https://perfdog.qq.com/case_detail/3909994" xr:uid="{00000000-0004-0000-0300-000020000000}"/>
    <hyperlink ref="Z38" r:id="rId34" display="https://perfdog.qq.com/case_detail/3910061" xr:uid="{00000000-0004-0000-0300-000021000000}"/>
    <hyperlink ref="Z39" r:id="rId35" display="https://perfdog.qq.com/case_detail/3910061" xr:uid="{00000000-0004-0000-0300-000022000000}"/>
    <hyperlink ref="Z40" r:id="rId36" display="https://perfdog.qq.com/case_detail/3910061" xr:uid="{00000000-0004-0000-0300-000023000000}"/>
    <hyperlink ref="Z41" r:id="rId37" display="https://perfdog.qq.com/case_detail/3910061" xr:uid="{00000000-0004-0000-0300-000024000000}"/>
    <hyperlink ref="Z42" r:id="rId38" display="https://perfdog.qq.com/case_detail/3910303" xr:uid="{00000000-0004-0000-0300-000025000000}"/>
    <hyperlink ref="Z43" r:id="rId39" display="https://perfdog.qq.com/case_detail/3910303" xr:uid="{00000000-0004-0000-0300-000026000000}"/>
    <hyperlink ref="Z44" r:id="rId40" display="https://perfdog.qq.com/case_detail/3906800" xr:uid="{00000000-0004-0000-0300-000027000000}"/>
    <hyperlink ref="Z45" r:id="rId41" display="https://perfdog.qq.com/case_detail/3907242" xr:uid="{00000000-0004-0000-0300-000028000000}"/>
    <hyperlink ref="Z46" r:id="rId42" display="https://perfdog.qq.com/case_detail/3910137" xr:uid="{00000000-0004-0000-0300-000029000000}"/>
    <hyperlink ref="Z47" r:id="rId43" display="https://perfdog.qq.com/case_detail/3910137" xr:uid="{00000000-0004-0000-0300-00002A000000}"/>
    <hyperlink ref="Z48" r:id="rId44" display="https://perfdog.qq.com/case_detail/3910137" xr:uid="{00000000-0004-0000-0300-00002B000000}"/>
    <hyperlink ref="Z49" r:id="rId45" display="https://perfdog.qq.com/case_detail/3910137" xr:uid="{00000000-0004-0000-0300-00002C000000}"/>
    <hyperlink ref="Z50" r:id="rId46" display="https://perfdog.qq.com/case_detail/3910241" xr:uid="{00000000-0004-0000-0300-00002D000000}"/>
    <hyperlink ref="Z51" r:id="rId47" display="https://perfdog.qq.com/case_detail/3910241" xr:uid="{00000000-0004-0000-0300-00002E000000}"/>
    <hyperlink ref="Z52" r:id="rId48" display="https://perfdog.qq.com/case_detail/3910241" xr:uid="{00000000-0004-0000-0300-00002F000000}"/>
    <hyperlink ref="Z53" r:id="rId49" display="https://perfdog.qq.com/case_detail/3910241" xr:uid="{00000000-0004-0000-03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工作表2</vt:lpstr>
      <vt:lpstr>工作表3</vt:lpstr>
      <vt:lpstr>工作表4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T180950</cp:lastModifiedBy>
  <dcterms:created xsi:type="dcterms:W3CDTF">2023-11-27T17:25:59Z</dcterms:created>
  <dcterms:modified xsi:type="dcterms:W3CDTF">2023-11-28T01:30:15Z</dcterms:modified>
</cp:coreProperties>
</file>