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4"/>
  </bookViews>
  <sheets>
    <sheet name="broadwell" sheetId="1" r:id="rId1"/>
    <sheet name="knl" sheetId="2" r:id="rId2"/>
    <sheet name="skylake" sheetId="3" r:id="rId3"/>
    <sheet name="cascade lake" sheetId="4" r:id="rId4"/>
    <sheet name="ALL" sheetId="5" r:id="rId5"/>
  </sheets>
  <calcPr calcId="125725"/>
</workbook>
</file>

<file path=xl/calcChain.xml><?xml version="1.0" encoding="utf-8"?>
<calcChain xmlns="http://schemas.openxmlformats.org/spreadsheetml/2006/main">
  <c r="J9" i="4"/>
  <c r="I9"/>
  <c r="H9"/>
  <c r="G9"/>
  <c r="F9"/>
  <c r="E9"/>
  <c r="D9"/>
  <c r="J8"/>
  <c r="I8"/>
  <c r="H8"/>
  <c r="G8"/>
  <c r="F8"/>
  <c r="E8"/>
  <c r="D8"/>
  <c r="G11" i="3"/>
  <c r="F11"/>
  <c r="E11"/>
  <c r="D11"/>
  <c r="C11"/>
  <c r="G10"/>
  <c r="F10"/>
  <c r="E10"/>
  <c r="D10"/>
  <c r="C10"/>
  <c r="G9" i="2"/>
  <c r="F9"/>
  <c r="E9"/>
  <c r="D9"/>
  <c r="C9"/>
  <c r="G8"/>
  <c r="F8"/>
  <c r="E8"/>
  <c r="D8"/>
  <c r="C8"/>
  <c r="K61" i="1"/>
  <c r="J61"/>
  <c r="I61"/>
  <c r="H61"/>
  <c r="G61"/>
  <c r="F61"/>
  <c r="E61"/>
  <c r="K60"/>
  <c r="J60"/>
  <c r="I60"/>
  <c r="H60"/>
  <c r="G60"/>
  <c r="F60"/>
  <c r="E60"/>
  <c r="K33"/>
  <c r="J33"/>
  <c r="I33"/>
  <c r="I29"/>
  <c r="I28"/>
  <c r="H33"/>
  <c r="H32"/>
  <c r="H31"/>
  <c r="H30"/>
  <c r="H29"/>
  <c r="H28"/>
  <c r="H27"/>
  <c r="G33"/>
  <c r="G32"/>
  <c r="G31"/>
  <c r="G30"/>
  <c r="G29"/>
  <c r="G28"/>
  <c r="G27"/>
  <c r="F33"/>
  <c r="F32"/>
  <c r="F31"/>
  <c r="F30"/>
  <c r="F29"/>
  <c r="F28"/>
  <c r="F27"/>
  <c r="E33"/>
  <c r="E32"/>
  <c r="E31"/>
  <c r="E30"/>
  <c r="E29"/>
  <c r="E28"/>
  <c r="E27"/>
</calcChain>
</file>

<file path=xl/sharedStrings.xml><?xml version="1.0" encoding="utf-8"?>
<sst xmlns="http://schemas.openxmlformats.org/spreadsheetml/2006/main" count="38" uniqueCount="20">
  <si>
    <t>1 thread</t>
  </si>
  <si>
    <t>2 threads</t>
  </si>
  <si>
    <t>4 threads</t>
  </si>
  <si>
    <t>8 threads</t>
  </si>
  <si>
    <t>16 threads</t>
  </si>
  <si>
    <t>32 threads</t>
  </si>
  <si>
    <t>64 threads</t>
  </si>
  <si>
    <t>1 node</t>
  </si>
  <si>
    <t>2 nodes</t>
  </si>
  <si>
    <t>4 nodes</t>
  </si>
  <si>
    <t>8 nodes</t>
  </si>
  <si>
    <t>16 nodes</t>
  </si>
  <si>
    <t>32 nodes</t>
  </si>
  <si>
    <t>64 nodes</t>
  </si>
  <si>
    <t>ускорение</t>
  </si>
  <si>
    <t>эфф масш</t>
  </si>
  <si>
    <t>Broadwell</t>
  </si>
  <si>
    <t>Skylake</t>
  </si>
  <si>
    <t>Cascade Lake</t>
  </si>
  <si>
    <t>Phi KNL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</si>
</sst>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broadwell!$E$8</c:f>
              <c:strCache>
                <c:ptCount val="1"/>
                <c:pt idx="0">
                  <c:v>1 thread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broadwell!$F$8:$L$8</c:f>
              <c:numCache>
                <c:formatCode>General</c:formatCode>
                <c:ptCount val="7"/>
                <c:pt idx="0">
                  <c:v>5148</c:v>
                </c:pt>
                <c:pt idx="1">
                  <c:v>2585</c:v>
                </c:pt>
                <c:pt idx="2">
                  <c:v>1503</c:v>
                </c:pt>
                <c:pt idx="3">
                  <c:v>879</c:v>
                </c:pt>
              </c:numCache>
            </c:numRef>
          </c:val>
        </c:ser>
        <c:ser>
          <c:idx val="1"/>
          <c:order val="1"/>
          <c:tx>
            <c:strRef>
              <c:f>broadwell!$E$9</c:f>
              <c:strCache>
                <c:ptCount val="1"/>
                <c:pt idx="0">
                  <c:v>2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broadwell!$F$9:$L$9</c:f>
              <c:numCache>
                <c:formatCode>General</c:formatCode>
                <c:ptCount val="7"/>
                <c:pt idx="0">
                  <c:v>3625</c:v>
                </c:pt>
                <c:pt idx="1">
                  <c:v>2110</c:v>
                </c:pt>
                <c:pt idx="2">
                  <c:v>923</c:v>
                </c:pt>
                <c:pt idx="3">
                  <c:v>588</c:v>
                </c:pt>
                <c:pt idx="4">
                  <c:v>439</c:v>
                </c:pt>
              </c:numCache>
            </c:numRef>
          </c:val>
        </c:ser>
        <c:ser>
          <c:idx val="2"/>
          <c:order val="2"/>
          <c:tx>
            <c:strRef>
              <c:f>broadwell!$E$10</c:f>
              <c:strCache>
                <c:ptCount val="1"/>
                <c:pt idx="0">
                  <c:v>4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broadwell!$F$10:$L$10</c:f>
              <c:numCache>
                <c:formatCode>General</c:formatCode>
                <c:ptCount val="7"/>
                <c:pt idx="0">
                  <c:v>2222</c:v>
                </c:pt>
                <c:pt idx="1">
                  <c:v>1538</c:v>
                </c:pt>
                <c:pt idx="2">
                  <c:v>676</c:v>
                </c:pt>
                <c:pt idx="3">
                  <c:v>494</c:v>
                </c:pt>
                <c:pt idx="4">
                  <c:v>282</c:v>
                </c:pt>
              </c:numCache>
            </c:numRef>
          </c:val>
        </c:ser>
        <c:ser>
          <c:idx val="3"/>
          <c:order val="3"/>
          <c:tx>
            <c:strRef>
              <c:f>broadwell!$E$11</c:f>
              <c:strCache>
                <c:ptCount val="1"/>
                <c:pt idx="0">
                  <c:v>8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broadwell!$F$11:$L$11</c:f>
              <c:numCache>
                <c:formatCode>General</c:formatCode>
                <c:ptCount val="7"/>
                <c:pt idx="0">
                  <c:v>1602</c:v>
                </c:pt>
                <c:pt idx="1">
                  <c:v>1044</c:v>
                </c:pt>
                <c:pt idx="2">
                  <c:v>602</c:v>
                </c:pt>
                <c:pt idx="3">
                  <c:v>337</c:v>
                </c:pt>
              </c:numCache>
            </c:numRef>
          </c:val>
        </c:ser>
        <c:ser>
          <c:idx val="4"/>
          <c:order val="4"/>
          <c:tx>
            <c:strRef>
              <c:f>broadwell!$E$12</c:f>
              <c:strCache>
                <c:ptCount val="1"/>
                <c:pt idx="0">
                  <c:v>16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broadwell!$F$12:$L$12</c:f>
              <c:numCache>
                <c:formatCode>General</c:formatCode>
                <c:ptCount val="7"/>
                <c:pt idx="0">
                  <c:v>1361</c:v>
                </c:pt>
                <c:pt idx="1">
                  <c:v>857</c:v>
                </c:pt>
                <c:pt idx="2">
                  <c:v>417</c:v>
                </c:pt>
                <c:pt idx="3">
                  <c:v>222</c:v>
                </c:pt>
              </c:numCache>
            </c:numRef>
          </c:val>
        </c:ser>
        <c:ser>
          <c:idx val="5"/>
          <c:order val="5"/>
          <c:tx>
            <c:strRef>
              <c:f>broadwell!$E$13</c:f>
              <c:strCache>
                <c:ptCount val="1"/>
                <c:pt idx="0">
                  <c:v>32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broadwell!$F$13:$L$13</c:f>
              <c:numCache>
                <c:formatCode>General</c:formatCode>
                <c:ptCount val="7"/>
                <c:pt idx="0">
                  <c:v>1056</c:v>
                </c:pt>
                <c:pt idx="1">
                  <c:v>666</c:v>
                </c:pt>
                <c:pt idx="2">
                  <c:v>304</c:v>
                </c:pt>
                <c:pt idx="3">
                  <c:v>162</c:v>
                </c:pt>
              </c:numCache>
            </c:numRef>
          </c:val>
        </c:ser>
        <c:ser>
          <c:idx val="6"/>
          <c:order val="6"/>
          <c:tx>
            <c:strRef>
              <c:f>broadwell!$E$14</c:f>
              <c:strCache>
                <c:ptCount val="1"/>
                <c:pt idx="0">
                  <c:v>64 threads</c:v>
                </c:pt>
              </c:strCache>
            </c:strRef>
          </c:tx>
          <c:cat>
            <c:strRef>
              <c:f>broadwell!$F$7:$L$7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broadwell!$F$14:$L$14</c:f>
              <c:numCache>
                <c:formatCode>General</c:formatCode>
                <c:ptCount val="7"/>
                <c:pt idx="0">
                  <c:v>1053</c:v>
                </c:pt>
                <c:pt idx="1">
                  <c:v>612</c:v>
                </c:pt>
                <c:pt idx="2">
                  <c:v>282</c:v>
                </c:pt>
                <c:pt idx="3">
                  <c:v>145</c:v>
                </c:pt>
                <c:pt idx="4">
                  <c:v>70</c:v>
                </c:pt>
                <c:pt idx="5">
                  <c:v>36</c:v>
                </c:pt>
                <c:pt idx="6">
                  <c:v>24</c:v>
                </c:pt>
              </c:numCache>
            </c:numRef>
          </c:val>
        </c:ser>
        <c:axId val="42928384"/>
        <c:axId val="42930176"/>
      </c:barChart>
      <c:catAx>
        <c:axId val="42928384"/>
        <c:scaling>
          <c:orientation val="minMax"/>
        </c:scaling>
        <c:axPos val="b"/>
        <c:tickLblPos val="nextTo"/>
        <c:crossAx val="42930176"/>
        <c:crosses val="autoZero"/>
        <c:auto val="1"/>
        <c:lblAlgn val="ctr"/>
        <c:lblOffset val="100"/>
      </c:catAx>
      <c:valAx>
        <c:axId val="42930176"/>
        <c:scaling>
          <c:orientation val="minMax"/>
        </c:scaling>
        <c:axPos val="l"/>
        <c:majorGridlines/>
        <c:numFmt formatCode="General" sourceLinked="1"/>
        <c:tickLblPos val="nextTo"/>
        <c:crossAx val="429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broadwell!$D$27</c:f>
              <c:strCache>
                <c:ptCount val="1"/>
                <c:pt idx="0">
                  <c:v>1 thread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broadwell!$E$27:$K$27</c:f>
              <c:numCache>
                <c:formatCode>General</c:formatCode>
                <c:ptCount val="7"/>
                <c:pt idx="0">
                  <c:v>1</c:v>
                </c:pt>
                <c:pt idx="1">
                  <c:v>1.9914893617021276</c:v>
                </c:pt>
                <c:pt idx="2">
                  <c:v>3.4251497005988023</c:v>
                </c:pt>
                <c:pt idx="3">
                  <c:v>5.8566552901023892</c:v>
                </c:pt>
              </c:numCache>
            </c:numRef>
          </c:val>
        </c:ser>
        <c:ser>
          <c:idx val="1"/>
          <c:order val="1"/>
          <c:tx>
            <c:strRef>
              <c:f>broadwell!$D$28</c:f>
              <c:strCache>
                <c:ptCount val="1"/>
                <c:pt idx="0">
                  <c:v>2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broadwell!$E$28:$K$28</c:f>
              <c:numCache>
                <c:formatCode>General</c:formatCode>
                <c:ptCount val="7"/>
                <c:pt idx="0">
                  <c:v>1.4201379310344828</c:v>
                </c:pt>
                <c:pt idx="1">
                  <c:v>2.4398104265402845</c:v>
                </c:pt>
                <c:pt idx="2">
                  <c:v>5.577464788732394</c:v>
                </c:pt>
                <c:pt idx="3">
                  <c:v>8.7551020408163271</c:v>
                </c:pt>
                <c:pt idx="4">
                  <c:v>11.726651480637813</c:v>
                </c:pt>
              </c:numCache>
            </c:numRef>
          </c:val>
        </c:ser>
        <c:ser>
          <c:idx val="2"/>
          <c:order val="2"/>
          <c:tx>
            <c:strRef>
              <c:f>broadwell!$D$29</c:f>
              <c:strCache>
                <c:ptCount val="1"/>
                <c:pt idx="0">
                  <c:v>4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broadwell!$E$29:$K$29</c:f>
              <c:numCache>
                <c:formatCode>General</c:formatCode>
                <c:ptCount val="7"/>
                <c:pt idx="0">
                  <c:v>2.3168316831683167</c:v>
                </c:pt>
                <c:pt idx="1">
                  <c:v>3.3472041612483747</c:v>
                </c:pt>
                <c:pt idx="2">
                  <c:v>7.615384615384615</c:v>
                </c:pt>
                <c:pt idx="3">
                  <c:v>10.421052631578947</c:v>
                </c:pt>
                <c:pt idx="4">
                  <c:v>18.25531914893617</c:v>
                </c:pt>
              </c:numCache>
            </c:numRef>
          </c:val>
        </c:ser>
        <c:ser>
          <c:idx val="3"/>
          <c:order val="3"/>
          <c:tx>
            <c:strRef>
              <c:f>broadwell!$D$30</c:f>
              <c:strCache>
                <c:ptCount val="1"/>
                <c:pt idx="0">
                  <c:v>8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broadwell!$E$30:$K$30</c:f>
              <c:numCache>
                <c:formatCode>General</c:formatCode>
                <c:ptCount val="7"/>
                <c:pt idx="0">
                  <c:v>3.2134831460674156</c:v>
                </c:pt>
                <c:pt idx="1">
                  <c:v>4.931034482758621</c:v>
                </c:pt>
                <c:pt idx="2">
                  <c:v>8.5514950166112964</c:v>
                </c:pt>
                <c:pt idx="3">
                  <c:v>15.275964391691394</c:v>
                </c:pt>
              </c:numCache>
            </c:numRef>
          </c:val>
        </c:ser>
        <c:ser>
          <c:idx val="4"/>
          <c:order val="4"/>
          <c:tx>
            <c:strRef>
              <c:f>broadwell!$D$31</c:f>
              <c:strCache>
                <c:ptCount val="1"/>
                <c:pt idx="0">
                  <c:v>16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broadwell!$E$31:$K$31</c:f>
              <c:numCache>
                <c:formatCode>General</c:formatCode>
                <c:ptCount val="7"/>
                <c:pt idx="0">
                  <c:v>3.7825128581925056</c:v>
                </c:pt>
                <c:pt idx="1">
                  <c:v>6.0070011668611434</c:v>
                </c:pt>
                <c:pt idx="2">
                  <c:v>12.345323741007194</c:v>
                </c:pt>
                <c:pt idx="3">
                  <c:v>23.189189189189189</c:v>
                </c:pt>
              </c:numCache>
            </c:numRef>
          </c:val>
        </c:ser>
        <c:ser>
          <c:idx val="5"/>
          <c:order val="5"/>
          <c:tx>
            <c:strRef>
              <c:f>broadwell!$D$32</c:f>
              <c:strCache>
                <c:ptCount val="1"/>
                <c:pt idx="0">
                  <c:v>32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broadwell!$E$32:$K$32</c:f>
              <c:numCache>
                <c:formatCode>General</c:formatCode>
                <c:ptCount val="7"/>
                <c:pt idx="0">
                  <c:v>4.875</c:v>
                </c:pt>
                <c:pt idx="1">
                  <c:v>7.7297297297297298</c:v>
                </c:pt>
                <c:pt idx="2">
                  <c:v>16.934210526315791</c:v>
                </c:pt>
                <c:pt idx="3">
                  <c:v>31.777777777777779</c:v>
                </c:pt>
              </c:numCache>
            </c:numRef>
          </c:val>
        </c:ser>
        <c:ser>
          <c:idx val="6"/>
          <c:order val="6"/>
          <c:tx>
            <c:strRef>
              <c:f>broadwell!$D$33</c:f>
              <c:strCache>
                <c:ptCount val="1"/>
                <c:pt idx="0">
                  <c:v>64 threads</c:v>
                </c:pt>
              </c:strCache>
            </c:strRef>
          </c:tx>
          <c:cat>
            <c:strRef>
              <c:f>broadwell!$E$26:$K$26</c:f>
              <c:strCache>
                <c:ptCount val="7"/>
                <c:pt idx="0">
                  <c:v>1 node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  <c:pt idx="4">
                  <c:v>16 nodes</c:v>
                </c:pt>
                <c:pt idx="5">
                  <c:v>32 nodes</c:v>
                </c:pt>
                <c:pt idx="6">
                  <c:v>64 nodes</c:v>
                </c:pt>
              </c:strCache>
            </c:strRef>
          </c:cat>
          <c:val>
            <c:numRef>
              <c:f>broadwell!$E$33:$K$33</c:f>
              <c:numCache>
                <c:formatCode>General</c:formatCode>
                <c:ptCount val="7"/>
                <c:pt idx="0">
                  <c:v>4.8888888888888893</c:v>
                </c:pt>
                <c:pt idx="1">
                  <c:v>8.4117647058823533</c:v>
                </c:pt>
                <c:pt idx="2">
                  <c:v>18.25531914893617</c:v>
                </c:pt>
                <c:pt idx="3">
                  <c:v>35.50344827586207</c:v>
                </c:pt>
                <c:pt idx="4">
                  <c:v>73.542857142857144</c:v>
                </c:pt>
                <c:pt idx="5">
                  <c:v>143</c:v>
                </c:pt>
                <c:pt idx="6">
                  <c:v>214.5</c:v>
                </c:pt>
              </c:numCache>
            </c:numRef>
          </c:val>
        </c:ser>
        <c:axId val="63622528"/>
        <c:axId val="65280256"/>
      </c:barChart>
      <c:catAx>
        <c:axId val="63622528"/>
        <c:scaling>
          <c:orientation val="minMax"/>
        </c:scaling>
        <c:axPos val="b"/>
        <c:tickLblPos val="nextTo"/>
        <c:crossAx val="65280256"/>
        <c:crosses val="autoZero"/>
        <c:auto val="1"/>
        <c:lblAlgn val="ctr"/>
        <c:lblOffset val="100"/>
      </c:catAx>
      <c:valAx>
        <c:axId val="65280256"/>
        <c:scaling>
          <c:orientation val="minMax"/>
        </c:scaling>
        <c:axPos val="l"/>
        <c:majorGridlines/>
        <c:numFmt formatCode="General" sourceLinked="1"/>
        <c:tickLblPos val="nextTo"/>
        <c:crossAx val="636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broadwell!$E$61:$K$61</c:f>
              <c:numCache>
                <c:formatCode>General</c:formatCode>
                <c:ptCount val="7"/>
                <c:pt idx="0">
                  <c:v>1</c:v>
                </c:pt>
                <c:pt idx="1">
                  <c:v>0.86029411764705888</c:v>
                </c:pt>
                <c:pt idx="2">
                  <c:v>0.93351063829787229</c:v>
                </c:pt>
                <c:pt idx="3">
                  <c:v>0.90775862068965518</c:v>
                </c:pt>
                <c:pt idx="4">
                  <c:v>0.94017857142857142</c:v>
                </c:pt>
                <c:pt idx="5">
                  <c:v>0.9140625</c:v>
                </c:pt>
                <c:pt idx="6">
                  <c:v>0.685546875</c:v>
                </c:pt>
              </c:numCache>
            </c:numRef>
          </c:val>
        </c:ser>
        <c:marker val="1"/>
        <c:axId val="171261952"/>
        <c:axId val="171263872"/>
      </c:lineChart>
      <c:catAx>
        <c:axId val="171261952"/>
        <c:scaling>
          <c:orientation val="minMax"/>
        </c:scaling>
        <c:axPos val="b"/>
        <c:tickLblPos val="nextTo"/>
        <c:crossAx val="171263872"/>
        <c:crosses val="autoZero"/>
        <c:auto val="1"/>
        <c:lblAlgn val="ctr"/>
        <c:lblOffset val="100"/>
      </c:catAx>
      <c:valAx>
        <c:axId val="171263872"/>
        <c:scaling>
          <c:orientation val="minMax"/>
        </c:scaling>
        <c:axPos val="l"/>
        <c:majorGridlines/>
        <c:numFmt formatCode="General" sourceLinked="1"/>
        <c:tickLblPos val="nextTo"/>
        <c:crossAx val="17126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broadwell!$E$61:$K$61</c:f>
              <c:numCache>
                <c:formatCode>General</c:formatCode>
                <c:ptCount val="7"/>
                <c:pt idx="0">
                  <c:v>1</c:v>
                </c:pt>
                <c:pt idx="1">
                  <c:v>0.86029411764705888</c:v>
                </c:pt>
                <c:pt idx="2">
                  <c:v>0.93351063829787229</c:v>
                </c:pt>
                <c:pt idx="3">
                  <c:v>0.90775862068965518</c:v>
                </c:pt>
                <c:pt idx="4">
                  <c:v>0.94017857142857142</c:v>
                </c:pt>
                <c:pt idx="5">
                  <c:v>0.9140625</c:v>
                </c:pt>
                <c:pt idx="6">
                  <c:v>0.685546875</c:v>
                </c:pt>
              </c:numCache>
            </c:numRef>
          </c:val>
        </c:ser>
        <c:axId val="64936576"/>
        <c:axId val="64938368"/>
      </c:barChart>
      <c:catAx>
        <c:axId val="64936576"/>
        <c:scaling>
          <c:orientation val="minMax"/>
        </c:scaling>
        <c:axPos val="b"/>
        <c:tickLblPos val="nextTo"/>
        <c:crossAx val="64938368"/>
        <c:crosses val="autoZero"/>
        <c:auto val="1"/>
        <c:lblAlgn val="ctr"/>
        <c:lblOffset val="100"/>
      </c:catAx>
      <c:valAx>
        <c:axId val="64938368"/>
        <c:scaling>
          <c:orientation val="minMax"/>
        </c:scaling>
        <c:axPos val="l"/>
        <c:majorGridlines/>
        <c:numFmt formatCode="General" sourceLinked="1"/>
        <c:tickLblPos val="nextTo"/>
        <c:crossAx val="6493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knl!$C$9:$G$9</c:f>
              <c:numCache>
                <c:formatCode>General</c:formatCode>
                <c:ptCount val="5"/>
                <c:pt idx="0">
                  <c:v>1</c:v>
                </c:pt>
                <c:pt idx="1">
                  <c:v>0.85506134969325154</c:v>
                </c:pt>
                <c:pt idx="2">
                  <c:v>0.89057507987220452</c:v>
                </c:pt>
                <c:pt idx="3">
                  <c:v>0.70391414141414144</c:v>
                </c:pt>
                <c:pt idx="4">
                  <c:v>0.8150584795321637</c:v>
                </c:pt>
              </c:numCache>
            </c:numRef>
          </c:val>
        </c:ser>
        <c:axId val="161482624"/>
        <c:axId val="43737856"/>
      </c:barChart>
      <c:catAx>
        <c:axId val="161482624"/>
        <c:scaling>
          <c:orientation val="minMax"/>
        </c:scaling>
        <c:axPos val="b"/>
        <c:tickLblPos val="nextTo"/>
        <c:crossAx val="43737856"/>
        <c:crosses val="autoZero"/>
        <c:auto val="1"/>
        <c:lblAlgn val="ctr"/>
        <c:lblOffset val="100"/>
      </c:catAx>
      <c:valAx>
        <c:axId val="43737856"/>
        <c:scaling>
          <c:orientation val="minMax"/>
        </c:scaling>
        <c:axPos val="l"/>
        <c:majorGridlines/>
        <c:numFmt formatCode="General" sourceLinked="1"/>
        <c:tickLblPos val="nextTo"/>
        <c:crossAx val="1614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skylake!$C$11:$G$11</c:f>
              <c:numCache>
                <c:formatCode>General</c:formatCode>
                <c:ptCount val="5"/>
                <c:pt idx="0">
                  <c:v>1</c:v>
                </c:pt>
                <c:pt idx="1">
                  <c:v>0.83725910064239828</c:v>
                </c:pt>
                <c:pt idx="2">
                  <c:v>0.8727678571428571</c:v>
                </c:pt>
                <c:pt idx="3">
                  <c:v>0.84267241379310343</c:v>
                </c:pt>
                <c:pt idx="4">
                  <c:v>0.82838983050847459</c:v>
                </c:pt>
              </c:numCache>
            </c:numRef>
          </c:val>
        </c:ser>
        <c:axId val="64668416"/>
        <c:axId val="64669952"/>
      </c:barChart>
      <c:catAx>
        <c:axId val="64668416"/>
        <c:scaling>
          <c:orientation val="minMax"/>
        </c:scaling>
        <c:axPos val="b"/>
        <c:tickLblPos val="nextTo"/>
        <c:crossAx val="64669952"/>
        <c:crosses val="autoZero"/>
        <c:auto val="1"/>
        <c:lblAlgn val="ctr"/>
        <c:lblOffset val="100"/>
      </c:catAx>
      <c:valAx>
        <c:axId val="64669952"/>
        <c:scaling>
          <c:orientation val="minMax"/>
        </c:scaling>
        <c:axPos val="l"/>
        <c:majorGridlines/>
        <c:numFmt formatCode="General" sourceLinked="1"/>
        <c:tickLblPos val="nextTo"/>
        <c:crossAx val="6466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'cascade lake'!$D$9:$J$9</c:f>
              <c:numCache>
                <c:formatCode>General</c:formatCode>
                <c:ptCount val="7"/>
                <c:pt idx="0">
                  <c:v>1</c:v>
                </c:pt>
                <c:pt idx="1">
                  <c:v>1.03125</c:v>
                </c:pt>
                <c:pt idx="2">
                  <c:v>1.0813106796116505</c:v>
                </c:pt>
                <c:pt idx="3">
                  <c:v>1.03125</c:v>
                </c:pt>
                <c:pt idx="4">
                  <c:v>1.0125</c:v>
                </c:pt>
                <c:pt idx="5">
                  <c:v>0.92812499999999998</c:v>
                </c:pt>
                <c:pt idx="6">
                  <c:v>0.8701171875</c:v>
                </c:pt>
              </c:numCache>
            </c:numRef>
          </c:val>
        </c:ser>
        <c:axId val="64616320"/>
        <c:axId val="66635264"/>
      </c:barChart>
      <c:catAx>
        <c:axId val="64616320"/>
        <c:scaling>
          <c:orientation val="minMax"/>
        </c:scaling>
        <c:axPos val="b"/>
        <c:tickLblPos val="nextTo"/>
        <c:crossAx val="66635264"/>
        <c:crosses val="autoZero"/>
        <c:auto val="1"/>
        <c:lblAlgn val="ctr"/>
        <c:lblOffset val="100"/>
      </c:catAx>
      <c:valAx>
        <c:axId val="66635264"/>
        <c:scaling>
          <c:orientation val="minMax"/>
        </c:scaling>
        <c:axPos val="l"/>
        <c:majorGridlines/>
        <c:numFmt formatCode="General" sourceLinked="1"/>
        <c:tickLblPos val="nextTo"/>
        <c:crossAx val="6461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3655956048972137E-2"/>
          <c:y val="3.0459587613276735E-2"/>
          <c:w val="0.92648994869959433"/>
          <c:h val="0.75924781277340347"/>
        </c:manualLayout>
      </c:layout>
      <c:barChart>
        <c:barDir val="col"/>
        <c:grouping val="clustered"/>
        <c:ser>
          <c:idx val="0"/>
          <c:order val="0"/>
          <c:tx>
            <c:strRef>
              <c:f>ALL!$B$6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ALL!$C$5:$H$5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ALL!$C$6:$H$6</c:f>
              <c:numCache>
                <c:formatCode>General</c:formatCode>
                <c:ptCount val="6"/>
                <c:pt idx="0">
                  <c:v>1.7205882352941178</c:v>
                </c:pt>
                <c:pt idx="1">
                  <c:v>3.7340425531914891</c:v>
                </c:pt>
                <c:pt idx="2">
                  <c:v>7.2620689655172415</c:v>
                </c:pt>
                <c:pt idx="3">
                  <c:v>15.042857142857143</c:v>
                </c:pt>
                <c:pt idx="4">
                  <c:v>29.25</c:v>
                </c:pt>
                <c:pt idx="5">
                  <c:v>43.875</c:v>
                </c:pt>
              </c:numCache>
            </c:numRef>
          </c:val>
        </c:ser>
        <c:ser>
          <c:idx val="1"/>
          <c:order val="1"/>
          <c:tx>
            <c:strRef>
              <c:f>ALL!$B$7</c:f>
              <c:strCache>
                <c:ptCount val="1"/>
                <c:pt idx="0">
                  <c:v>Phi KNL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ALL!$C$5:$H$5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ALL!$C$7:$H$7</c:f>
              <c:numCache>
                <c:formatCode>General</c:formatCode>
                <c:ptCount val="6"/>
                <c:pt idx="0">
                  <c:v>1.7101226993865031</c:v>
                </c:pt>
                <c:pt idx="1">
                  <c:v>3.5623003194888181</c:v>
                </c:pt>
                <c:pt idx="2">
                  <c:v>5.6313131313131315</c:v>
                </c:pt>
                <c:pt idx="3">
                  <c:v>13.040935672514619</c:v>
                </c:pt>
              </c:numCache>
            </c:numRef>
          </c:val>
        </c:ser>
        <c:ser>
          <c:idx val="2"/>
          <c:order val="2"/>
          <c:tx>
            <c:strRef>
              <c:f>ALL!$B$8</c:f>
              <c:strCache>
                <c:ptCount val="1"/>
                <c:pt idx="0">
                  <c:v>Skylake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ALL!$C$5:$H$5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ALL!$C$8:$H$8</c:f>
              <c:numCache>
                <c:formatCode>General</c:formatCode>
                <c:ptCount val="6"/>
                <c:pt idx="0">
                  <c:v>1.6745182012847966</c:v>
                </c:pt>
                <c:pt idx="1">
                  <c:v>3.4910714285714284</c:v>
                </c:pt>
                <c:pt idx="2">
                  <c:v>6.7413793103448274</c:v>
                </c:pt>
                <c:pt idx="3">
                  <c:v>13.254237288135593</c:v>
                </c:pt>
              </c:numCache>
            </c:numRef>
          </c:val>
        </c:ser>
        <c:ser>
          <c:idx val="3"/>
          <c:order val="3"/>
          <c:tx>
            <c:strRef>
              <c:f>ALL!$B$9</c:f>
              <c:strCache>
                <c:ptCount val="1"/>
                <c:pt idx="0">
                  <c:v>Cascade Lake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ALL!$C$5:$H$5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ALL!$C$9:$H$9</c:f>
              <c:numCache>
                <c:formatCode>General</c:formatCode>
                <c:ptCount val="6"/>
                <c:pt idx="0">
                  <c:v>2.0625</c:v>
                </c:pt>
                <c:pt idx="1">
                  <c:v>4.325242718446602</c:v>
                </c:pt>
                <c:pt idx="2">
                  <c:v>8.25</c:v>
                </c:pt>
                <c:pt idx="3">
                  <c:v>16.2</c:v>
                </c:pt>
                <c:pt idx="4">
                  <c:v>29.7</c:v>
                </c:pt>
                <c:pt idx="5">
                  <c:v>55.6875</c:v>
                </c:pt>
              </c:numCache>
            </c:numRef>
          </c:val>
        </c:ser>
        <c:axId val="66706816"/>
        <c:axId val="66708992"/>
      </c:barChart>
      <c:catAx>
        <c:axId val="667068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ru-RU"/>
          </a:p>
        </c:txPr>
        <c:crossAx val="66708992"/>
        <c:crosses val="autoZero"/>
        <c:auto val="1"/>
        <c:lblAlgn val="ctr"/>
        <c:lblOffset val="100"/>
      </c:catAx>
      <c:valAx>
        <c:axId val="667089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ru-RU"/>
          </a:p>
        </c:txPr>
        <c:crossAx val="6670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6138145775256445E-3"/>
          <c:y val="0.89080030621172368"/>
          <c:w val="0.97689343179928601"/>
          <c:h val="0.10087554680664919"/>
        </c:manualLayout>
      </c:layout>
      <c:txPr>
        <a:bodyPr/>
        <a:lstStyle/>
        <a:p>
          <a:pPr>
            <a:defRPr sz="1800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1734181249171958E-2"/>
          <c:y val="3.0840339203923709E-2"/>
          <c:w val="0.93546085729733996"/>
          <c:h val="0.77457169172609175"/>
        </c:manualLayout>
      </c:layout>
      <c:barChart>
        <c:barDir val="col"/>
        <c:grouping val="clustered"/>
        <c:ser>
          <c:idx val="0"/>
          <c:order val="0"/>
          <c:tx>
            <c:strRef>
              <c:f>ALL!$M$6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ALL!$N$5:$S$5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ALL!$N$6:$S$6</c:f>
              <c:numCache>
                <c:formatCode>General</c:formatCode>
                <c:ptCount val="6"/>
                <c:pt idx="0">
                  <c:v>0.86029411764705888</c:v>
                </c:pt>
                <c:pt idx="1">
                  <c:v>0.93351063829787229</c:v>
                </c:pt>
                <c:pt idx="2">
                  <c:v>0.90775862068965518</c:v>
                </c:pt>
                <c:pt idx="3">
                  <c:v>0.94017857142857142</c:v>
                </c:pt>
                <c:pt idx="4">
                  <c:v>0.9140625</c:v>
                </c:pt>
                <c:pt idx="5">
                  <c:v>0.685546875</c:v>
                </c:pt>
              </c:numCache>
            </c:numRef>
          </c:val>
        </c:ser>
        <c:ser>
          <c:idx val="1"/>
          <c:order val="1"/>
          <c:tx>
            <c:strRef>
              <c:f>ALL!$M$7</c:f>
              <c:strCache>
                <c:ptCount val="1"/>
                <c:pt idx="0">
                  <c:v>Phi KNL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ALL!$N$5:$S$5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ALL!$N$7:$S$7</c:f>
              <c:numCache>
                <c:formatCode>General</c:formatCode>
                <c:ptCount val="6"/>
                <c:pt idx="0">
                  <c:v>0.85506134969325154</c:v>
                </c:pt>
                <c:pt idx="1">
                  <c:v>0.89057507987220452</c:v>
                </c:pt>
                <c:pt idx="2">
                  <c:v>0.70391414141414144</c:v>
                </c:pt>
                <c:pt idx="3">
                  <c:v>0.8150584795321637</c:v>
                </c:pt>
              </c:numCache>
            </c:numRef>
          </c:val>
        </c:ser>
        <c:ser>
          <c:idx val="2"/>
          <c:order val="2"/>
          <c:tx>
            <c:strRef>
              <c:f>ALL!$M$8</c:f>
              <c:strCache>
                <c:ptCount val="1"/>
                <c:pt idx="0">
                  <c:v>Skylake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prstClr val="black"/>
              </a:solidFill>
            </a:ln>
          </c:spPr>
          <c:cat>
            <c:numRef>
              <c:f>ALL!$N$5:$S$5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ALL!$N$8:$S$8</c:f>
              <c:numCache>
                <c:formatCode>General</c:formatCode>
                <c:ptCount val="6"/>
                <c:pt idx="0">
                  <c:v>0.83725910064239828</c:v>
                </c:pt>
                <c:pt idx="1">
                  <c:v>0.8727678571428571</c:v>
                </c:pt>
                <c:pt idx="2">
                  <c:v>0.84267241379310343</c:v>
                </c:pt>
                <c:pt idx="3">
                  <c:v>0.82838983050847459</c:v>
                </c:pt>
              </c:numCache>
            </c:numRef>
          </c:val>
        </c:ser>
        <c:ser>
          <c:idx val="3"/>
          <c:order val="3"/>
          <c:tx>
            <c:strRef>
              <c:f>ALL!$M$9</c:f>
              <c:strCache>
                <c:ptCount val="1"/>
                <c:pt idx="0">
                  <c:v>Cascade Lake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ALL!$N$5:$S$5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ALL!$N$9:$S$9</c:f>
              <c:numCache>
                <c:formatCode>General</c:formatCode>
                <c:ptCount val="6"/>
                <c:pt idx="0">
                  <c:v>1.03125</c:v>
                </c:pt>
                <c:pt idx="1">
                  <c:v>1.0813106796116505</c:v>
                </c:pt>
                <c:pt idx="2">
                  <c:v>1.03125</c:v>
                </c:pt>
                <c:pt idx="3">
                  <c:v>1.0125</c:v>
                </c:pt>
                <c:pt idx="4">
                  <c:v>0.92812499999999998</c:v>
                </c:pt>
                <c:pt idx="5">
                  <c:v>0.8701171875</c:v>
                </c:pt>
              </c:numCache>
            </c:numRef>
          </c:val>
        </c:ser>
        <c:axId val="43811968"/>
        <c:axId val="43813504"/>
      </c:barChart>
      <c:catAx>
        <c:axId val="438119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ru-RU"/>
          </a:p>
        </c:txPr>
        <c:crossAx val="43813504"/>
        <c:crosses val="autoZero"/>
        <c:auto val="1"/>
        <c:lblAlgn val="ctr"/>
        <c:lblOffset val="100"/>
      </c:catAx>
      <c:valAx>
        <c:axId val="438135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ru-RU"/>
          </a:p>
        </c:txPr>
        <c:crossAx val="4381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1113641490584766E-3"/>
          <c:y val="0.89953934810571912"/>
          <c:w val="0.99506962721065062"/>
          <c:h val="9.8143503530950013E-2"/>
        </c:manualLayout>
      </c:layout>
      <c:txPr>
        <a:bodyPr/>
        <a:lstStyle/>
        <a:p>
          <a:pPr>
            <a:defRPr sz="1800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1</xdr:row>
      <xdr:rowOff>76199</xdr:rowOff>
    </xdr:from>
    <xdr:to>
      <xdr:col>23</xdr:col>
      <xdr:colOff>19049</xdr:colOff>
      <xdr:row>25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27</xdr:row>
      <xdr:rowOff>66675</xdr:rowOff>
    </xdr:from>
    <xdr:to>
      <xdr:col>23</xdr:col>
      <xdr:colOff>514349</xdr:colOff>
      <xdr:row>52</xdr:row>
      <xdr:rowOff>123824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54</xdr:row>
      <xdr:rowOff>38099</xdr:rowOff>
    </xdr:from>
    <xdr:to>
      <xdr:col>24</xdr:col>
      <xdr:colOff>342900</xdr:colOff>
      <xdr:row>71</xdr:row>
      <xdr:rowOff>142874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64</xdr:row>
      <xdr:rowOff>76200</xdr:rowOff>
    </xdr:from>
    <xdr:to>
      <xdr:col>11</xdr:col>
      <xdr:colOff>314325</xdr:colOff>
      <xdr:row>78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</xdr:row>
      <xdr:rowOff>133350</xdr:rowOff>
    </xdr:from>
    <xdr:to>
      <xdr:col>16</xdr:col>
      <xdr:colOff>171450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85725</xdr:rowOff>
    </xdr:from>
    <xdr:to>
      <xdr:col>17</xdr:col>
      <xdr:colOff>114300</xdr:colOff>
      <xdr:row>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11</xdr:row>
      <xdr:rowOff>161925</xdr:rowOff>
    </xdr:from>
    <xdr:to>
      <xdr:col>9</xdr:col>
      <xdr:colOff>95250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152400</xdr:rowOff>
    </xdr:from>
    <xdr:to>
      <xdr:col>12</xdr:col>
      <xdr:colOff>0</xdr:colOff>
      <xdr:row>34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47625</xdr:rowOff>
    </xdr:from>
    <xdr:to>
      <xdr:col>12</xdr:col>
      <xdr:colOff>9526</xdr:colOff>
      <xdr:row>60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7:L61"/>
  <sheetViews>
    <sheetView topLeftCell="C55" workbookViewId="0">
      <selection activeCell="E61" sqref="E61:K61"/>
    </sheetView>
  </sheetViews>
  <sheetFormatPr defaultRowHeight="15"/>
  <cols>
    <col min="3" max="3" width="6" customWidth="1"/>
    <col min="4" max="4" width="12.5703125" customWidth="1"/>
    <col min="5" max="5" width="11.85546875" customWidth="1"/>
  </cols>
  <sheetData>
    <row r="7" spans="5:12"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5:12">
      <c r="E8" t="s">
        <v>0</v>
      </c>
      <c r="F8" s="1">
        <v>5148</v>
      </c>
      <c r="G8" s="2">
        <v>2585</v>
      </c>
      <c r="H8" s="2">
        <v>1503</v>
      </c>
      <c r="I8" s="2">
        <v>879</v>
      </c>
      <c r="J8" s="2"/>
      <c r="K8" s="2"/>
      <c r="L8" s="3"/>
    </row>
    <row r="9" spans="5:12">
      <c r="E9" t="s">
        <v>1</v>
      </c>
      <c r="F9" s="4">
        <v>3625</v>
      </c>
      <c r="G9" s="5">
        <v>2110</v>
      </c>
      <c r="H9" s="5">
        <v>923</v>
      </c>
      <c r="I9" s="10">
        <v>588</v>
      </c>
      <c r="J9" s="10">
        <v>439</v>
      </c>
      <c r="K9" s="5"/>
      <c r="L9" s="6"/>
    </row>
    <row r="10" spans="5:12">
      <c r="E10" t="s">
        <v>2</v>
      </c>
      <c r="F10" s="4">
        <v>2222</v>
      </c>
      <c r="G10" s="5">
        <v>1538</v>
      </c>
      <c r="H10" s="5">
        <v>676</v>
      </c>
      <c r="I10" s="10">
        <v>494</v>
      </c>
      <c r="J10" s="10">
        <v>282</v>
      </c>
      <c r="K10" s="5"/>
      <c r="L10" s="6"/>
    </row>
    <row r="11" spans="5:12">
      <c r="E11" t="s">
        <v>3</v>
      </c>
      <c r="F11" s="4">
        <v>1602</v>
      </c>
      <c r="G11" s="10">
        <v>1044</v>
      </c>
      <c r="H11" s="10">
        <v>602</v>
      </c>
      <c r="I11" s="10">
        <v>337</v>
      </c>
      <c r="J11" s="5"/>
      <c r="K11" s="5"/>
      <c r="L11" s="6"/>
    </row>
    <row r="12" spans="5:12">
      <c r="E12" t="s">
        <v>4</v>
      </c>
      <c r="F12" s="4">
        <v>1361</v>
      </c>
      <c r="G12" s="10">
        <v>857</v>
      </c>
      <c r="H12" s="10">
        <v>417</v>
      </c>
      <c r="I12" s="10">
        <v>222</v>
      </c>
      <c r="J12" s="5"/>
      <c r="K12" s="5"/>
      <c r="L12" s="6"/>
    </row>
    <row r="13" spans="5:12">
      <c r="E13" t="s">
        <v>5</v>
      </c>
      <c r="F13" s="4">
        <v>1056</v>
      </c>
      <c r="G13" s="10">
        <v>666</v>
      </c>
      <c r="H13" s="10">
        <v>304</v>
      </c>
      <c r="I13" s="10">
        <v>162</v>
      </c>
      <c r="J13" s="5"/>
      <c r="K13" s="5"/>
      <c r="L13" s="6"/>
    </row>
    <row r="14" spans="5:12">
      <c r="E14" t="s">
        <v>6</v>
      </c>
      <c r="F14" s="7">
        <v>1053</v>
      </c>
      <c r="G14" s="8">
        <v>612</v>
      </c>
      <c r="H14" s="8">
        <v>282</v>
      </c>
      <c r="I14" s="8">
        <v>145</v>
      </c>
      <c r="J14" s="8">
        <v>70</v>
      </c>
      <c r="K14" s="8">
        <v>36</v>
      </c>
      <c r="L14" s="9">
        <v>24</v>
      </c>
    </row>
    <row r="23" spans="4:11">
      <c r="E23">
        <v>5148</v>
      </c>
    </row>
    <row r="26" spans="4:11">
      <c r="E26" t="s">
        <v>7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</row>
    <row r="27" spans="4:11">
      <c r="D27" t="s">
        <v>0</v>
      </c>
      <c r="E27" s="5">
        <f>5148/F8</f>
        <v>1</v>
      </c>
      <c r="F27" s="5">
        <f>5148/G8</f>
        <v>1.9914893617021276</v>
      </c>
      <c r="G27" s="5">
        <f>5148/H8</f>
        <v>3.4251497005988023</v>
      </c>
      <c r="H27" s="5">
        <f>5148/I8</f>
        <v>5.8566552901023892</v>
      </c>
      <c r="I27" s="10"/>
      <c r="J27" s="10"/>
      <c r="K27" s="5"/>
    </row>
    <row r="28" spans="4:11">
      <c r="D28" t="s">
        <v>1</v>
      </c>
      <c r="E28" s="5">
        <f>5148/F9</f>
        <v>1.4201379310344828</v>
      </c>
      <c r="F28" s="5">
        <f>5148/G9</f>
        <v>2.4398104265402845</v>
      </c>
      <c r="G28" s="5">
        <f>5148/H9</f>
        <v>5.577464788732394</v>
      </c>
      <c r="H28" s="5">
        <f>5148/I9</f>
        <v>8.7551020408163271</v>
      </c>
      <c r="I28" s="10">
        <f>5148/J9</f>
        <v>11.726651480637813</v>
      </c>
      <c r="J28" s="5"/>
      <c r="K28" s="5"/>
    </row>
    <row r="29" spans="4:11">
      <c r="D29" t="s">
        <v>2</v>
      </c>
      <c r="E29" s="5">
        <f>5148/F10</f>
        <v>2.3168316831683167</v>
      </c>
      <c r="F29" s="5">
        <f>5148/G10</f>
        <v>3.3472041612483747</v>
      </c>
      <c r="G29" s="5">
        <f>5148/H10</f>
        <v>7.615384615384615</v>
      </c>
      <c r="H29" s="5">
        <f>5148/I10</f>
        <v>10.421052631578947</v>
      </c>
      <c r="I29" s="10">
        <f>5148/J10</f>
        <v>18.25531914893617</v>
      </c>
      <c r="J29" s="5"/>
      <c r="K29" s="5"/>
    </row>
    <row r="30" spans="4:11">
      <c r="D30" t="s">
        <v>3</v>
      </c>
      <c r="E30" s="5">
        <f>5148/F11</f>
        <v>3.2134831460674156</v>
      </c>
      <c r="F30" s="5">
        <f>5148/G11</f>
        <v>4.931034482758621</v>
      </c>
      <c r="G30" s="5">
        <f>5148/H11</f>
        <v>8.5514950166112964</v>
      </c>
      <c r="H30" s="5">
        <f>5148/I11</f>
        <v>15.275964391691394</v>
      </c>
      <c r="I30" s="10"/>
      <c r="J30" s="5"/>
      <c r="K30" s="5"/>
    </row>
    <row r="31" spans="4:11">
      <c r="D31" t="s">
        <v>4</v>
      </c>
      <c r="E31" s="5">
        <f>5148/F12</f>
        <v>3.7825128581925056</v>
      </c>
      <c r="F31" s="5">
        <f>5148/G12</f>
        <v>6.0070011668611434</v>
      </c>
      <c r="G31" s="5">
        <f>5148/H12</f>
        <v>12.345323741007194</v>
      </c>
      <c r="H31" s="5">
        <f>5148/I12</f>
        <v>23.189189189189189</v>
      </c>
      <c r="I31" s="10"/>
      <c r="J31" s="5"/>
      <c r="K31" s="5"/>
    </row>
    <row r="32" spans="4:11">
      <c r="D32" t="s">
        <v>5</v>
      </c>
      <c r="E32" s="5">
        <f>5148/F13</f>
        <v>4.875</v>
      </c>
      <c r="F32" s="5">
        <f>5148/G13</f>
        <v>7.7297297297297298</v>
      </c>
      <c r="G32" s="5">
        <f>5148/H13</f>
        <v>16.934210526315791</v>
      </c>
      <c r="H32" s="5">
        <f>5148/I13</f>
        <v>31.777777777777779</v>
      </c>
      <c r="I32" s="10"/>
      <c r="J32" s="5"/>
      <c r="K32" s="5"/>
    </row>
    <row r="33" spans="4:11">
      <c r="D33" t="s">
        <v>6</v>
      </c>
      <c r="E33" s="5">
        <f>5148/F14</f>
        <v>4.8888888888888893</v>
      </c>
      <c r="F33" s="5">
        <f>5148/G14</f>
        <v>8.4117647058823533</v>
      </c>
      <c r="G33" s="5">
        <f>5148/H14</f>
        <v>18.25531914893617</v>
      </c>
      <c r="H33" s="5">
        <f>5148/I14</f>
        <v>35.50344827586207</v>
      </c>
      <c r="I33" s="10">
        <f>5148/J14</f>
        <v>73.542857142857144</v>
      </c>
      <c r="J33" s="10">
        <f>5148/K14</f>
        <v>143</v>
      </c>
      <c r="K33" s="5">
        <f>5148/L14</f>
        <v>214.5</v>
      </c>
    </row>
    <row r="57" spans="5:12">
      <c r="E57" s="5"/>
      <c r="F57" s="5"/>
      <c r="G57" s="5"/>
      <c r="H57" s="5"/>
      <c r="I57" s="5"/>
      <c r="J57" s="5"/>
      <c r="K57" s="5"/>
      <c r="L57" s="5"/>
    </row>
    <row r="58" spans="5:12">
      <c r="E58" s="5">
        <v>1</v>
      </c>
      <c r="F58" s="5">
        <v>2</v>
      </c>
      <c r="G58" s="5">
        <v>4</v>
      </c>
      <c r="H58" s="5">
        <v>8</v>
      </c>
      <c r="I58" s="5">
        <v>16</v>
      </c>
      <c r="J58" s="5">
        <v>32</v>
      </c>
      <c r="K58" s="5">
        <v>64</v>
      </c>
      <c r="L58" s="5"/>
    </row>
    <row r="59" spans="5:12">
      <c r="E59" s="5">
        <v>1053</v>
      </c>
      <c r="F59" s="5">
        <v>612</v>
      </c>
      <c r="G59" s="5">
        <v>282</v>
      </c>
      <c r="H59" s="5">
        <v>145</v>
      </c>
      <c r="I59" s="5">
        <v>70</v>
      </c>
      <c r="J59" s="5">
        <v>36</v>
      </c>
      <c r="K59" s="5">
        <v>24</v>
      </c>
      <c r="L59" s="5"/>
    </row>
    <row r="60" spans="5:12">
      <c r="E60" s="5">
        <f>1053/E59</f>
        <v>1</v>
      </c>
      <c r="F60" s="5">
        <f>1053/F59</f>
        <v>1.7205882352941178</v>
      </c>
      <c r="G60" s="5">
        <f>1053/G59</f>
        <v>3.7340425531914891</v>
      </c>
      <c r="H60" s="5">
        <f>1053/H59</f>
        <v>7.2620689655172415</v>
      </c>
      <c r="I60" s="5">
        <f>1053/I59</f>
        <v>15.042857142857143</v>
      </c>
      <c r="J60" s="5">
        <f>1053/J59</f>
        <v>29.25</v>
      </c>
      <c r="K60" s="5">
        <f>1053/K59</f>
        <v>43.875</v>
      </c>
      <c r="L60" s="5"/>
    </row>
    <row r="61" spans="5:12">
      <c r="E61" s="5">
        <f>E60/1</f>
        <v>1</v>
      </c>
      <c r="F61" s="5">
        <f>F60/2</f>
        <v>0.86029411764705888</v>
      </c>
      <c r="G61" s="5">
        <f>G60/4</f>
        <v>0.93351063829787229</v>
      </c>
      <c r="H61" s="5">
        <f>H60/8</f>
        <v>0.90775862068965518</v>
      </c>
      <c r="I61" s="5">
        <f>I60/16</f>
        <v>0.94017857142857142</v>
      </c>
      <c r="J61" s="5">
        <f>J60/32</f>
        <v>0.9140625</v>
      </c>
      <c r="K61" s="5">
        <f>K60/64</f>
        <v>0.685546875</v>
      </c>
      <c r="L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G9"/>
  <sheetViews>
    <sheetView workbookViewId="0">
      <selection activeCell="C9" sqref="C9:G9"/>
    </sheetView>
  </sheetViews>
  <sheetFormatPr defaultRowHeight="15"/>
  <sheetData>
    <row r="6" spans="3:7">
      <c r="C6">
        <v>1</v>
      </c>
      <c r="D6">
        <v>2</v>
      </c>
      <c r="E6">
        <v>4</v>
      </c>
      <c r="F6">
        <v>8</v>
      </c>
      <c r="G6">
        <v>16</v>
      </c>
    </row>
    <row r="7" spans="3:7">
      <c r="C7">
        <v>2230</v>
      </c>
      <c r="D7">
        <v>1304</v>
      </c>
      <c r="E7">
        <v>626</v>
      </c>
      <c r="F7">
        <v>396</v>
      </c>
      <c r="G7">
        <v>171</v>
      </c>
    </row>
    <row r="8" spans="3:7">
      <c r="C8">
        <f>2230/C7</f>
        <v>1</v>
      </c>
      <c r="D8">
        <f>2230/D7</f>
        <v>1.7101226993865031</v>
      </c>
      <c r="E8">
        <f>2230/E7</f>
        <v>3.5623003194888181</v>
      </c>
      <c r="F8">
        <f>2230/F7</f>
        <v>5.6313131313131315</v>
      </c>
      <c r="G8">
        <f>2230/G7</f>
        <v>13.040935672514619</v>
      </c>
    </row>
    <row r="9" spans="3:7">
      <c r="C9">
        <f>C8/1</f>
        <v>1</v>
      </c>
      <c r="D9">
        <f>D8/2</f>
        <v>0.85506134969325154</v>
      </c>
      <c r="E9">
        <f>E8/4</f>
        <v>0.89057507987220452</v>
      </c>
      <c r="F9">
        <f>F8/8</f>
        <v>0.70391414141414144</v>
      </c>
      <c r="G9">
        <f>G8/16</f>
        <v>0.8150584795321637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8:G11"/>
  <sheetViews>
    <sheetView workbookViewId="0">
      <selection activeCell="C11" sqref="C11:G11"/>
    </sheetView>
  </sheetViews>
  <sheetFormatPr defaultRowHeight="15"/>
  <sheetData>
    <row r="8" spans="3:7">
      <c r="C8">
        <v>1</v>
      </c>
      <c r="D8">
        <v>2</v>
      </c>
      <c r="E8">
        <v>4</v>
      </c>
      <c r="F8">
        <v>8</v>
      </c>
      <c r="G8">
        <v>16</v>
      </c>
    </row>
    <row r="9" spans="3:7">
      <c r="C9">
        <v>782</v>
      </c>
      <c r="D9">
        <v>467</v>
      </c>
      <c r="E9">
        <v>224</v>
      </c>
      <c r="F9">
        <v>116</v>
      </c>
      <c r="G9">
        <v>59</v>
      </c>
    </row>
    <row r="10" spans="3:7">
      <c r="C10">
        <f>782/C9</f>
        <v>1</v>
      </c>
      <c r="D10">
        <f>782/D9</f>
        <v>1.6745182012847966</v>
      </c>
      <c r="E10">
        <f>782/E9</f>
        <v>3.4910714285714284</v>
      </c>
      <c r="F10">
        <f>782/F9</f>
        <v>6.7413793103448274</v>
      </c>
      <c r="G10">
        <f>782/G9</f>
        <v>13.254237288135593</v>
      </c>
    </row>
    <row r="11" spans="3:7">
      <c r="C11">
        <f>C10/1</f>
        <v>1</v>
      </c>
      <c r="D11">
        <f>D10/2</f>
        <v>0.83725910064239828</v>
      </c>
      <c r="E11">
        <f>E10/4</f>
        <v>0.8727678571428571</v>
      </c>
      <c r="F11">
        <f>F10/8</f>
        <v>0.84267241379310343</v>
      </c>
      <c r="G11">
        <f>G10/16</f>
        <v>0.82838983050847459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6:J9"/>
  <sheetViews>
    <sheetView workbookViewId="0">
      <selection activeCell="D9" sqref="D9:J9"/>
    </sheetView>
  </sheetViews>
  <sheetFormatPr defaultRowHeight="15"/>
  <sheetData>
    <row r="6" spans="4:10">
      <c r="D6">
        <v>1</v>
      </c>
      <c r="E6">
        <v>2</v>
      </c>
      <c r="F6">
        <v>4</v>
      </c>
      <c r="G6">
        <v>8</v>
      </c>
      <c r="H6">
        <v>16</v>
      </c>
      <c r="I6">
        <v>32</v>
      </c>
      <c r="J6">
        <v>64</v>
      </c>
    </row>
    <row r="7" spans="4:10">
      <c r="D7">
        <v>891</v>
      </c>
      <c r="E7">
        <v>432</v>
      </c>
      <c r="F7">
        <v>206</v>
      </c>
      <c r="G7">
        <v>108</v>
      </c>
      <c r="H7">
        <v>55</v>
      </c>
      <c r="I7">
        <v>30</v>
      </c>
      <c r="J7">
        <v>16</v>
      </c>
    </row>
    <row r="8" spans="4:10">
      <c r="D8">
        <f>891/D7</f>
        <v>1</v>
      </c>
      <c r="E8">
        <f>891/E7</f>
        <v>2.0625</v>
      </c>
      <c r="F8">
        <f>891/F7</f>
        <v>4.325242718446602</v>
      </c>
      <c r="G8">
        <f>891/G7</f>
        <v>8.25</v>
      </c>
      <c r="H8">
        <f>891/H7</f>
        <v>16.2</v>
      </c>
      <c r="I8">
        <f>891/I7</f>
        <v>29.7</v>
      </c>
      <c r="J8">
        <f>891/J7</f>
        <v>55.6875</v>
      </c>
    </row>
    <row r="9" spans="4:10">
      <c r="D9">
        <f>D8/1</f>
        <v>1</v>
      </c>
      <c r="E9">
        <f>E8/2</f>
        <v>1.03125</v>
      </c>
      <c r="F9">
        <f>F8/4</f>
        <v>1.0813106796116505</v>
      </c>
      <c r="G9">
        <f>G8/8</f>
        <v>1.03125</v>
      </c>
      <c r="H9">
        <f>H8/16</f>
        <v>1.0125</v>
      </c>
      <c r="I9">
        <f>I8/32</f>
        <v>0.92812499999999998</v>
      </c>
      <c r="J9">
        <f>J8/64</f>
        <v>0.8701171875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S9"/>
  <sheetViews>
    <sheetView tabSelected="1" topLeftCell="A11" workbookViewId="0">
      <selection activeCell="O29" sqref="O29"/>
    </sheetView>
  </sheetViews>
  <sheetFormatPr defaultRowHeight="15"/>
  <cols>
    <col min="1" max="1" width="4.7109375" customWidth="1"/>
  </cols>
  <sheetData>
    <row r="4" spans="2:19">
      <c r="C4" t="s">
        <v>14</v>
      </c>
      <c r="N4" t="s">
        <v>15</v>
      </c>
    </row>
    <row r="5" spans="2:19">
      <c r="C5">
        <v>2</v>
      </c>
      <c r="D5">
        <v>4</v>
      </c>
      <c r="E5">
        <v>8</v>
      </c>
      <c r="F5">
        <v>16</v>
      </c>
      <c r="G5">
        <v>32</v>
      </c>
      <c r="H5">
        <v>64</v>
      </c>
      <c r="N5">
        <v>2</v>
      </c>
      <c r="O5">
        <v>4</v>
      </c>
      <c r="P5">
        <v>8</v>
      </c>
      <c r="Q5">
        <v>16</v>
      </c>
      <c r="R5">
        <v>32</v>
      </c>
      <c r="S5">
        <v>64</v>
      </c>
    </row>
    <row r="6" spans="2:19">
      <c r="B6" t="s">
        <v>16</v>
      </c>
      <c r="C6" s="5">
        <v>1.7205882352941178</v>
      </c>
      <c r="D6" s="5">
        <v>3.7340425531914891</v>
      </c>
      <c r="E6" s="5">
        <v>7.2620689655172415</v>
      </c>
      <c r="F6" s="5">
        <v>15.042857142857143</v>
      </c>
      <c r="G6" s="5">
        <v>29.25</v>
      </c>
      <c r="H6" s="5">
        <v>43.875</v>
      </c>
      <c r="M6" t="s">
        <v>16</v>
      </c>
      <c r="N6" s="5">
        <v>0.86029411764705888</v>
      </c>
      <c r="O6" s="5">
        <v>0.93351063829787229</v>
      </c>
      <c r="P6" s="5">
        <v>0.90775862068965518</v>
      </c>
      <c r="Q6" s="5">
        <v>0.94017857142857142</v>
      </c>
      <c r="R6" s="5">
        <v>0.9140625</v>
      </c>
      <c r="S6" s="5">
        <v>0.685546875</v>
      </c>
    </row>
    <row r="7" spans="2:19">
      <c r="B7" t="s">
        <v>19</v>
      </c>
      <c r="C7">
        <v>1.7101226993865031</v>
      </c>
      <c r="D7">
        <v>3.5623003194888181</v>
      </c>
      <c r="E7">
        <v>5.6313131313131315</v>
      </c>
      <c r="F7">
        <v>13.040935672514619</v>
      </c>
      <c r="M7" t="s">
        <v>19</v>
      </c>
      <c r="N7">
        <v>0.85506134969325154</v>
      </c>
      <c r="O7">
        <v>0.89057507987220452</v>
      </c>
      <c r="P7">
        <v>0.70391414141414144</v>
      </c>
      <c r="Q7">
        <v>0.8150584795321637</v>
      </c>
    </row>
    <row r="8" spans="2:19">
      <c r="B8" t="s">
        <v>17</v>
      </c>
      <c r="C8">
        <v>1.6745182012847966</v>
      </c>
      <c r="D8">
        <v>3.4910714285714284</v>
      </c>
      <c r="E8">
        <v>6.7413793103448274</v>
      </c>
      <c r="F8">
        <v>13.254237288135593</v>
      </c>
      <c r="M8" t="s">
        <v>17</v>
      </c>
      <c r="N8">
        <v>0.83725910064239828</v>
      </c>
      <c r="O8">
        <v>0.8727678571428571</v>
      </c>
      <c r="P8">
        <v>0.84267241379310343</v>
      </c>
      <c r="Q8">
        <v>0.82838983050847459</v>
      </c>
    </row>
    <row r="9" spans="2:19">
      <c r="B9" t="s">
        <v>18</v>
      </c>
      <c r="C9">
        <v>2.0625</v>
      </c>
      <c r="D9">
        <v>4.325242718446602</v>
      </c>
      <c r="E9">
        <v>8.25</v>
      </c>
      <c r="F9">
        <v>16.2</v>
      </c>
      <c r="G9">
        <v>29.7</v>
      </c>
      <c r="H9">
        <v>55.6875</v>
      </c>
      <c r="M9" t="s">
        <v>18</v>
      </c>
      <c r="N9">
        <v>1.03125</v>
      </c>
      <c r="O9">
        <v>1.0813106796116505</v>
      </c>
      <c r="P9">
        <v>1.03125</v>
      </c>
      <c r="Q9">
        <v>1.0125</v>
      </c>
      <c r="R9">
        <v>0.92812499999999998</v>
      </c>
      <c r="S9">
        <v>0.8701171875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broadwell</vt:lpstr>
      <vt:lpstr>knl</vt:lpstr>
      <vt:lpstr>skylake</vt:lpstr>
      <vt:lpstr>cascade lake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Rybakov</cp:lastModifiedBy>
  <dcterms:created xsi:type="dcterms:W3CDTF">2021-04-09T09:38:57Z</dcterms:created>
  <dcterms:modified xsi:type="dcterms:W3CDTF">2021-04-09T10:54:09Z</dcterms:modified>
</cp:coreProperties>
</file>