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\\fs104.jp.all.yazaki-intra.com\zaimufs\pj\pj_renketu\06_M_保守運用\M8000_個人フォルダ\中村\作業報告\202109\"/>
    </mc:Choice>
  </mc:AlternateContent>
  <xr:revisionPtr revIDLastSave="0" documentId="13_ncr:1_{A53457F9-84D6-48FA-812D-1F9E2FEEECC0}" xr6:coauthVersionLast="36" xr6:coauthVersionMax="46" xr10:uidLastSave="{00000000-0000-0000-0000-000000000000}"/>
  <bookViews>
    <workbookView xWindow="0" yWindow="0" windowWidth="17685" windowHeight="8025" xr2:uid="{00000000-000D-0000-FFFF-FFFF00000000}"/>
  </bookViews>
  <sheets>
    <sheet name="作業報告書" sheetId="4" r:id="rId1"/>
    <sheet name="記入例" sheetId="6" r:id="rId2"/>
  </sheets>
  <definedNames>
    <definedName name="_xlnm.Print_Area" localSheetId="1">記入例!$A$1:$Q$58</definedName>
    <definedName name="_xlnm.Print_Area" localSheetId="0">作業報告書!$A$1:$L$54</definedName>
  </definedNames>
  <calcPr calcId="191029"/>
</workbook>
</file>

<file path=xl/calcChain.xml><?xml version="1.0" encoding="utf-8"?>
<calcChain xmlns="http://schemas.openxmlformats.org/spreadsheetml/2006/main">
  <c r="Q48" i="4" l="1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O18" i="4"/>
  <c r="P18" i="4"/>
  <c r="F30" i="4" l="1"/>
  <c r="G30" i="4" s="1"/>
  <c r="F29" i="4"/>
  <c r="G29" i="4" s="1"/>
  <c r="F28" i="4"/>
  <c r="G28" i="4" s="1"/>
  <c r="F27" i="4"/>
  <c r="G27" i="4" s="1"/>
  <c r="F22" i="4"/>
  <c r="F21" i="4"/>
  <c r="F20" i="4"/>
  <c r="F26" i="4"/>
  <c r="F25" i="4"/>
  <c r="F23" i="4" l="1"/>
  <c r="G23" i="4" s="1"/>
  <c r="F19" i="4"/>
  <c r="G19" i="4" s="1"/>
  <c r="F18" i="4"/>
  <c r="G18" i="4" s="1"/>
  <c r="H18" i="4" s="1"/>
  <c r="F40" i="4"/>
  <c r="G40" i="4" s="1"/>
  <c r="F34" i="4"/>
  <c r="G34" i="4" s="1"/>
  <c r="F44" i="4"/>
  <c r="G44" i="4" s="1"/>
  <c r="F31" i="4"/>
  <c r="G31" i="4" s="1"/>
  <c r="F35" i="4"/>
  <c r="G35" i="4" s="1"/>
  <c r="F39" i="4"/>
  <c r="G39" i="4" s="1"/>
  <c r="F43" i="4"/>
  <c r="G43" i="4" s="1"/>
  <c r="F33" i="4"/>
  <c r="G33" i="4" s="1"/>
  <c r="G20" i="4"/>
  <c r="F24" i="4"/>
  <c r="G24" i="4" s="1"/>
  <c r="C5" i="6"/>
  <c r="D20" i="6"/>
  <c r="H20" i="6"/>
  <c r="I20" i="6" s="1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C48" i="6"/>
  <c r="D48" i="6" s="1"/>
  <c r="H48" i="6"/>
  <c r="C49" i="6"/>
  <c r="D49" i="6" s="1"/>
  <c r="H49" i="6"/>
  <c r="C50" i="6"/>
  <c r="D50" i="6" s="1"/>
  <c r="H50" i="6"/>
  <c r="B48" i="4"/>
  <c r="C48" i="4" s="1"/>
  <c r="B47" i="4"/>
  <c r="C47" i="4" s="1"/>
  <c r="B46" i="4"/>
  <c r="C46" i="4" s="1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B3" i="4"/>
  <c r="G21" i="4"/>
  <c r="G22" i="4"/>
  <c r="G25" i="4"/>
  <c r="G26" i="4"/>
  <c r="I21" i="6" l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F37" i="4"/>
  <c r="G37" i="4" s="1"/>
  <c r="F36" i="4"/>
  <c r="G36" i="4" s="1"/>
  <c r="F38" i="4"/>
  <c r="G38" i="4" s="1"/>
  <c r="F48" i="4"/>
  <c r="G48" i="4" s="1"/>
  <c r="F42" i="4"/>
  <c r="G42" i="4" s="1"/>
  <c r="F32" i="4"/>
  <c r="G32" i="4" s="1"/>
  <c r="F45" i="4"/>
  <c r="G45" i="4" s="1"/>
  <c r="F47" i="4"/>
  <c r="G47" i="4" s="1"/>
  <c r="F41" i="4"/>
  <c r="G41" i="4" s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l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F46" i="4"/>
  <c r="G46" i="4" s="1"/>
  <c r="H46" i="4" l="1"/>
  <c r="H47" i="4" s="1"/>
  <c r="H48" i="4" s="1"/>
  <c r="H4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反町 尚代(1884)</author>
    <author>Tsunenaga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曜日入力用から自動表示されます。
</t>
        </r>
      </text>
    </comment>
    <comment ref="E12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メトロの派遣受入れ部門　グループまで記載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8" authorId="2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Tsunenaga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曜日入力用から自動表示されます。</t>
        </r>
      </text>
    </comment>
    <comment ref="D20" authorId="1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sharedStrings.xml><?xml version="1.0" encoding="utf-8"?>
<sst xmlns="http://schemas.openxmlformats.org/spreadsheetml/2006/main" count="134" uniqueCount="80">
  <si>
    <t>※ 太線（淡緑色）部分をご記入ください</t>
    <rPh sb="2" eb="4">
      <t>フトセン</t>
    </rPh>
    <rPh sb="5" eb="6">
      <t>アワ</t>
    </rPh>
    <rPh sb="6" eb="7">
      <t>ミドリ</t>
    </rPh>
    <rPh sb="7" eb="8">
      <t>イロ</t>
    </rPh>
    <rPh sb="9" eb="11">
      <t>ブブン</t>
    </rPh>
    <rPh sb="13" eb="15">
      <t>キニュウ</t>
    </rPh>
    <phoneticPr fontId="4"/>
  </si>
  <si>
    <t>日</t>
    <rPh sb="0" eb="1">
      <t>ヒ</t>
    </rPh>
    <phoneticPr fontId="4"/>
  </si>
  <si>
    <t>曜日</t>
    <rPh sb="0" eb="2">
      <t>ヨウビ</t>
    </rPh>
    <phoneticPr fontId="4"/>
  </si>
  <si>
    <t>休憩時間</t>
    <rPh sb="0" eb="2">
      <t>キュウケイ</t>
    </rPh>
    <rPh sb="2" eb="4">
      <t>ジカン</t>
    </rPh>
    <phoneticPr fontId="4"/>
  </si>
  <si>
    <t>当日</t>
    <rPh sb="0" eb="2">
      <t>トウジツ</t>
    </rPh>
    <phoneticPr fontId="4"/>
  </si>
  <si>
    <t>累計</t>
    <rPh sb="0" eb="2">
      <t>ルイケイ</t>
    </rPh>
    <phoneticPr fontId="4"/>
  </si>
  <si>
    <t>合計</t>
    <rPh sb="0" eb="2">
      <t>ゴウケイ</t>
    </rPh>
    <phoneticPr fontId="4"/>
  </si>
  <si>
    <t>検収日</t>
    <rPh sb="0" eb="2">
      <t>ケンシュウ</t>
    </rPh>
    <rPh sb="2" eb="3">
      <t>ビ</t>
    </rPh>
    <phoneticPr fontId="4"/>
  </si>
  <si>
    <t>契約金額</t>
    <rPh sb="0" eb="2">
      <t>ケイヤク</t>
    </rPh>
    <rPh sb="2" eb="4">
      <t>キンガク</t>
    </rPh>
    <phoneticPr fontId="4"/>
  </si>
  <si>
    <t>会社名：　　　　　　　　　　　　　　　　　　　　　　　</t>
    <rPh sb="0" eb="2">
      <t>カイシャ</t>
    </rPh>
    <rPh sb="2" eb="3">
      <t>メイ</t>
    </rPh>
    <phoneticPr fontId="4"/>
  </si>
  <si>
    <t>備　考（検収結果）</t>
    <rPh sb="0" eb="1">
      <t>ソナエ</t>
    </rPh>
    <rPh sb="2" eb="3">
      <t>コウ</t>
    </rPh>
    <rPh sb="4" eb="6">
      <t>ケンシュウ</t>
    </rPh>
    <rPh sb="6" eb="8">
      <t>ケッカ</t>
    </rPh>
    <phoneticPr fontId="4"/>
  </si>
  <si>
    <t>受取日
／</t>
    <rPh sb="0" eb="3">
      <t>ウケトリビ</t>
    </rPh>
    <phoneticPr fontId="4"/>
  </si>
  <si>
    <t>／</t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</si>
  <si>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</si>
  <si>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</si>
  <si>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作業時間</t>
    <rPh sb="0" eb="2">
      <t>サギョウ</t>
    </rPh>
    <rPh sb="2" eb="4">
      <t>ジカン</t>
    </rPh>
    <phoneticPr fontId="4"/>
  </si>
  <si>
    <t>業務名</t>
    <rPh sb="0" eb="2">
      <t>ギョウム</t>
    </rPh>
    <rPh sb="2" eb="3">
      <t>メイ</t>
    </rPh>
    <phoneticPr fontId="4"/>
  </si>
  <si>
    <t>作業者：　　　　　　　　　　　　　　　　　　　　　　　　　　　　　　　　　</t>
    <rPh sb="0" eb="3">
      <t>サギョウシャ</t>
    </rPh>
    <phoneticPr fontId="4"/>
  </si>
  <si>
    <t>仕様等</t>
    <rPh sb="0" eb="2">
      <t>シヨウ</t>
    </rPh>
    <rPh sb="2" eb="3">
      <t>ナド</t>
    </rPh>
    <phoneticPr fontId="4"/>
  </si>
  <si>
    <t>決定金額</t>
    <rPh sb="0" eb="2">
      <t>ケッテイ</t>
    </rPh>
    <rPh sb="2" eb="4">
      <t>キンガク</t>
    </rPh>
    <phoneticPr fontId="4"/>
  </si>
  <si>
    <t>就業場所（名称）</t>
    <rPh sb="0" eb="2">
      <t>シュウギョウ</t>
    </rPh>
    <rPh sb="2" eb="4">
      <t>バショ</t>
    </rPh>
    <rPh sb="5" eb="7">
      <t>メイショウ</t>
    </rPh>
    <phoneticPr fontId="4"/>
  </si>
  <si>
    <t>就業場所（所在地）</t>
    <rPh sb="0" eb="2">
      <t>シュウギョウ</t>
    </rPh>
    <rPh sb="2" eb="4">
      <t>バショ</t>
    </rPh>
    <rPh sb="5" eb="8">
      <t>ショザイチ</t>
    </rPh>
    <phoneticPr fontId="4"/>
  </si>
  <si>
    <t>組織単位</t>
    <rPh sb="0" eb="2">
      <t>ソシキ</t>
    </rPh>
    <rPh sb="2" eb="4">
      <t>タンイ</t>
    </rPh>
    <phoneticPr fontId="4"/>
  </si>
  <si>
    <t>P-№：</t>
  </si>
  <si>
    <t>年</t>
    <rPh sb="0" eb="1">
      <t>ネン</t>
    </rPh>
    <phoneticPr fontId="4"/>
  </si>
  <si>
    <t>月</t>
    <rPh sb="0" eb="1">
      <t>ツキ</t>
    </rPh>
    <phoneticPr fontId="4"/>
  </si>
  <si>
    <t>曜日入力用</t>
    <rPh sb="0" eb="2">
      <t>ヨウビ</t>
    </rPh>
    <rPh sb="2" eb="4">
      <t>ニュウリョク</t>
    </rPh>
    <rPh sb="4" eb="5">
      <t>ヨウ</t>
    </rPh>
    <phoneticPr fontId="4"/>
  </si>
  <si>
    <t>株式会社メトロ</t>
    <rPh sb="0" eb="4">
      <t>カブ</t>
    </rPh>
    <phoneticPr fontId="4"/>
  </si>
  <si>
    <t>株式会社○○○○○○</t>
    <rPh sb="0" eb="4">
      <t>カブ</t>
    </rPh>
    <phoneticPr fontId="4"/>
  </si>
  <si>
    <t>東京都△△△△1-2-3　△△ビル3F</t>
    <rPh sb="0" eb="2">
      <t>トウキョウ</t>
    </rPh>
    <rPh sb="2" eb="3">
      <t>ト</t>
    </rPh>
    <phoneticPr fontId="4"/>
  </si>
  <si>
    <t>印</t>
    <rPh sb="0" eb="1">
      <t>イン</t>
    </rPh>
    <phoneticPr fontId="4"/>
  </si>
  <si>
    <t>技術本部　HPCソリューション部　基盤開発グループ</t>
    <rPh sb="0" eb="2">
      <t>ギジュツ</t>
    </rPh>
    <rPh sb="2" eb="4">
      <t>ホンブ</t>
    </rPh>
    <rPh sb="15" eb="16">
      <t>ブ</t>
    </rPh>
    <rPh sb="17" eb="19">
      <t>キバン</t>
    </rPh>
    <rPh sb="19" eb="21">
      <t>カイハツ</t>
    </rPh>
    <phoneticPr fontId="4"/>
  </si>
  <si>
    <t>現場責任者：</t>
    <rPh sb="0" eb="2">
      <t>ゲンバ</t>
    </rPh>
    <rPh sb="2" eb="5">
      <t>セキニンシャ</t>
    </rPh>
    <phoneticPr fontId="4"/>
  </si>
  <si>
    <t>○○○システムの構築作業</t>
    <rPh sb="8" eb="10">
      <t>コウチク</t>
    </rPh>
    <rPh sb="10" eb="12">
      <t>サギョウ</t>
    </rPh>
    <phoneticPr fontId="4"/>
  </si>
  <si>
    <t>検収者名または検収印</t>
    <rPh sb="0" eb="2">
      <t>ケンシュウ</t>
    </rPh>
    <rPh sb="2" eb="3">
      <t>シャ</t>
    </rPh>
    <rPh sb="3" eb="4">
      <t>メイ</t>
    </rPh>
    <rPh sb="7" eb="9">
      <t>ケンシュウ</t>
    </rPh>
    <rPh sb="9" eb="10">
      <t>イン</t>
    </rPh>
    <phoneticPr fontId="4"/>
  </si>
  <si>
    <t>業務に伴う責任の程度</t>
    <rPh sb="0" eb="2">
      <t>ギョウム</t>
    </rPh>
    <rPh sb="3" eb="4">
      <t>トモナ</t>
    </rPh>
    <rPh sb="5" eb="7">
      <t>セキニン</t>
    </rPh>
    <rPh sb="8" eb="10">
      <t>テイド</t>
    </rPh>
    <phoneticPr fontId="4"/>
  </si>
  <si>
    <t>役職なし</t>
    <rPh sb="0" eb="1">
      <t>ヤク</t>
    </rPh>
    <rPh sb="1" eb="2">
      <t>ショク</t>
    </rPh>
    <phoneticPr fontId="4"/>
  </si>
  <si>
    <t>メトロ記載欄　</t>
    <rPh sb="3" eb="5">
      <t>キサイ</t>
    </rPh>
    <rPh sb="5" eb="6">
      <t>ラン</t>
    </rPh>
    <phoneticPr fontId="4"/>
  </si>
  <si>
    <t>※派遣の場合のみ記載※</t>
    <phoneticPr fontId="4"/>
  </si>
  <si>
    <t>／</t>
    <phoneticPr fontId="4"/>
  </si>
  <si>
    <t>○○○○○○○</t>
    <phoneticPr fontId="4"/>
  </si>
  <si>
    <t>○○○○○○○</t>
    <phoneticPr fontId="4"/>
  </si>
  <si>
    <t>○○○○○○○</t>
    <phoneticPr fontId="4"/>
  </si>
  <si>
    <t>作業内容</t>
    <rPh sb="0" eb="2">
      <t>サギョウ</t>
    </rPh>
    <rPh sb="2" eb="4">
      <t>ナイヨウ</t>
    </rPh>
    <phoneticPr fontId="4"/>
  </si>
  <si>
    <t>メトロ記入欄　</t>
    <rPh sb="3" eb="5">
      <t>キニュウ</t>
    </rPh>
    <rPh sb="5" eb="6">
      <t>ラン</t>
    </rPh>
    <phoneticPr fontId="4"/>
  </si>
  <si>
    <t>山田　○○</t>
    <rPh sb="0" eb="2">
      <t>ヤマダ</t>
    </rPh>
    <phoneticPr fontId="4"/>
  </si>
  <si>
    <t>現場責任者　：</t>
    <phoneticPr fontId="4"/>
  </si>
  <si>
    <t>Ｐ３００</t>
    <phoneticPr fontId="4"/>
  </si>
  <si>
    <t>メトロ記入欄</t>
    <rPh sb="3" eb="5">
      <t>キニュウ</t>
    </rPh>
    <rPh sb="5" eb="6">
      <t>ラン</t>
    </rPh>
    <phoneticPr fontId="4"/>
  </si>
  <si>
    <t>△△　△△</t>
    <phoneticPr fontId="4"/>
  </si>
  <si>
    <t>株式会社〇〇〇〇〇</t>
    <rPh sb="0" eb="4">
      <t>カブ</t>
    </rPh>
    <phoneticPr fontId="4"/>
  </si>
  <si>
    <t>会社名：</t>
    <rPh sb="0" eb="2">
      <t>カイシャ</t>
    </rPh>
    <rPh sb="2" eb="3">
      <t>メイ</t>
    </rPh>
    <phoneticPr fontId="4"/>
  </si>
  <si>
    <t>パートナー様記入欄</t>
    <rPh sb="5" eb="6">
      <t>サマ</t>
    </rPh>
    <rPh sb="6" eb="8">
      <t>キニュウ</t>
    </rPh>
    <rPh sb="8" eb="9">
      <t>ラン</t>
    </rPh>
    <phoneticPr fontId="4"/>
  </si>
  <si>
    <t>／</t>
    <phoneticPr fontId="4"/>
  </si>
  <si>
    <t>連結会計システム構築</t>
    <rPh sb="0" eb="2">
      <t>レンケツ</t>
    </rPh>
    <rPh sb="2" eb="4">
      <t>カイケイ</t>
    </rPh>
    <rPh sb="8" eb="10">
      <t>コウチク</t>
    </rPh>
    <phoneticPr fontId="4"/>
  </si>
  <si>
    <t>C789</t>
    <phoneticPr fontId="4"/>
  </si>
  <si>
    <t>就業開始</t>
    <rPh sb="0" eb="2">
      <t>シュウギョウ</t>
    </rPh>
    <rPh sb="2" eb="4">
      <t>カイシ</t>
    </rPh>
    <phoneticPr fontId="4"/>
  </si>
  <si>
    <t>就業終了</t>
    <rPh sb="0" eb="2">
      <t>シュウギョウ</t>
    </rPh>
    <rPh sb="2" eb="4">
      <t>シュウリョウ</t>
    </rPh>
    <phoneticPr fontId="4"/>
  </si>
  <si>
    <t>休憩1(開始)</t>
    <rPh sb="0" eb="2">
      <t>キュウケイ</t>
    </rPh>
    <rPh sb="4" eb="6">
      <t>カイシ</t>
    </rPh>
    <phoneticPr fontId="4"/>
  </si>
  <si>
    <t>　　　　(終了)</t>
    <rPh sb="5" eb="7">
      <t>シュウリョウ</t>
    </rPh>
    <phoneticPr fontId="4"/>
  </si>
  <si>
    <t>休憩2(開始)</t>
    <rPh sb="0" eb="2">
      <t>キュウケイ</t>
    </rPh>
    <rPh sb="4" eb="6">
      <t>カイシ</t>
    </rPh>
    <phoneticPr fontId="4"/>
  </si>
  <si>
    <t>休憩3(開始)</t>
    <rPh sb="0" eb="2">
      <t>キュウケイ</t>
    </rPh>
    <rPh sb="4" eb="6">
      <t>カイシ</t>
    </rPh>
    <phoneticPr fontId="4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</si>
  <si>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</si>
  <si>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</si>
  <si>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</si>
  <si>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※時間計算は日跨ぎ対応はしていない。</t>
    <rPh sb="1" eb="3">
      <t>ジカン</t>
    </rPh>
    <rPh sb="3" eb="5">
      <t>ケイサン</t>
    </rPh>
    <rPh sb="6" eb="7">
      <t>ヒ</t>
    </rPh>
    <rPh sb="7" eb="8">
      <t>マタ</t>
    </rPh>
    <rPh sb="9" eb="11">
      <t>タイオウ</t>
    </rPh>
    <phoneticPr fontId="4"/>
  </si>
  <si>
    <t>パターン</t>
    <phoneticPr fontId="4"/>
  </si>
  <si>
    <t>中村知義</t>
    <rPh sb="0" eb="4">
      <t>ナカムラトモヨシ</t>
    </rPh>
    <phoneticPr fontId="4"/>
  </si>
  <si>
    <t>株式会社 アイティ・イニシアティブ</t>
    <rPh sb="0" eb="4">
      <t>カブシキガイシャ</t>
    </rPh>
    <phoneticPr fontId="4"/>
  </si>
  <si>
    <t>運用保守タスク、RITM0053293、進捗、問合せ対応</t>
    <rPh sb="20" eb="22">
      <t>シンチョク</t>
    </rPh>
    <rPh sb="23" eb="25">
      <t>トイアワ</t>
    </rPh>
    <rPh sb="26" eb="28">
      <t>タイオウ</t>
    </rPh>
    <phoneticPr fontId="4"/>
  </si>
  <si>
    <t>運用保守タスク、RITM0053293、問合せ対応</t>
    <rPh sb="20" eb="22">
      <t>トイアワ</t>
    </rPh>
    <rPh sb="23" eb="25">
      <t>タイオウ</t>
    </rPh>
    <phoneticPr fontId="4"/>
  </si>
  <si>
    <t>運用保守タスク、QA対応</t>
    <rPh sb="10" eb="12">
      <t>タイオウ</t>
    </rPh>
    <phoneticPr fontId="4"/>
  </si>
  <si>
    <t>運用保守タスク、Edge(IEモード) 対応マニュアル作成、RITM0055450、RITM0055451</t>
    <phoneticPr fontId="4"/>
  </si>
  <si>
    <t>運用保守タスク、Edge(IEモード) 対応マニュアル作成、RITM0055281、雑作業、RITM0055277</t>
    <phoneticPr fontId="4"/>
  </si>
  <si>
    <t>運用保守タスク、進捗会議、進捗会議準備、雑作業、RITM0055281</t>
    <phoneticPr fontId="4"/>
  </si>
  <si>
    <t>運用保守タスク、雑作業、RITM0055281、運用保守タスクNG項目の解析、RITM0055699</t>
    <phoneticPr fontId="4"/>
  </si>
  <si>
    <t>運用保守タスク、運用会議準備、内部レビュー、運用保守タスクNG項目の解析</t>
    <phoneticPr fontId="4"/>
  </si>
  <si>
    <t>運用保守タスク、RITM0055699、RITM0055809、雑作業、確認打合せ</t>
    <phoneticPr fontId="4"/>
  </si>
  <si>
    <t>運用保守タスク、進捗会議、進捗会議準備、雑作業、RITM0055699、RITM0055809、RITM0055277、RITM0053293</t>
    <phoneticPr fontId="4"/>
  </si>
  <si>
    <t>運用保守タスク、雑作業、RITM0055277、RITM0053293、リモートデスクトップ端末環境構築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</si>
</sst>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&quot;¥&quot;#,##0&quot;.-&quot;;&quot;¥&quot;\-#,##0&quot;.-&quot;"/>
    <numFmt numFmtId="178" formatCode="h:mm;@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u/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8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color rgb="FF0000FF"/>
      <name val="ＭＳ Ｐ明朝"/>
      <family val="1"/>
      <charset val="128"/>
    </font>
    <font>
      <b/>
      <sz val="14"/>
      <color rgb="FF0000FF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0"/>
      <color rgb="FF0000FF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0" tint="-0.34998626667073579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vertical="center"/>
    </xf>
    <xf numFmtId="20" fontId="3" fillId="2" borderId="4" xfId="0" applyNumberFormat="1" applyFont="1" applyFill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20" fontId="3" fillId="2" borderId="7" xfId="0" applyNumberFormat="1" applyFont="1" applyFill="1" applyBorder="1" applyAlignment="1">
      <alignment vertical="center"/>
    </xf>
    <xf numFmtId="20" fontId="3" fillId="2" borderId="8" xfId="0" applyNumberFormat="1" applyFont="1" applyFill="1" applyBorder="1" applyAlignment="1">
      <alignment vertical="center"/>
    </xf>
    <xf numFmtId="20" fontId="3" fillId="0" borderId="9" xfId="0" applyNumberFormat="1" applyFont="1" applyBorder="1" applyAlignment="1">
      <alignment vertical="center"/>
    </xf>
    <xf numFmtId="20" fontId="3" fillId="2" borderId="10" xfId="0" applyNumberFormat="1" applyFont="1" applyFill="1" applyBorder="1" applyAlignment="1">
      <alignment vertical="center"/>
    </xf>
    <xf numFmtId="20" fontId="3" fillId="2" borderId="11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20" fontId="3" fillId="3" borderId="7" xfId="0" applyNumberFormat="1" applyFont="1" applyFill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2" fillId="0" borderId="13" xfId="0" applyNumberFormat="1" applyFont="1" applyBorder="1" applyAlignment="1">
      <alignment horizontal="right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2" borderId="19" xfId="0" applyNumberFormat="1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20" fontId="13" fillId="4" borderId="21" xfId="0" applyNumberFormat="1" applyFont="1" applyFill="1" applyBorder="1" applyAlignment="1">
      <alignment horizontal="center" vertical="center"/>
    </xf>
    <xf numFmtId="20" fontId="13" fillId="4" borderId="22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7" fillId="0" borderId="0" xfId="0" applyFont="1" applyAlignment="1"/>
    <xf numFmtId="0" fontId="3" fillId="5" borderId="23" xfId="0" applyFont="1" applyFill="1" applyBorder="1" applyAlignment="1">
      <alignment horizontal="left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20" fontId="15" fillId="2" borderId="7" xfId="0" applyNumberFormat="1" applyFont="1" applyFill="1" applyBorder="1" applyAlignment="1">
      <alignment vertical="center"/>
    </xf>
    <xf numFmtId="20" fontId="15" fillId="2" borderId="15" xfId="0" applyNumberFormat="1" applyFont="1" applyFill="1" applyBorder="1" applyAlignment="1">
      <alignment vertical="center"/>
    </xf>
    <xf numFmtId="20" fontId="15" fillId="2" borderId="32" xfId="0" applyNumberFormat="1" applyFont="1" applyFill="1" applyBorder="1" applyAlignment="1">
      <alignment vertical="center"/>
    </xf>
    <xf numFmtId="20" fontId="15" fillId="2" borderId="3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/>
    <xf numFmtId="0" fontId="3" fillId="6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5" fillId="0" borderId="0" xfId="0" applyFont="1" applyFill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20" fontId="13" fillId="2" borderId="10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15" xfId="0" quotePrefix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0" fontId="3" fillId="0" borderId="7" xfId="0" applyNumberFormat="1" applyFont="1" applyBorder="1" applyAlignment="1">
      <alignment vertical="center"/>
    </xf>
    <xf numFmtId="20" fontId="3" fillId="0" borderId="65" xfId="0" applyNumberFormat="1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20" fontId="3" fillId="0" borderId="14" xfId="0" applyNumberFormat="1" applyFont="1" applyBorder="1" applyAlignment="1">
      <alignment vertical="center"/>
    </xf>
    <xf numFmtId="20" fontId="3" fillId="0" borderId="67" xfId="0" applyNumberFormat="1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8" fontId="3" fillId="0" borderId="65" xfId="0" applyNumberFormat="1" applyFont="1" applyBorder="1" applyAlignment="1">
      <alignment vertical="center"/>
    </xf>
    <xf numFmtId="178" fontId="3" fillId="0" borderId="66" xfId="0" applyNumberFormat="1" applyFont="1" applyBorder="1" applyAlignment="1">
      <alignment vertical="center"/>
    </xf>
    <xf numFmtId="178" fontId="3" fillId="0" borderId="6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56" fontId="8" fillId="0" borderId="24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177" fontId="12" fillId="0" borderId="24" xfId="0" applyNumberFormat="1" applyFont="1" applyBorder="1" applyAlignment="1">
      <alignment horizontal="center" vertical="top"/>
    </xf>
    <xf numFmtId="177" fontId="1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3" fillId="0" borderId="4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 shrinkToFit="1"/>
    </xf>
    <xf numFmtId="0" fontId="3" fillId="2" borderId="17" xfId="0" applyFont="1" applyFill="1" applyBorder="1" applyAlignment="1">
      <alignment horizontal="left" vertical="center" shrinkToFit="1"/>
    </xf>
    <xf numFmtId="0" fontId="3" fillId="2" borderId="36" xfId="0" applyFont="1" applyFill="1" applyBorder="1" applyAlignment="1">
      <alignment horizontal="left" vertical="center" shrinkToFit="1"/>
    </xf>
    <xf numFmtId="0" fontId="3" fillId="3" borderId="2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left" vertical="center" shrinkToFit="1"/>
    </xf>
    <xf numFmtId="0" fontId="3" fillId="2" borderId="45" xfId="0" applyFont="1" applyFill="1" applyBorder="1" applyAlignment="1">
      <alignment horizontal="left" vertical="center" shrinkToFit="1"/>
    </xf>
    <xf numFmtId="0" fontId="3" fillId="2" borderId="46" xfId="0" applyFont="1" applyFill="1" applyBorder="1" applyAlignment="1">
      <alignment horizontal="left" vertical="center" shrinkToFit="1"/>
    </xf>
    <xf numFmtId="0" fontId="6" fillId="2" borderId="0" xfId="0" applyNumberFormat="1" applyFont="1" applyFill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2" borderId="16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17" xfId="0" applyFont="1" applyFill="1" applyBorder="1" applyAlignment="1">
      <alignment horizontal="left" vertical="center" shrinkToFit="1"/>
    </xf>
    <xf numFmtId="0" fontId="3" fillId="5" borderId="40" xfId="0" applyFont="1" applyFill="1" applyBorder="1" applyAlignment="1">
      <alignment horizontal="left" vertical="center" shrinkToFit="1"/>
    </xf>
    <xf numFmtId="0" fontId="3" fillId="5" borderId="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left" vertical="center" shrinkToFit="1"/>
    </xf>
    <xf numFmtId="0" fontId="3" fillId="5" borderId="53" xfId="0" applyFont="1" applyFill="1" applyBorder="1" applyAlignment="1">
      <alignment horizontal="left" vertical="center" shrinkToFit="1"/>
    </xf>
    <xf numFmtId="0" fontId="3" fillId="5" borderId="54" xfId="0" applyFont="1" applyFill="1" applyBorder="1" applyAlignment="1">
      <alignment horizontal="left" vertical="center" shrinkToFit="1"/>
    </xf>
    <xf numFmtId="0" fontId="3" fillId="0" borderId="55" xfId="1" applyFont="1" applyFill="1" applyBorder="1" applyAlignment="1" applyProtection="1">
      <alignment horizontal="distributed" vertical="distributed"/>
      <protection locked="0"/>
    </xf>
    <xf numFmtId="0" fontId="3" fillId="0" borderId="56" xfId="1" applyFont="1" applyFill="1" applyBorder="1" applyAlignment="1" applyProtection="1">
      <alignment horizontal="distributed" vertical="distributed"/>
      <protection locked="0"/>
    </xf>
    <xf numFmtId="0" fontId="3" fillId="0" borderId="57" xfId="1" applyFont="1" applyFill="1" applyBorder="1" applyAlignment="1" applyProtection="1">
      <alignment horizontal="distributed" vertical="distributed"/>
      <protection locked="0"/>
    </xf>
    <xf numFmtId="0" fontId="3" fillId="0" borderId="7" xfId="1" applyFont="1" applyFill="1" applyBorder="1" applyAlignment="1" applyProtection="1">
      <alignment horizontal="distributed" vertical="distributed"/>
      <protection locked="0"/>
    </xf>
    <xf numFmtId="0" fontId="3" fillId="0" borderId="58" xfId="1" applyFont="1" applyFill="1" applyBorder="1" applyAlignment="1" applyProtection="1">
      <alignment horizontal="distributed" vertical="distributed"/>
      <protection locked="0"/>
    </xf>
    <xf numFmtId="0" fontId="3" fillId="0" borderId="59" xfId="1" applyFont="1" applyFill="1" applyBorder="1" applyAlignment="1" applyProtection="1">
      <alignment horizontal="distributed" vertical="distributed"/>
      <protection locked="0"/>
    </xf>
    <xf numFmtId="0" fontId="3" fillId="0" borderId="58" xfId="0" applyFont="1" applyBorder="1" applyAlignment="1">
      <alignment horizontal="distributed" vertical="center"/>
    </xf>
    <xf numFmtId="0" fontId="3" fillId="0" borderId="59" xfId="0" applyFont="1" applyBorder="1" applyAlignment="1">
      <alignment horizontal="distributed" vertical="center"/>
    </xf>
    <xf numFmtId="0" fontId="3" fillId="0" borderId="57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/>
    </xf>
    <xf numFmtId="0" fontId="3" fillId="5" borderId="60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61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6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/>
    </xf>
    <xf numFmtId="0" fontId="3" fillId="5" borderId="39" xfId="0" applyFont="1" applyFill="1" applyBorder="1" applyAlignment="1">
      <alignment horizontal="left" vertical="center" shrinkToFit="1"/>
    </xf>
    <xf numFmtId="0" fontId="3" fillId="5" borderId="26" xfId="0" applyFont="1" applyFill="1" applyBorder="1" applyAlignment="1">
      <alignment horizontal="left" vertical="center" shrinkToFit="1"/>
    </xf>
    <xf numFmtId="0" fontId="3" fillId="5" borderId="25" xfId="0" applyFont="1" applyFill="1" applyBorder="1" applyAlignment="1">
      <alignment horizontal="left" vertical="center" shrinkToFit="1"/>
    </xf>
    <xf numFmtId="0" fontId="3" fillId="2" borderId="35" xfId="0" applyFont="1" applyFill="1" applyBorder="1" applyAlignment="1">
      <alignment horizontal="left" vertical="center" wrapText="1" shrinkToFit="1"/>
    </xf>
    <xf numFmtId="0" fontId="3" fillId="5" borderId="6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64" xfId="0" applyFont="1" applyFill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16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5" fillId="2" borderId="3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13" fillId="2" borderId="41" xfId="0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left" vertical="center"/>
    </xf>
    <xf numFmtId="0" fontId="13" fillId="2" borderId="43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 shrinkToFit="1"/>
    </xf>
    <xf numFmtId="0" fontId="13" fillId="5" borderId="17" xfId="0" applyFont="1" applyFill="1" applyBorder="1" applyAlignment="1">
      <alignment horizontal="left" vertical="center" shrinkToFit="1"/>
    </xf>
    <xf numFmtId="0" fontId="13" fillId="5" borderId="40" xfId="0" applyFont="1" applyFill="1" applyBorder="1" applyAlignment="1">
      <alignment horizontal="left" vertical="center" shrinkToFit="1"/>
    </xf>
    <xf numFmtId="0" fontId="13" fillId="5" borderId="39" xfId="0" applyFont="1" applyFill="1" applyBorder="1" applyAlignment="1">
      <alignment horizontal="left" vertical="center" shrinkToFit="1"/>
    </xf>
    <xf numFmtId="0" fontId="13" fillId="5" borderId="26" xfId="0" applyFont="1" applyFill="1" applyBorder="1" applyAlignment="1">
      <alignment horizontal="left" vertical="center" shrinkToFit="1"/>
    </xf>
    <xf numFmtId="0" fontId="13" fillId="5" borderId="25" xfId="0" applyFont="1" applyFill="1" applyBorder="1" applyAlignment="1">
      <alignment horizontal="left" vertical="center" shrinkToFit="1"/>
    </xf>
    <xf numFmtId="0" fontId="13" fillId="5" borderId="60" xfId="0" applyFont="1" applyFill="1" applyBorder="1" applyAlignment="1">
      <alignment horizontal="left" vertical="center" wrapText="1"/>
    </xf>
    <xf numFmtId="0" fontId="13" fillId="5" borderId="33" xfId="0" applyFont="1" applyFill="1" applyBorder="1" applyAlignment="1">
      <alignment horizontal="left" vertical="center" wrapText="1"/>
    </xf>
    <xf numFmtId="0" fontId="13" fillId="5" borderId="61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5" borderId="62" xfId="0" applyFont="1" applyFill="1" applyBorder="1" applyAlignment="1">
      <alignment horizontal="left" vertical="center" wrapText="1"/>
    </xf>
    <xf numFmtId="0" fontId="13" fillId="5" borderId="63" xfId="0" applyFont="1" applyFill="1" applyBorder="1" applyAlignment="1">
      <alignment vertical="center" shrinkToFit="1"/>
    </xf>
    <xf numFmtId="0" fontId="13" fillId="5" borderId="2" xfId="0" applyFont="1" applyFill="1" applyBorder="1" applyAlignment="1">
      <alignment vertical="center" shrinkToFit="1"/>
    </xf>
    <xf numFmtId="0" fontId="13" fillId="5" borderId="64" xfId="0" applyFont="1" applyFill="1" applyBorder="1" applyAlignment="1">
      <alignment vertical="center" shrinkToFit="1"/>
    </xf>
    <xf numFmtId="0" fontId="18" fillId="0" borderId="28" xfId="0" applyFont="1" applyBorder="1" applyAlignment="1">
      <alignment horizontal="center" vertical="center"/>
    </xf>
    <xf numFmtId="0" fontId="13" fillId="5" borderId="52" xfId="0" applyFont="1" applyFill="1" applyBorder="1" applyAlignment="1">
      <alignment horizontal="left" vertical="center" shrinkToFit="1"/>
    </xf>
    <xf numFmtId="0" fontId="13" fillId="5" borderId="53" xfId="0" applyFont="1" applyFill="1" applyBorder="1" applyAlignment="1">
      <alignment horizontal="left" vertical="center" shrinkToFit="1"/>
    </xf>
    <xf numFmtId="0" fontId="13" fillId="5" borderId="54" xfId="0" applyFont="1" applyFill="1" applyBorder="1" applyAlignment="1">
      <alignment horizontal="left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left" vertical="center" wrapText="1"/>
    </xf>
  </cellXfs>
  <cellStyles count="2">
    <cellStyle name="標準" xfId="0" builtinId="0"/>
    <cellStyle name="標準_派遣先管理台帳_（プランナー）派遣台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777240</xdr:colOff>
      <xdr:row>8</xdr:row>
      <xdr:rowOff>30480</xdr:rowOff>
    </xdr:from>
    <xdr:to>
      <xdr:col>11</xdr:col>
      <xdr:colOff>1143000</xdr:colOff>
      <xdr:row>10</xdr:row>
      <xdr:rowOff>30480</xdr:rowOff>
    </xdr:to>
    <xdr:pic>
      <xdr:nvPicPr>
        <xdr:cNvPr id="2114" name="Picture 5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3" t="-703"/>
        <a:stretch>
          <a:fillRect/>
        </a:stretch>
      </xdr:blipFill>
      <xdr:spPr bwMode="auto">
        <a:xfrm>
          <a:off x="6629400" y="1866900"/>
          <a:ext cx="3657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1003849</xdr:colOff>
      <xdr:row>20</xdr:row>
      <xdr:rowOff>23849</xdr:rowOff>
    </xdr:from>
    <xdr:to>
      <xdr:col>16</xdr:col>
      <xdr:colOff>119594</xdr:colOff>
      <xdr:row>25</xdr:row>
      <xdr:rowOff>182879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 flipV="1">
          <a:off x="7156171" y="4269846"/>
          <a:ext cx="2178659" cy="1113186"/>
        </a:xfrm>
        <a:prstGeom prst="wedgeRoundRectCallout">
          <a:avLst>
            <a:gd name="adj1" fmla="val -77201"/>
            <a:gd name="adj2" fmla="val 82560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作業内容を記入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例）　設計、ﾌﾟﾛｸﾞﾗﾐﾝｸﾞ、テスト、移行作業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運用等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遅刻、休暇、欠勤、早退などの勤怠は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記入しないで下さい。</a:t>
          </a:r>
        </a:p>
      </xdr:txBody>
    </xdr:sp>
    <xdr:clientData/>
  </xdr:twoCellAnchor>
  <xdr:twoCellAnchor>
    <xdr:from>
      <xdr:col>11</xdr:col>
      <xdr:colOff>76200</xdr:colOff>
      <xdr:row>2</xdr:row>
      <xdr:rowOff>182880</xdr:rowOff>
    </xdr:from>
    <xdr:to>
      <xdr:col>13</xdr:col>
      <xdr:colOff>220980</xdr:colOff>
      <xdr:row>4</xdr:row>
      <xdr:rowOff>129540</xdr:rowOff>
    </xdr:to>
    <xdr:cxnSp macro="">
      <xdr:nvCxnSpPr>
        <xdr:cNvPr id="2116" name="直線矢印コネクタ 10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5928360" y="579120"/>
          <a:ext cx="1531620" cy="35052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76200</xdr:colOff>
      <xdr:row>11</xdr:row>
      <xdr:rowOff>45720</xdr:rowOff>
    </xdr:from>
    <xdr:to>
      <xdr:col>14</xdr:col>
      <xdr:colOff>30480</xdr:colOff>
      <xdr:row>15</xdr:row>
      <xdr:rowOff>121920</xdr:rowOff>
    </xdr:to>
    <xdr:sp macro="" textlink="">
      <xdr:nvSpPr>
        <xdr:cNvPr id="2117" name="右中かっこ 13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/>
        </xdr:cNvSpPr>
      </xdr:nvSpPr>
      <xdr:spPr bwMode="auto">
        <a:xfrm>
          <a:off x="7315200" y="2453640"/>
          <a:ext cx="190500" cy="929640"/>
        </a:xfrm>
        <a:prstGeom prst="rightBrace">
          <a:avLst>
            <a:gd name="adj1" fmla="val 31065"/>
            <a:gd name="adj2" fmla="val 50000"/>
          </a:avLst>
        </a:prstGeom>
        <a:solidFill>
          <a:srgbClr val="FFFFFF"/>
        </a:solidFill>
        <a:ln w="222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191164</xdr:colOff>
      <xdr:row>11</xdr:row>
      <xdr:rowOff>95416</xdr:rowOff>
    </xdr:from>
    <xdr:to>
      <xdr:col>16</xdr:col>
      <xdr:colOff>486043</xdr:colOff>
      <xdr:row>15</xdr:row>
      <xdr:rowOff>39756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752523" y="2528515"/>
          <a:ext cx="1963971" cy="803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 b="1">
              <a:solidFill>
                <a:srgbClr val="0000FF"/>
              </a:solidFill>
            </a:rPr>
            <a:t>左記は、メトロの記入欄です。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 u="sng">
              <a:solidFill>
                <a:srgbClr val="0000FF"/>
              </a:solidFill>
            </a:rPr>
            <a:t>派遣の場合のみ記入します。</a:t>
          </a:r>
          <a:endParaRPr kumimoji="1" lang="en-US" altLang="ja-JP" sz="900" b="1" u="sng">
            <a:solidFill>
              <a:srgbClr val="0000FF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900" b="1" u="none">
              <a:solidFill>
                <a:srgbClr val="0000FF"/>
              </a:solidFill>
            </a:rPr>
            <a:t>　　　　　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>
              <a:solidFill>
                <a:srgbClr val="0000FF"/>
              </a:solidFill>
            </a:rPr>
            <a:t>業務委託の場合は、記入しません。</a:t>
          </a:r>
        </a:p>
      </xdr:txBody>
    </xdr:sp>
    <xdr:clientData/>
  </xdr:twoCellAnchor>
  <xdr:twoCellAnchor>
    <xdr:from>
      <xdr:col>10</xdr:col>
      <xdr:colOff>151404</xdr:colOff>
      <xdr:row>12</xdr:row>
      <xdr:rowOff>135166</xdr:rowOff>
    </xdr:from>
    <xdr:to>
      <xdr:col>11</xdr:col>
      <xdr:colOff>1035647</xdr:colOff>
      <xdr:row>15</xdr:row>
      <xdr:rowOff>55655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 flipV="1">
          <a:off x="6520067" y="2234310"/>
          <a:ext cx="1113185" cy="445275"/>
        </a:xfrm>
        <a:prstGeom prst="wedgeRoundRectCallout">
          <a:avLst>
            <a:gd name="adj1" fmla="val -77912"/>
            <a:gd name="adj2" fmla="val 1472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組織単位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メトロの派遣受入れ部門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グループまで記入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493975</xdr:colOff>
      <xdr:row>5</xdr:row>
      <xdr:rowOff>47700</xdr:rowOff>
    </xdr:from>
    <xdr:to>
      <xdr:col>8</xdr:col>
      <xdr:colOff>486023</xdr:colOff>
      <xdr:row>7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 flipV="1">
          <a:off x="4333461" y="922343"/>
          <a:ext cx="1264257" cy="302158"/>
        </a:xfrm>
        <a:prstGeom prst="wedgeRoundRectCallout">
          <a:avLst>
            <a:gd name="adj1" fmla="val -64198"/>
            <a:gd name="adj2" fmla="val -5861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注文書または派遣個別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契約書の業務名を記入</a:t>
          </a: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showGridLines="0" tabSelected="1" view="pageBreakPreview" topLeftCell="A10" zoomScale="75" zoomScaleNormal="75" zoomScaleSheetLayoutView="75" workbookViewId="0">
      <selection activeCell="I38" sqref="I38:K38"/>
    </sheetView>
  </sheetViews>
  <sheetFormatPr defaultColWidth="8.875" defaultRowHeight="13.5" x14ac:dyDescent="0.15"/>
  <cols>
    <col min="1" max="2" width="6.375" style="1" customWidth="1"/>
    <col min="3" max="3" width="4.625" style="1" customWidth="1"/>
    <col min="4" max="6" width="10.375" style="1" customWidth="1"/>
    <col min="7" max="8" width="9.25" style="1" customWidth="1"/>
    <col min="9" max="10" width="12.375" style="1" customWidth="1"/>
    <col min="11" max="13" width="3.5" style="1" customWidth="1"/>
    <col min="14" max="14" width="10.75" style="1" customWidth="1"/>
    <col min="15" max="16384" width="8.875" style="1"/>
  </cols>
  <sheetData>
    <row r="1" spans="1:17" ht="18" customHeight="1" thickBot="1" x14ac:dyDescent="0.2">
      <c r="B1" s="33"/>
      <c r="K1" s="34"/>
      <c r="L1" s="34"/>
    </row>
    <row r="2" spans="1:17" ht="14.25" thickBot="1" x14ac:dyDescent="0.2">
      <c r="N2" s="38"/>
      <c r="O2" s="39" t="s">
        <v>24</v>
      </c>
      <c r="P2" s="40" t="s">
        <v>25</v>
      </c>
    </row>
    <row r="3" spans="1:17" ht="26.25" customHeight="1" thickBot="1" x14ac:dyDescent="0.2">
      <c r="B3" s="134" t="str">
        <f>O3&amp;"年"&amp;P3&amp;"月分　作業報告書"</f>
        <v>2021年9月分　作業報告書</v>
      </c>
      <c r="C3" s="134"/>
      <c r="D3" s="134"/>
      <c r="E3" s="134"/>
      <c r="F3" s="134"/>
      <c r="H3" s="2"/>
      <c r="I3" s="31" t="s">
        <v>9</v>
      </c>
      <c r="J3" s="136" t="s">
        <v>68</v>
      </c>
      <c r="K3" s="136"/>
      <c r="N3" s="41" t="s">
        <v>26</v>
      </c>
      <c r="O3" s="42">
        <v>2021</v>
      </c>
      <c r="P3" s="43">
        <v>9</v>
      </c>
    </row>
    <row r="4" spans="1:17" ht="26.25" customHeight="1" thickBot="1" x14ac:dyDescent="0.2">
      <c r="B4" s="47"/>
      <c r="I4" s="32" t="s">
        <v>17</v>
      </c>
      <c r="J4" s="123" t="s">
        <v>67</v>
      </c>
      <c r="K4" s="123"/>
    </row>
    <row r="5" spans="1:17" ht="15" customHeight="1" x14ac:dyDescent="0.15">
      <c r="B5" s="151" t="s">
        <v>16</v>
      </c>
      <c r="C5" s="152"/>
      <c r="D5" s="155" t="s">
        <v>54</v>
      </c>
      <c r="E5" s="156"/>
      <c r="F5" s="156"/>
      <c r="G5" s="157"/>
      <c r="I5" s="45"/>
      <c r="J5" s="44"/>
      <c r="K5" s="44"/>
      <c r="N5" s="99" t="s">
        <v>66</v>
      </c>
      <c r="O5" s="85">
        <v>1</v>
      </c>
      <c r="P5" s="85">
        <v>2</v>
      </c>
      <c r="Q5" s="85">
        <v>3</v>
      </c>
    </row>
    <row r="6" spans="1:17" ht="15" customHeight="1" x14ac:dyDescent="0.15">
      <c r="B6" s="153"/>
      <c r="C6" s="154"/>
      <c r="D6" s="158"/>
      <c r="E6" s="159"/>
      <c r="F6" s="159"/>
      <c r="G6" s="160"/>
      <c r="H6" s="4"/>
      <c r="I6" s="45" t="s">
        <v>27</v>
      </c>
      <c r="J6" s="44"/>
      <c r="K6" s="44"/>
      <c r="N6" s="87" t="s">
        <v>56</v>
      </c>
      <c r="O6" s="88">
        <v>0.35416666666666669</v>
      </c>
      <c r="P6" s="88">
        <v>0.35416666666666669</v>
      </c>
      <c r="Q6" s="88">
        <v>0.35416666666666669</v>
      </c>
    </row>
    <row r="7" spans="1:17" ht="15" customHeight="1" thickBot="1" x14ac:dyDescent="0.2">
      <c r="B7" s="166" t="s">
        <v>18</v>
      </c>
      <c r="C7" s="167"/>
      <c r="D7" s="48" t="s">
        <v>23</v>
      </c>
      <c r="E7" s="172" t="s">
        <v>55</v>
      </c>
      <c r="F7" s="173"/>
      <c r="G7" s="174"/>
      <c r="H7" s="4"/>
      <c r="I7" s="161" t="s">
        <v>32</v>
      </c>
      <c r="J7" s="140"/>
      <c r="K7" s="140"/>
      <c r="L7" s="164" t="s">
        <v>30</v>
      </c>
      <c r="N7" s="87" t="s">
        <v>57</v>
      </c>
      <c r="O7" s="92">
        <v>0.71875</v>
      </c>
      <c r="P7" s="92">
        <v>0.71875</v>
      </c>
      <c r="Q7" s="92">
        <v>0.71875</v>
      </c>
    </row>
    <row r="8" spans="1:17" ht="15" customHeight="1" x14ac:dyDescent="0.15">
      <c r="A8" s="46"/>
      <c r="B8" s="33"/>
      <c r="C8" s="33"/>
      <c r="D8" s="33"/>
      <c r="E8" s="33"/>
      <c r="F8" s="33"/>
      <c r="G8" s="33"/>
      <c r="I8" s="162"/>
      <c r="J8" s="141"/>
      <c r="K8" s="141"/>
      <c r="L8" s="164"/>
      <c r="N8" s="85" t="s">
        <v>58</v>
      </c>
      <c r="O8" s="89">
        <v>0.53125</v>
      </c>
      <c r="P8" s="89">
        <v>0.54166666666666663</v>
      </c>
      <c r="Q8" s="89">
        <v>0.5</v>
      </c>
    </row>
    <row r="9" spans="1:17" ht="15" customHeight="1" thickBot="1" x14ac:dyDescent="0.2">
      <c r="B9" s="47" t="s">
        <v>37</v>
      </c>
      <c r="E9" s="82" t="s">
        <v>38</v>
      </c>
      <c r="N9" s="86" t="s">
        <v>59</v>
      </c>
      <c r="O9" s="93">
        <v>0.5625</v>
      </c>
      <c r="P9" s="93">
        <v>0.57291666666666663</v>
      </c>
      <c r="Q9" s="93">
        <v>0.52083333333333337</v>
      </c>
    </row>
    <row r="10" spans="1:17" ht="17.100000000000001" customHeight="1" x14ac:dyDescent="0.15">
      <c r="B10" s="149" t="s">
        <v>20</v>
      </c>
      <c r="C10" s="150"/>
      <c r="D10" s="150"/>
      <c r="E10" s="142"/>
      <c r="F10" s="143"/>
      <c r="G10" s="143"/>
      <c r="H10" s="143"/>
      <c r="I10" s="143"/>
      <c r="J10" s="143"/>
      <c r="K10" s="144"/>
      <c r="N10" s="85" t="s">
        <v>60</v>
      </c>
      <c r="O10" s="89">
        <v>0.71875</v>
      </c>
      <c r="P10" s="89">
        <v>0.71875</v>
      </c>
      <c r="Q10" s="89">
        <v>0.71875</v>
      </c>
    </row>
    <row r="11" spans="1:17" ht="17.100000000000001" customHeight="1" x14ac:dyDescent="0.15">
      <c r="B11" s="147" t="s">
        <v>21</v>
      </c>
      <c r="C11" s="148"/>
      <c r="D11" s="148"/>
      <c r="E11" s="137"/>
      <c r="F11" s="138"/>
      <c r="G11" s="138"/>
      <c r="H11" s="138"/>
      <c r="I11" s="138"/>
      <c r="J11" s="138"/>
      <c r="K11" s="139"/>
      <c r="N11" s="86" t="s">
        <v>59</v>
      </c>
      <c r="O11" s="93">
        <v>0.72916666666666663</v>
      </c>
      <c r="P11" s="93">
        <v>0.72916666666666663</v>
      </c>
      <c r="Q11" s="93">
        <v>0.73958333333333337</v>
      </c>
    </row>
    <row r="12" spans="1:17" ht="17.100000000000001" customHeight="1" x14ac:dyDescent="0.15">
      <c r="B12" s="147" t="s">
        <v>22</v>
      </c>
      <c r="C12" s="148"/>
      <c r="D12" s="148"/>
      <c r="E12" s="137"/>
      <c r="F12" s="138"/>
      <c r="G12" s="138"/>
      <c r="H12" s="138"/>
      <c r="I12" s="138"/>
      <c r="J12" s="138"/>
      <c r="K12" s="139"/>
      <c r="N12" s="85" t="s">
        <v>61</v>
      </c>
      <c r="O12" s="89"/>
      <c r="P12" s="89"/>
      <c r="Q12" s="89"/>
    </row>
    <row r="13" spans="1:17" ht="17.100000000000001" customHeight="1" thickBot="1" x14ac:dyDescent="0.2">
      <c r="B13" s="145" t="s">
        <v>35</v>
      </c>
      <c r="C13" s="146"/>
      <c r="D13" s="146"/>
      <c r="E13" s="168"/>
      <c r="F13" s="169"/>
      <c r="G13" s="169"/>
      <c r="H13" s="169"/>
      <c r="I13" s="169"/>
      <c r="J13" s="169"/>
      <c r="K13" s="170"/>
      <c r="N13" s="86" t="s">
        <v>59</v>
      </c>
      <c r="O13" s="93"/>
      <c r="P13" s="93"/>
      <c r="Q13" s="93"/>
    </row>
    <row r="14" spans="1:17" ht="15" customHeight="1" x14ac:dyDescent="0.15">
      <c r="I14" s="23"/>
      <c r="K14" s="22"/>
    </row>
    <row r="15" spans="1:17" ht="15" customHeight="1" x14ac:dyDescent="0.15">
      <c r="B15" s="135" t="s">
        <v>0</v>
      </c>
      <c r="C15" s="135"/>
      <c r="D15" s="135"/>
      <c r="E15" s="135"/>
      <c r="F15" s="135"/>
    </row>
    <row r="16" spans="1:17" s="3" customFormat="1" ht="15" customHeight="1" x14ac:dyDescent="0.15">
      <c r="B16" s="175" t="s">
        <v>1</v>
      </c>
      <c r="C16" s="163" t="s">
        <v>2</v>
      </c>
      <c r="D16" s="163" t="s">
        <v>13</v>
      </c>
      <c r="E16" s="163" t="s">
        <v>14</v>
      </c>
      <c r="F16" s="163" t="s">
        <v>3</v>
      </c>
      <c r="G16" s="163" t="s">
        <v>15</v>
      </c>
      <c r="H16" s="163"/>
      <c r="I16" s="116" t="s">
        <v>43</v>
      </c>
      <c r="J16" s="117"/>
      <c r="K16" s="118"/>
      <c r="N16" s="1" t="s">
        <v>65</v>
      </c>
    </row>
    <row r="17" spans="2:17" s="3" customFormat="1" ht="15" customHeight="1" thickBot="1" x14ac:dyDescent="0.2">
      <c r="B17" s="176"/>
      <c r="C17" s="165"/>
      <c r="D17" s="165"/>
      <c r="E17" s="165"/>
      <c r="F17" s="165"/>
      <c r="G17" s="6" t="s">
        <v>4</v>
      </c>
      <c r="H17" s="6" t="s">
        <v>5</v>
      </c>
      <c r="I17" s="119"/>
      <c r="J17" s="120"/>
      <c r="K17" s="121"/>
      <c r="N17" s="95" t="s">
        <v>66</v>
      </c>
      <c r="O17" s="95" t="s">
        <v>62</v>
      </c>
      <c r="P17" s="95" t="s">
        <v>63</v>
      </c>
      <c r="Q17" s="95" t="s">
        <v>64</v>
      </c>
    </row>
    <row r="18" spans="2:17" ht="15" customHeight="1" thickTop="1" thickBot="1" x14ac:dyDescent="0.2">
      <c r="B18" s="49">
        <v>1</v>
      </c>
      <c r="C18" s="35" t="str">
        <f>IF(B18="","",TEXT(WEEKDAY(DATE($O$3,$P$3,B18)),"aaa"))</f>
        <v>水</v>
      </c>
      <c r="D18" s="7">
        <v>0.35416666666666669</v>
      </c>
      <c r="E18" s="7">
        <v>0.71875</v>
      </c>
      <c r="F18" s="8">
        <f>SUM(O18:Q18)</f>
        <v>3.125E-2</v>
      </c>
      <c r="G18" s="9">
        <f t="shared" ref="G18:G48" si="0">E18-D18-F18</f>
        <v>0.33333333333333331</v>
      </c>
      <c r="H18" s="10">
        <f>G18</f>
        <v>0.33333333333333331</v>
      </c>
      <c r="I18" s="131" t="s">
        <v>69</v>
      </c>
      <c r="J18" s="132"/>
      <c r="K18" s="133"/>
      <c r="N18" s="94">
        <v>2</v>
      </c>
      <c r="O18" s="96">
        <f>IFERROR(IF($N18=1,IF(AND($D18&lt;=$O$8,  $E18&gt;=$O$9 ), $O$9-$O$8,   0),  IF($N18=2,IF(AND($D18&lt;=$P$8,  $E18&gt;=$P$9 ), $P$9-$P$8,   0), IF($N18=3,IF(AND($D18&lt;=$Q$8,  $E18&gt;=$Q$9 ), $Q$9-$Q$8,   0)))),0)</f>
        <v>3.125E-2</v>
      </c>
      <c r="P18" s="96">
        <f>IFERROR(IF($N18=1,IF(AND($D18&lt;=$O$10,$E18&gt;=$O$11),$O$11-$O$10,0),IF($N18=2,IF(AND($D18&lt;=$P$10,$E18&gt;=$P$11),$P$11-$P$10,0),IF($N18=3,IF(AND($D18&lt;=$Q$10,$E18&gt;=$O$11),$Q$11-$Q$10,0)))),0)</f>
        <v>0</v>
      </c>
      <c r="Q18" s="96">
        <f>IFERROR(IF($N18=1,IF(AND($D18&lt;=$O$12, $E18&gt;=$O$13), $O$13-$O$12, 0),  IF($N18=2,IF(AND($D18&lt;=$P$12, $E18&gt;=$P$13), $P$13-$P$12, 0), IF($N18=3,IF(AND($D18&lt;=$Q$12, $E18&gt;=$Q$13), $Q$13-$Q$12, 0)))),0)</f>
        <v>0</v>
      </c>
    </row>
    <row r="19" spans="2:17" ht="15" customHeight="1" thickTop="1" x14ac:dyDescent="0.15">
      <c r="B19" s="11">
        <v>2</v>
      </c>
      <c r="C19" s="36" t="str">
        <f t="shared" ref="C19:C48" si="1">IF(B19="","",TEXT(WEEKDAY(DATE($O$3,$P$3,B19)),"aaa"))</f>
        <v>木</v>
      </c>
      <c r="D19" s="12">
        <v>0.35416666666666669</v>
      </c>
      <c r="E19" s="12">
        <v>0.71875</v>
      </c>
      <c r="F19" s="13">
        <f t="shared" ref="F19:F48" si="2">SUM(O19:Q19)</f>
        <v>3.125E-2</v>
      </c>
      <c r="G19" s="14">
        <f t="shared" si="0"/>
        <v>0.33333333333333331</v>
      </c>
      <c r="H19" s="10">
        <f t="shared" ref="H19:H48" si="3">H18+G19</f>
        <v>0.66666666666666663</v>
      </c>
      <c r="I19" s="131" t="s">
        <v>70</v>
      </c>
      <c r="J19" s="132"/>
      <c r="K19" s="133"/>
      <c r="N19" s="90">
        <v>2</v>
      </c>
      <c r="O19" s="97">
        <f t="shared" ref="O19:O48" si="4">IFERROR(IF($N19=1,IF(AND($D19&lt;=$O$8,  $E19&gt;=$O$9 ), $O$9-$O$8,   0),  IF($N19=2,IF(AND($D19&lt;=$P$8,  $E19&gt;=$P$9 ), $P$9-$P$8,   0), IF($N19=3,IF(AND($D19&lt;=$Q$8,  $E19&gt;=$Q$9 ), $Q$9-$Q$8,   0)))),0)</f>
        <v>3.125E-2</v>
      </c>
      <c r="P19" s="97">
        <f t="shared" ref="P19:P48" si="5">IFERROR(IF($N19=1,IF(AND($D19&lt;=$O$10,$E19&gt;=$O$11),$O$11-$O$10,0),IF($N19=2,IF(AND($D19&lt;=$P$10,$E19&gt;=$P$11),$P$11-$P$10,0),IF($N19=3,IF(AND($D19&lt;=$Q$10,$E19&gt;=$O$11),$Q$11-$Q$10,0)))),0)</f>
        <v>0</v>
      </c>
      <c r="Q19" s="97">
        <f t="shared" ref="Q19:Q48" si="6">IFERROR(IF($N19=1,IF(AND($D19&lt;=$O$12, $E19&gt;=$O$13), $O$13-$O$12, 0),  IF($N19=2,IF(AND($D19&lt;=$P$12, $E19&gt;=$P$13), $P$13-$P$12, 0), IF($N19=3,IF(AND($D19&lt;=$Q$12, $E19&gt;=$Q$13), $Q$13-$Q$12, 0)))),0)</f>
        <v>0</v>
      </c>
    </row>
    <row r="20" spans="2:17" ht="15" customHeight="1" x14ac:dyDescent="0.15">
      <c r="B20" s="11">
        <v>3</v>
      </c>
      <c r="C20" s="36" t="str">
        <f t="shared" si="1"/>
        <v>金</v>
      </c>
      <c r="D20" s="12">
        <v>0.35416666666666669</v>
      </c>
      <c r="E20" s="12">
        <v>0.67708333333333337</v>
      </c>
      <c r="F20" s="13">
        <f t="shared" si="2"/>
        <v>3.125E-2</v>
      </c>
      <c r="G20" s="14">
        <f t="shared" si="0"/>
        <v>0.29166666666666669</v>
      </c>
      <c r="H20" s="10">
        <f t="shared" si="3"/>
        <v>0.95833333333333326</v>
      </c>
      <c r="I20" s="122" t="s">
        <v>71</v>
      </c>
      <c r="J20" s="123"/>
      <c r="K20" s="124"/>
      <c r="N20" s="90">
        <v>2</v>
      </c>
      <c r="O20" s="97">
        <f t="shared" si="4"/>
        <v>3.125E-2</v>
      </c>
      <c r="P20" s="97">
        <f t="shared" si="5"/>
        <v>0</v>
      </c>
      <c r="Q20" s="97">
        <f t="shared" si="6"/>
        <v>0</v>
      </c>
    </row>
    <row r="21" spans="2:17" ht="15" customHeight="1" x14ac:dyDescent="0.15">
      <c r="B21" s="11">
        <v>4</v>
      </c>
      <c r="C21" s="36" t="str">
        <f t="shared" si="1"/>
        <v>土</v>
      </c>
      <c r="D21" s="12"/>
      <c r="E21" s="12"/>
      <c r="F21" s="13">
        <f t="shared" si="2"/>
        <v>0</v>
      </c>
      <c r="G21" s="14">
        <f t="shared" si="0"/>
        <v>0</v>
      </c>
      <c r="H21" s="10">
        <f t="shared" si="3"/>
        <v>0.95833333333333326</v>
      </c>
      <c r="I21" s="122"/>
      <c r="J21" s="123"/>
      <c r="K21" s="124"/>
      <c r="N21" s="90">
        <v>2</v>
      </c>
      <c r="O21" s="97">
        <f t="shared" si="4"/>
        <v>0</v>
      </c>
      <c r="P21" s="97">
        <f t="shared" si="5"/>
        <v>0</v>
      </c>
      <c r="Q21" s="97">
        <f t="shared" si="6"/>
        <v>0</v>
      </c>
    </row>
    <row r="22" spans="2:17" ht="15" customHeight="1" x14ac:dyDescent="0.15">
      <c r="B22" s="11">
        <v>5</v>
      </c>
      <c r="C22" s="36" t="str">
        <f t="shared" si="1"/>
        <v>日</v>
      </c>
      <c r="D22" s="12"/>
      <c r="E22" s="12"/>
      <c r="F22" s="13">
        <f t="shared" si="2"/>
        <v>0</v>
      </c>
      <c r="G22" s="14">
        <f t="shared" si="0"/>
        <v>0</v>
      </c>
      <c r="H22" s="10">
        <f t="shared" si="3"/>
        <v>0.95833333333333326</v>
      </c>
      <c r="I22" s="122"/>
      <c r="J22" s="123"/>
      <c r="K22" s="124"/>
      <c r="N22" s="90">
        <v>2</v>
      </c>
      <c r="O22" s="97">
        <f t="shared" si="4"/>
        <v>0</v>
      </c>
      <c r="P22" s="97">
        <f t="shared" si="5"/>
        <v>0</v>
      </c>
      <c r="Q22" s="97">
        <f t="shared" si="6"/>
        <v>0</v>
      </c>
    </row>
    <row r="23" spans="2:17" ht="18" customHeight="1" x14ac:dyDescent="0.15">
      <c r="B23" s="11">
        <v>6</v>
      </c>
      <c r="C23" s="36" t="str">
        <f t="shared" si="1"/>
        <v>月</v>
      </c>
      <c r="D23" s="12">
        <v>0.35416666666666669</v>
      </c>
      <c r="E23" s="12">
        <v>0.77083333333333337</v>
      </c>
      <c r="F23" s="13">
        <f t="shared" si="2"/>
        <v>4.166666666666663E-2</v>
      </c>
      <c r="G23" s="14">
        <f t="shared" si="0"/>
        <v>0.37500000000000006</v>
      </c>
      <c r="H23" s="10">
        <f t="shared" si="3"/>
        <v>1.3333333333333333</v>
      </c>
      <c r="I23" s="171" t="s">
        <v>72</v>
      </c>
      <c r="J23" s="123"/>
      <c r="K23" s="124"/>
      <c r="N23" s="90">
        <v>2</v>
      </c>
      <c r="O23" s="97">
        <f t="shared" si="4"/>
        <v>3.125E-2</v>
      </c>
      <c r="P23" s="97">
        <f t="shared" si="5"/>
        <v>1.041666666666663E-2</v>
      </c>
      <c r="Q23" s="97">
        <f t="shared" si="6"/>
        <v>0</v>
      </c>
    </row>
    <row r="24" spans="2:17" ht="15" customHeight="1" x14ac:dyDescent="0.15">
      <c r="B24" s="11">
        <v>7</v>
      </c>
      <c r="C24" s="36" t="str">
        <f t="shared" si="1"/>
        <v>火</v>
      </c>
      <c r="D24" s="12">
        <v>0.35416666666666669</v>
      </c>
      <c r="E24" s="12">
        <v>0.71875</v>
      </c>
      <c r="F24" s="13">
        <f t="shared" si="2"/>
        <v>3.125E-2</v>
      </c>
      <c r="G24" s="14">
        <f t="shared" si="0"/>
        <v>0.33333333333333331</v>
      </c>
      <c r="H24" s="10">
        <f t="shared" si="3"/>
        <v>1.6666666666666665</v>
      </c>
      <c r="I24" s="122" t="s">
        <v>73</v>
      </c>
      <c r="J24" s="123"/>
      <c r="K24" s="124"/>
      <c r="N24" s="90">
        <v>2</v>
      </c>
      <c r="O24" s="97">
        <f t="shared" si="4"/>
        <v>3.125E-2</v>
      </c>
      <c r="P24" s="97">
        <f t="shared" si="5"/>
        <v>0</v>
      </c>
      <c r="Q24" s="97">
        <f t="shared" si="6"/>
        <v>0</v>
      </c>
    </row>
    <row r="25" spans="2:17" ht="15" customHeight="1" x14ac:dyDescent="0.15">
      <c r="B25" s="11">
        <v>8</v>
      </c>
      <c r="C25" s="36" t="str">
        <f t="shared" si="1"/>
        <v>水</v>
      </c>
      <c r="D25" s="12">
        <v>0.35416666666666669</v>
      </c>
      <c r="E25" s="12">
        <v>0.71875</v>
      </c>
      <c r="F25" s="13">
        <f t="shared" si="2"/>
        <v>3.125E-2</v>
      </c>
      <c r="G25" s="14">
        <f t="shared" si="0"/>
        <v>0.33333333333333331</v>
      </c>
      <c r="H25" s="10">
        <f t="shared" si="3"/>
        <v>1.9999999999999998</v>
      </c>
      <c r="I25" s="122" t="s">
        <v>74</v>
      </c>
      <c r="J25" s="123"/>
      <c r="K25" s="124"/>
      <c r="N25" s="90">
        <v>2</v>
      </c>
      <c r="O25" s="97">
        <f t="shared" si="4"/>
        <v>3.125E-2</v>
      </c>
      <c r="P25" s="97">
        <f t="shared" si="5"/>
        <v>0</v>
      </c>
      <c r="Q25" s="97">
        <f t="shared" si="6"/>
        <v>0</v>
      </c>
    </row>
    <row r="26" spans="2:17" ht="15" customHeight="1" x14ac:dyDescent="0.15">
      <c r="B26" s="11">
        <v>9</v>
      </c>
      <c r="C26" s="36" t="str">
        <f t="shared" si="1"/>
        <v>木</v>
      </c>
      <c r="D26" s="12">
        <v>0.35416666666666669</v>
      </c>
      <c r="E26" s="12">
        <v>0.75</v>
      </c>
      <c r="F26" s="13">
        <f t="shared" si="2"/>
        <v>4.166666666666663E-2</v>
      </c>
      <c r="G26" s="14">
        <f t="shared" si="0"/>
        <v>0.35416666666666669</v>
      </c>
      <c r="H26" s="10">
        <f t="shared" si="3"/>
        <v>2.3541666666666665</v>
      </c>
      <c r="I26" s="122" t="s">
        <v>75</v>
      </c>
      <c r="J26" s="123"/>
      <c r="K26" s="124"/>
      <c r="N26" s="90">
        <v>2</v>
      </c>
      <c r="O26" s="97">
        <f t="shared" si="4"/>
        <v>3.125E-2</v>
      </c>
      <c r="P26" s="97">
        <f t="shared" si="5"/>
        <v>1.041666666666663E-2</v>
      </c>
      <c r="Q26" s="97">
        <f t="shared" si="6"/>
        <v>0</v>
      </c>
    </row>
    <row r="27" spans="2:17" ht="15" customHeight="1" x14ac:dyDescent="0.15">
      <c r="B27" s="11">
        <v>10</v>
      </c>
      <c r="C27" s="36" t="str">
        <f t="shared" si="1"/>
        <v>金</v>
      </c>
      <c r="D27" s="12">
        <v>0.35416666666666669</v>
      </c>
      <c r="E27" s="12">
        <v>0.54166666666666663</v>
      </c>
      <c r="F27" s="13">
        <f t="shared" si="2"/>
        <v>0</v>
      </c>
      <c r="G27" s="14">
        <f t="shared" si="0"/>
        <v>0.18749999999999994</v>
      </c>
      <c r="H27" s="10">
        <f t="shared" si="3"/>
        <v>2.5416666666666665</v>
      </c>
      <c r="I27" s="122" t="s">
        <v>76</v>
      </c>
      <c r="J27" s="123"/>
      <c r="K27" s="124"/>
      <c r="N27" s="90">
        <v>2</v>
      </c>
      <c r="O27" s="97">
        <f t="shared" si="4"/>
        <v>0</v>
      </c>
      <c r="P27" s="97">
        <f t="shared" si="5"/>
        <v>0</v>
      </c>
      <c r="Q27" s="97">
        <f t="shared" si="6"/>
        <v>0</v>
      </c>
    </row>
    <row r="28" spans="2:17" ht="15" customHeight="1" x14ac:dyDescent="0.15">
      <c r="B28" s="11">
        <v>11</v>
      </c>
      <c r="C28" s="36" t="str">
        <f t="shared" si="1"/>
        <v>土</v>
      </c>
      <c r="D28" s="12"/>
      <c r="E28" s="12"/>
      <c r="F28" s="13">
        <f t="shared" si="2"/>
        <v>0</v>
      </c>
      <c r="G28" s="14">
        <f t="shared" si="0"/>
        <v>0</v>
      </c>
      <c r="H28" s="10">
        <f t="shared" si="3"/>
        <v>2.5416666666666665</v>
      </c>
      <c r="I28" s="122"/>
      <c r="J28" s="123"/>
      <c r="K28" s="124"/>
      <c r="N28" s="90">
        <v>2</v>
      </c>
      <c r="O28" s="97">
        <f t="shared" si="4"/>
        <v>0</v>
      </c>
      <c r="P28" s="97">
        <f t="shared" si="5"/>
        <v>0</v>
      </c>
      <c r="Q28" s="97">
        <f t="shared" si="6"/>
        <v>0</v>
      </c>
    </row>
    <row r="29" spans="2:17" ht="15" customHeight="1" x14ac:dyDescent="0.15">
      <c r="B29" s="11">
        <v>12</v>
      </c>
      <c r="C29" s="36" t="str">
        <f t="shared" si="1"/>
        <v>日</v>
      </c>
      <c r="D29" s="12"/>
      <c r="E29" s="12"/>
      <c r="F29" s="13">
        <f t="shared" si="2"/>
        <v>0</v>
      </c>
      <c r="G29" s="14">
        <f t="shared" si="0"/>
        <v>0</v>
      </c>
      <c r="H29" s="10">
        <f t="shared" si="3"/>
        <v>2.5416666666666665</v>
      </c>
      <c r="I29" s="122"/>
      <c r="J29" s="123"/>
      <c r="K29" s="124"/>
      <c r="N29" s="90">
        <v>2</v>
      </c>
      <c r="O29" s="97">
        <f t="shared" si="4"/>
        <v>0</v>
      </c>
      <c r="P29" s="97">
        <f t="shared" si="5"/>
        <v>0</v>
      </c>
      <c r="Q29" s="97">
        <f t="shared" si="6"/>
        <v>0</v>
      </c>
    </row>
    <row r="30" spans="2:17" ht="15" customHeight="1" x14ac:dyDescent="0.15">
      <c r="B30" s="11">
        <v>13</v>
      </c>
      <c r="C30" s="36" t="str">
        <f t="shared" si="1"/>
        <v>月</v>
      </c>
      <c r="D30" s="12"/>
      <c r="E30" s="12"/>
      <c r="F30" s="13">
        <f t="shared" si="2"/>
        <v>0</v>
      </c>
      <c r="G30" s="14">
        <f t="shared" si="0"/>
        <v>0</v>
      </c>
      <c r="H30" s="10">
        <f t="shared" si="3"/>
        <v>2.5416666666666665</v>
      </c>
      <c r="I30" s="122"/>
      <c r="J30" s="123"/>
      <c r="K30" s="124"/>
      <c r="N30" s="90">
        <v>2</v>
      </c>
      <c r="O30" s="97">
        <f t="shared" si="4"/>
        <v>0</v>
      </c>
      <c r="P30" s="97">
        <f t="shared" si="5"/>
        <v>0</v>
      </c>
      <c r="Q30" s="97">
        <f t="shared" si="6"/>
        <v>0</v>
      </c>
    </row>
    <row r="31" spans="2:17" ht="15" customHeight="1" x14ac:dyDescent="0.15">
      <c r="B31" s="11">
        <v>14</v>
      </c>
      <c r="C31" s="36" t="str">
        <f t="shared" si="1"/>
        <v>火</v>
      </c>
      <c r="D31" s="12">
        <v>0.35416666666666669</v>
      </c>
      <c r="E31" s="12">
        <v>0.71875</v>
      </c>
      <c r="F31" s="13">
        <f t="shared" si="2"/>
        <v>3.125E-2</v>
      </c>
      <c r="G31" s="14">
        <f t="shared" si="0"/>
        <v>0.33333333333333331</v>
      </c>
      <c r="H31" s="10">
        <f t="shared" si="3"/>
        <v>2.875</v>
      </c>
      <c r="I31" s="122" t="s">
        <v>77</v>
      </c>
      <c r="J31" s="123"/>
      <c r="K31" s="124"/>
      <c r="N31" s="90">
        <v>2</v>
      </c>
      <c r="O31" s="97">
        <f t="shared" si="4"/>
        <v>3.125E-2</v>
      </c>
      <c r="P31" s="97">
        <f t="shared" si="5"/>
        <v>0</v>
      </c>
      <c r="Q31" s="97">
        <f t="shared" si="6"/>
        <v>0</v>
      </c>
    </row>
    <row r="32" spans="2:17" ht="15" customHeight="1" x14ac:dyDescent="0.15">
      <c r="B32" s="11">
        <v>15</v>
      </c>
      <c r="C32" s="36" t="str">
        <f t="shared" si="1"/>
        <v>水</v>
      </c>
      <c r="D32" s="12">
        <v>0.35416666666666669</v>
      </c>
      <c r="E32" s="12">
        <v>0.79166666666666663</v>
      </c>
      <c r="F32" s="13">
        <f t="shared" si="2"/>
        <v>4.166666666666663E-2</v>
      </c>
      <c r="G32" s="14">
        <f t="shared" si="0"/>
        <v>0.39583333333333331</v>
      </c>
      <c r="H32" s="10">
        <f t="shared" si="3"/>
        <v>3.2708333333333335</v>
      </c>
      <c r="I32" s="122" t="s">
        <v>78</v>
      </c>
      <c r="J32" s="123"/>
      <c r="K32" s="124"/>
      <c r="N32" s="90">
        <v>2</v>
      </c>
      <c r="O32" s="97">
        <f t="shared" si="4"/>
        <v>3.125E-2</v>
      </c>
      <c r="P32" s="97">
        <f t="shared" si="5"/>
        <v>1.041666666666663E-2</v>
      </c>
      <c r="Q32" s="97">
        <f t="shared" si="6"/>
        <v>0</v>
      </c>
    </row>
    <row r="33" spans="2:17" ht="15" customHeight="1" x14ac:dyDescent="0.15">
      <c r="B33" s="11">
        <v>16</v>
      </c>
      <c r="C33" s="36" t="str">
        <f t="shared" si="1"/>
        <v>木</v>
      </c>
      <c r="D33" s="12">
        <v>0.35416666666666669</v>
      </c>
      <c r="E33" s="12">
        <v>0.77083333333333337</v>
      </c>
      <c r="F33" s="13">
        <f t="shared" si="2"/>
        <v>4.166666666666663E-2</v>
      </c>
      <c r="G33" s="14">
        <f t="shared" si="0"/>
        <v>0.37500000000000006</v>
      </c>
      <c r="H33" s="10">
        <f t="shared" si="3"/>
        <v>3.6458333333333335</v>
      </c>
      <c r="I33" s="122" t="s">
        <v>79</v>
      </c>
      <c r="J33" s="123"/>
      <c r="K33" s="124"/>
      <c r="N33" s="90">
        <v>2</v>
      </c>
      <c r="O33" s="97">
        <f t="shared" si="4"/>
        <v>3.125E-2</v>
      </c>
      <c r="P33" s="97">
        <f t="shared" si="5"/>
        <v>1.041666666666663E-2</v>
      </c>
      <c r="Q33" s="97">
        <f t="shared" si="6"/>
        <v>0</v>
      </c>
    </row>
    <row r="34" spans="2:17" ht="15" customHeight="1" x14ac:dyDescent="0.15">
      <c r="B34" s="11">
        <v>17</v>
      </c>
      <c r="C34" s="36" t="str">
        <f t="shared" si="1"/>
        <v>金</v>
      </c>
      <c r="D34" s="12">
        <v>0.35416666666666669</v>
      </c>
      <c r="E34" s="12">
        <v>0.71875</v>
      </c>
      <c r="F34" s="13">
        <f t="shared" si="2"/>
        <v>3.125E-2</v>
      </c>
      <c r="G34" s="14">
        <f t="shared" si="0"/>
        <v>0.33333333333333331</v>
      </c>
      <c r="H34" s="10">
        <f t="shared" si="3"/>
        <v>3.979166666666667</v>
      </c>
      <c r="I34" s="122" t="s">
        <v>79</v>
      </c>
      <c r="J34" s="123"/>
      <c r="K34" s="124"/>
      <c r="N34" s="90">
        <v>2</v>
      </c>
      <c r="O34" s="97">
        <f t="shared" si="4"/>
        <v>3.125E-2</v>
      </c>
      <c r="P34" s="97">
        <f t="shared" si="5"/>
        <v>0</v>
      </c>
      <c r="Q34" s="97">
        <f t="shared" si="6"/>
        <v>0</v>
      </c>
    </row>
    <row r="35" spans="2:17" ht="15" customHeight="1" x14ac:dyDescent="0.15">
      <c r="B35" s="11">
        <v>18</v>
      </c>
      <c r="C35" s="36" t="str">
        <f t="shared" si="1"/>
        <v>土</v>
      </c>
      <c r="D35" s="12"/>
      <c r="E35" s="12"/>
      <c r="F35" s="13">
        <f t="shared" si="2"/>
        <v>0</v>
      </c>
      <c r="G35" s="14">
        <f t="shared" si="0"/>
        <v>0</v>
      </c>
      <c r="H35" s="10">
        <f t="shared" si="3"/>
        <v>3.979166666666667</v>
      </c>
      <c r="I35" s="122"/>
      <c r="J35" s="123"/>
      <c r="K35" s="124"/>
      <c r="N35" s="90">
        <v>2</v>
      </c>
      <c r="O35" s="97">
        <f t="shared" si="4"/>
        <v>0</v>
      </c>
      <c r="P35" s="97">
        <f t="shared" si="5"/>
        <v>0</v>
      </c>
      <c r="Q35" s="97">
        <f t="shared" si="6"/>
        <v>0</v>
      </c>
    </row>
    <row r="36" spans="2:17" ht="15" customHeight="1" x14ac:dyDescent="0.15">
      <c r="B36" s="11">
        <v>19</v>
      </c>
      <c r="C36" s="36" t="str">
        <f t="shared" si="1"/>
        <v>日</v>
      </c>
      <c r="D36" s="12"/>
      <c r="E36" s="12"/>
      <c r="F36" s="13">
        <f t="shared" si="2"/>
        <v>0</v>
      </c>
      <c r="G36" s="14">
        <f t="shared" si="0"/>
        <v>0</v>
      </c>
      <c r="H36" s="10">
        <f t="shared" si="3"/>
        <v>3.979166666666667</v>
      </c>
      <c r="I36" s="122"/>
      <c r="J36" s="123"/>
      <c r="K36" s="124"/>
      <c r="N36" s="90">
        <v>2</v>
      </c>
      <c r="O36" s="97">
        <f t="shared" si="4"/>
        <v>0</v>
      </c>
      <c r="P36" s="97">
        <f t="shared" si="5"/>
        <v>0</v>
      </c>
      <c r="Q36" s="97">
        <f t="shared" si="6"/>
        <v>0</v>
      </c>
    </row>
    <row r="37" spans="2:17" ht="15" customHeight="1" x14ac:dyDescent="0.15">
      <c r="B37" s="11">
        <v>20</v>
      </c>
      <c r="C37" s="36" t="str">
        <f t="shared" si="1"/>
        <v>月</v>
      </c>
      <c r="D37" s="12"/>
      <c r="E37" s="12"/>
      <c r="F37" s="13">
        <f t="shared" si="2"/>
        <v>0</v>
      </c>
      <c r="G37" s="14">
        <f t="shared" si="0"/>
        <v>0</v>
      </c>
      <c r="H37" s="10">
        <f t="shared" si="3"/>
        <v>3.979166666666667</v>
      </c>
      <c r="I37" s="122"/>
      <c r="J37" s="123"/>
      <c r="K37" s="124"/>
      <c r="N37" s="90">
        <v>2</v>
      </c>
      <c r="O37" s="97">
        <f t="shared" si="4"/>
        <v>0</v>
      </c>
      <c r="P37" s="97">
        <f t="shared" si="5"/>
        <v>0</v>
      </c>
      <c r="Q37" s="97">
        <f t="shared" si="6"/>
        <v>0</v>
      </c>
    </row>
    <row r="38" spans="2:17" ht="15" customHeight="1" x14ac:dyDescent="0.15">
      <c r="B38" s="11">
        <v>21</v>
      </c>
      <c r="C38" s="36" t="str">
        <f t="shared" si="1"/>
        <v>火</v>
      </c>
      <c r="D38" s="12"/>
      <c r="E38" s="12"/>
      <c r="F38" s="13">
        <f t="shared" si="2"/>
        <v>0</v>
      </c>
      <c r="G38" s="14">
        <f t="shared" si="0"/>
        <v>0</v>
      </c>
      <c r="H38" s="10">
        <f t="shared" si="3"/>
        <v>3.979166666666667</v>
      </c>
      <c r="I38" s="122"/>
      <c r="J38" s="123"/>
      <c r="K38" s="124"/>
      <c r="N38" s="90">
        <v>2</v>
      </c>
      <c r="O38" s="97">
        <f t="shared" si="4"/>
        <v>0</v>
      </c>
      <c r="P38" s="97">
        <f t="shared" si="5"/>
        <v>0</v>
      </c>
      <c r="Q38" s="97">
        <f t="shared" si="6"/>
        <v>0</v>
      </c>
    </row>
    <row r="39" spans="2:17" ht="15" customHeight="1" x14ac:dyDescent="0.15">
      <c r="B39" s="11">
        <v>22</v>
      </c>
      <c r="C39" s="36" t="str">
        <f t="shared" si="1"/>
        <v>水</v>
      </c>
      <c r="D39" s="12"/>
      <c r="E39" s="12"/>
      <c r="F39" s="13">
        <f t="shared" si="2"/>
        <v>0</v>
      </c>
      <c r="G39" s="14">
        <f t="shared" si="0"/>
        <v>0</v>
      </c>
      <c r="H39" s="10">
        <f t="shared" si="3"/>
        <v>3.979166666666667</v>
      </c>
      <c r="I39" s="122"/>
      <c r="J39" s="123"/>
      <c r="K39" s="124"/>
      <c r="N39" s="90">
        <v>2</v>
      </c>
      <c r="O39" s="97">
        <f t="shared" si="4"/>
        <v>0</v>
      </c>
      <c r="P39" s="97">
        <f t="shared" si="5"/>
        <v>0</v>
      </c>
      <c r="Q39" s="97">
        <f t="shared" si="6"/>
        <v>0</v>
      </c>
    </row>
    <row r="40" spans="2:17" ht="15" customHeight="1" x14ac:dyDescent="0.15">
      <c r="B40" s="11">
        <v>23</v>
      </c>
      <c r="C40" s="36" t="str">
        <f t="shared" si="1"/>
        <v>木</v>
      </c>
      <c r="D40" s="12"/>
      <c r="E40" s="12"/>
      <c r="F40" s="13">
        <f t="shared" si="2"/>
        <v>0</v>
      </c>
      <c r="G40" s="14">
        <f t="shared" si="0"/>
        <v>0</v>
      </c>
      <c r="H40" s="10">
        <f t="shared" si="3"/>
        <v>3.979166666666667</v>
      </c>
      <c r="I40" s="122"/>
      <c r="J40" s="123"/>
      <c r="K40" s="124"/>
      <c r="N40" s="90">
        <v>2</v>
      </c>
      <c r="O40" s="97">
        <f t="shared" si="4"/>
        <v>0</v>
      </c>
      <c r="P40" s="97">
        <f t="shared" si="5"/>
        <v>0</v>
      </c>
      <c r="Q40" s="97">
        <f t="shared" si="6"/>
        <v>0</v>
      </c>
    </row>
    <row r="41" spans="2:17" ht="15" customHeight="1" x14ac:dyDescent="0.15">
      <c r="B41" s="11">
        <v>24</v>
      </c>
      <c r="C41" s="36" t="str">
        <f t="shared" si="1"/>
        <v>金</v>
      </c>
      <c r="D41" s="12"/>
      <c r="E41" s="12"/>
      <c r="F41" s="13">
        <f t="shared" si="2"/>
        <v>0</v>
      </c>
      <c r="G41" s="14">
        <f t="shared" si="0"/>
        <v>0</v>
      </c>
      <c r="H41" s="10">
        <f t="shared" si="3"/>
        <v>3.979166666666667</v>
      </c>
      <c r="I41" s="122"/>
      <c r="J41" s="123"/>
      <c r="K41" s="124"/>
      <c r="N41" s="90">
        <v>2</v>
      </c>
      <c r="O41" s="97">
        <f t="shared" si="4"/>
        <v>0</v>
      </c>
      <c r="P41" s="97">
        <f t="shared" si="5"/>
        <v>0</v>
      </c>
      <c r="Q41" s="97">
        <f t="shared" si="6"/>
        <v>0</v>
      </c>
    </row>
    <row r="42" spans="2:17" ht="15" customHeight="1" x14ac:dyDescent="0.15">
      <c r="B42" s="11">
        <v>25</v>
      </c>
      <c r="C42" s="36" t="str">
        <f t="shared" si="1"/>
        <v>土</v>
      </c>
      <c r="D42" s="12"/>
      <c r="E42" s="12"/>
      <c r="F42" s="13">
        <f t="shared" si="2"/>
        <v>0</v>
      </c>
      <c r="G42" s="14">
        <f t="shared" si="0"/>
        <v>0</v>
      </c>
      <c r="H42" s="10">
        <f t="shared" si="3"/>
        <v>3.979166666666667</v>
      </c>
      <c r="I42" s="122"/>
      <c r="J42" s="123"/>
      <c r="K42" s="124"/>
      <c r="N42" s="90">
        <v>2</v>
      </c>
      <c r="O42" s="97">
        <f t="shared" si="4"/>
        <v>0</v>
      </c>
      <c r="P42" s="97">
        <f t="shared" si="5"/>
        <v>0</v>
      </c>
      <c r="Q42" s="97">
        <f t="shared" si="6"/>
        <v>0</v>
      </c>
    </row>
    <row r="43" spans="2:17" ht="15" customHeight="1" x14ac:dyDescent="0.15">
      <c r="B43" s="11">
        <v>26</v>
      </c>
      <c r="C43" s="36" t="str">
        <f t="shared" si="1"/>
        <v>日</v>
      </c>
      <c r="D43" s="12"/>
      <c r="E43" s="12"/>
      <c r="F43" s="13">
        <f t="shared" si="2"/>
        <v>0</v>
      </c>
      <c r="G43" s="14">
        <f t="shared" si="0"/>
        <v>0</v>
      </c>
      <c r="H43" s="10">
        <f t="shared" si="3"/>
        <v>3.979166666666667</v>
      </c>
      <c r="I43" s="122"/>
      <c r="J43" s="123"/>
      <c r="K43" s="124"/>
      <c r="N43" s="90">
        <v>2</v>
      </c>
      <c r="O43" s="97">
        <f t="shared" si="4"/>
        <v>0</v>
      </c>
      <c r="P43" s="97">
        <f t="shared" si="5"/>
        <v>0</v>
      </c>
      <c r="Q43" s="97">
        <f t="shared" si="6"/>
        <v>0</v>
      </c>
    </row>
    <row r="44" spans="2:17" ht="15" customHeight="1" x14ac:dyDescent="0.15">
      <c r="B44" s="11">
        <v>27</v>
      </c>
      <c r="C44" s="36" t="str">
        <f t="shared" si="1"/>
        <v>月</v>
      </c>
      <c r="D44" s="12"/>
      <c r="E44" s="12"/>
      <c r="F44" s="13">
        <f t="shared" si="2"/>
        <v>0</v>
      </c>
      <c r="G44" s="14">
        <f t="shared" si="0"/>
        <v>0</v>
      </c>
      <c r="H44" s="10">
        <f t="shared" si="3"/>
        <v>3.979166666666667</v>
      </c>
      <c r="I44" s="122"/>
      <c r="J44" s="123"/>
      <c r="K44" s="124"/>
      <c r="N44" s="90">
        <v>2</v>
      </c>
      <c r="O44" s="97">
        <f t="shared" si="4"/>
        <v>0</v>
      </c>
      <c r="P44" s="97">
        <f t="shared" si="5"/>
        <v>0</v>
      </c>
      <c r="Q44" s="97">
        <f t="shared" si="6"/>
        <v>0</v>
      </c>
    </row>
    <row r="45" spans="2:17" ht="15" customHeight="1" x14ac:dyDescent="0.15">
      <c r="B45" s="11">
        <v>28</v>
      </c>
      <c r="C45" s="36" t="str">
        <f t="shared" si="1"/>
        <v>火</v>
      </c>
      <c r="D45" s="12"/>
      <c r="E45" s="12"/>
      <c r="F45" s="13">
        <f t="shared" si="2"/>
        <v>0</v>
      </c>
      <c r="G45" s="14">
        <f t="shared" si="0"/>
        <v>0</v>
      </c>
      <c r="H45" s="10">
        <f t="shared" si="3"/>
        <v>3.979166666666667</v>
      </c>
      <c r="I45" s="122"/>
      <c r="J45" s="123"/>
      <c r="K45" s="124"/>
      <c r="N45" s="90">
        <v>2</v>
      </c>
      <c r="O45" s="97">
        <f t="shared" si="4"/>
        <v>0</v>
      </c>
      <c r="P45" s="97">
        <f t="shared" si="5"/>
        <v>0</v>
      </c>
      <c r="Q45" s="97">
        <f t="shared" si="6"/>
        <v>0</v>
      </c>
    </row>
    <row r="46" spans="2:17" ht="15" customHeight="1" x14ac:dyDescent="0.15">
      <c r="B46" s="11">
        <f>IF(DAY(DATE(O3,P3,29))&lt;29,"",29)</f>
        <v>29</v>
      </c>
      <c r="C46" s="36" t="str">
        <f t="shared" si="1"/>
        <v>水</v>
      </c>
      <c r="D46" s="12"/>
      <c r="E46" s="12"/>
      <c r="F46" s="13">
        <f t="shared" si="2"/>
        <v>0</v>
      </c>
      <c r="G46" s="14">
        <f t="shared" si="0"/>
        <v>0</v>
      </c>
      <c r="H46" s="10">
        <f t="shared" si="3"/>
        <v>3.979166666666667</v>
      </c>
      <c r="I46" s="122"/>
      <c r="J46" s="123"/>
      <c r="K46" s="124"/>
      <c r="N46" s="90">
        <v>2</v>
      </c>
      <c r="O46" s="97">
        <f t="shared" si="4"/>
        <v>0</v>
      </c>
      <c r="P46" s="97">
        <f t="shared" si="5"/>
        <v>0</v>
      </c>
      <c r="Q46" s="97">
        <f t="shared" si="6"/>
        <v>0</v>
      </c>
    </row>
    <row r="47" spans="2:17" ht="15" customHeight="1" x14ac:dyDescent="0.15">
      <c r="B47" s="11">
        <f>IF(DAY(DATE(O3,P3,30))&lt;30,"",30)</f>
        <v>30</v>
      </c>
      <c r="C47" s="36" t="str">
        <f t="shared" si="1"/>
        <v>木</v>
      </c>
      <c r="D47" s="12"/>
      <c r="E47" s="12"/>
      <c r="F47" s="13">
        <f t="shared" si="2"/>
        <v>0</v>
      </c>
      <c r="G47" s="14">
        <f t="shared" si="0"/>
        <v>0</v>
      </c>
      <c r="H47" s="10">
        <f t="shared" si="3"/>
        <v>3.979166666666667</v>
      </c>
      <c r="I47" s="122"/>
      <c r="J47" s="123"/>
      <c r="K47" s="124"/>
      <c r="N47" s="90">
        <v>2</v>
      </c>
      <c r="O47" s="97">
        <f t="shared" si="4"/>
        <v>0</v>
      </c>
      <c r="P47" s="97">
        <f t="shared" si="5"/>
        <v>0</v>
      </c>
      <c r="Q47" s="97">
        <f t="shared" si="6"/>
        <v>0</v>
      </c>
    </row>
    <row r="48" spans="2:17" ht="15" customHeight="1" thickBot="1" x14ac:dyDescent="0.2">
      <c r="B48" s="11" t="str">
        <f>IF(DAY(DATE(O3,P3,31))&lt;31,"",31)</f>
        <v/>
      </c>
      <c r="C48" s="37" t="str">
        <f t="shared" si="1"/>
        <v/>
      </c>
      <c r="D48" s="15"/>
      <c r="E48" s="15"/>
      <c r="F48" s="16">
        <f t="shared" si="2"/>
        <v>0</v>
      </c>
      <c r="G48" s="14">
        <f t="shared" si="0"/>
        <v>0</v>
      </c>
      <c r="H48" s="10">
        <f t="shared" si="3"/>
        <v>3.979166666666667</v>
      </c>
      <c r="I48" s="122"/>
      <c r="J48" s="123"/>
      <c r="K48" s="124"/>
      <c r="N48" s="91">
        <v>2</v>
      </c>
      <c r="O48" s="98">
        <f t="shared" si="4"/>
        <v>0</v>
      </c>
      <c r="P48" s="98">
        <f t="shared" si="5"/>
        <v>0</v>
      </c>
      <c r="Q48" s="98">
        <f t="shared" si="6"/>
        <v>0</v>
      </c>
    </row>
    <row r="49" spans="1:12" ht="18.600000000000001" customHeight="1" thickTop="1" x14ac:dyDescent="0.15">
      <c r="B49" s="128" t="s">
        <v>6</v>
      </c>
      <c r="C49" s="129"/>
      <c r="D49" s="129"/>
      <c r="E49" s="130"/>
      <c r="F49" s="17"/>
      <c r="G49" s="18"/>
      <c r="H49" s="19">
        <f>H48</f>
        <v>3.979166666666667</v>
      </c>
      <c r="I49" s="125"/>
      <c r="J49" s="126"/>
      <c r="K49" s="127"/>
    </row>
    <row r="50" spans="1:12" ht="20.25" customHeight="1" x14ac:dyDescent="0.15">
      <c r="B50" s="25"/>
      <c r="C50" s="25"/>
      <c r="D50" s="25"/>
      <c r="E50" s="25"/>
      <c r="F50" s="25"/>
      <c r="G50" s="5"/>
      <c r="H50" s="5"/>
      <c r="I50" s="21"/>
    </row>
    <row r="51" spans="1:12" ht="20.25" customHeight="1" x14ac:dyDescent="0.15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</row>
    <row r="52" spans="1:12" ht="15" customHeight="1" x14ac:dyDescent="0.15">
      <c r="B52" s="113" t="s">
        <v>11</v>
      </c>
      <c r="C52" s="114"/>
      <c r="D52" s="29" t="s">
        <v>7</v>
      </c>
      <c r="E52" s="107" t="s">
        <v>34</v>
      </c>
      <c r="F52" s="108"/>
      <c r="G52" s="109"/>
      <c r="H52" s="114" t="s">
        <v>8</v>
      </c>
      <c r="I52" s="115"/>
      <c r="J52" s="114" t="s">
        <v>19</v>
      </c>
      <c r="K52" s="114"/>
    </row>
    <row r="53" spans="1:12" ht="30" customHeight="1" x14ac:dyDescent="0.15">
      <c r="B53" s="102" t="s">
        <v>12</v>
      </c>
      <c r="C53" s="103"/>
      <c r="D53" s="84" t="s">
        <v>53</v>
      </c>
      <c r="E53" s="104"/>
      <c r="F53" s="105"/>
      <c r="G53" s="106"/>
      <c r="H53" s="110"/>
      <c r="I53" s="111"/>
      <c r="J53" s="110"/>
      <c r="K53" s="112"/>
    </row>
    <row r="54" spans="1:12" ht="76.5" customHeight="1" x14ac:dyDescent="0.15">
      <c r="B54" s="100" t="s">
        <v>10</v>
      </c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2" x14ac:dyDescent="0.15">
      <c r="H55" s="21"/>
      <c r="I55" s="21"/>
      <c r="J55" s="24"/>
      <c r="K55" s="20"/>
    </row>
    <row r="56" spans="1:12" x14ac:dyDescent="0.15">
      <c r="H56" s="21"/>
      <c r="I56" s="21"/>
      <c r="J56" s="21"/>
      <c r="K56" s="21"/>
    </row>
  </sheetData>
  <mergeCells count="68">
    <mergeCell ref="L7:L8"/>
    <mergeCell ref="I34:K34"/>
    <mergeCell ref="C16:C17"/>
    <mergeCell ref="D16:D17"/>
    <mergeCell ref="E16:E17"/>
    <mergeCell ref="F16:F17"/>
    <mergeCell ref="B7:C7"/>
    <mergeCell ref="E13:K13"/>
    <mergeCell ref="E11:K11"/>
    <mergeCell ref="I22:K22"/>
    <mergeCell ref="I23:K23"/>
    <mergeCell ref="I20:K20"/>
    <mergeCell ref="I24:K24"/>
    <mergeCell ref="E7:G7"/>
    <mergeCell ref="B12:D12"/>
    <mergeCell ref="B16:B17"/>
    <mergeCell ref="B3:F3"/>
    <mergeCell ref="I36:K36"/>
    <mergeCell ref="I40:K40"/>
    <mergeCell ref="B15:F15"/>
    <mergeCell ref="J3:K3"/>
    <mergeCell ref="J4:K4"/>
    <mergeCell ref="E12:K12"/>
    <mergeCell ref="J7:K8"/>
    <mergeCell ref="E10:K10"/>
    <mergeCell ref="B13:D13"/>
    <mergeCell ref="B11:D11"/>
    <mergeCell ref="B10:D10"/>
    <mergeCell ref="B5:C6"/>
    <mergeCell ref="D5:G6"/>
    <mergeCell ref="I7:I8"/>
    <mergeCell ref="G16:H16"/>
    <mergeCell ref="B49:E49"/>
    <mergeCell ref="I18:K18"/>
    <mergeCell ref="I19:K19"/>
    <mergeCell ref="I25:K25"/>
    <mergeCell ref="I26:K26"/>
    <mergeCell ref="I48:K48"/>
    <mergeCell ref="I35:K35"/>
    <mergeCell ref="I21:K21"/>
    <mergeCell ref="I31:K31"/>
    <mergeCell ref="I32:K32"/>
    <mergeCell ref="I33:K33"/>
    <mergeCell ref="I43:K43"/>
    <mergeCell ref="I44:K44"/>
    <mergeCell ref="I45:K45"/>
    <mergeCell ref="I39:K39"/>
    <mergeCell ref="I16:K17"/>
    <mergeCell ref="I38:K38"/>
    <mergeCell ref="I49:K49"/>
    <mergeCell ref="I42:K42"/>
    <mergeCell ref="I46:K46"/>
    <mergeCell ref="I47:K47"/>
    <mergeCell ref="I41:K41"/>
    <mergeCell ref="I37:K37"/>
    <mergeCell ref="I27:K27"/>
    <mergeCell ref="I28:K28"/>
    <mergeCell ref="I29:K29"/>
    <mergeCell ref="I30:K30"/>
    <mergeCell ref="B54:K54"/>
    <mergeCell ref="B53:C53"/>
    <mergeCell ref="E53:G53"/>
    <mergeCell ref="E52:G52"/>
    <mergeCell ref="H53:I53"/>
    <mergeCell ref="J53:K53"/>
    <mergeCell ref="B52:C52"/>
    <mergeCell ref="J52:K52"/>
    <mergeCell ref="H52:I52"/>
  </mergeCells>
  <phoneticPr fontId="4"/>
  <pageMargins left="0.6692913385826772" right="0.15748031496062992" top="0.31496062992125984" bottom="0.31496062992125984" header="0.51181102362204722" footer="0.15748031496062992"/>
  <pageSetup paperSize="9" scale="90" orientation="portrait" r:id="rId1"/>
  <headerFooter alignWithMargins="0">
    <oddFooter xml:space="preserve">&amp;L&amp;"ＭＳ Ｐ明朝,標準"&amp;6管-営事-006&amp;R&amp;"ＭＳ Ｐ明朝,標準"&amp;6作成日 ： 2006/10/01
最終改訂日 ：2020/04/01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Q58"/>
  <sheetViews>
    <sheetView showGridLines="0" view="pageBreakPreview" topLeftCell="A34" zoomScaleNormal="75" zoomScaleSheetLayoutView="100" workbookViewId="0">
      <selection activeCell="N32" sqref="N32"/>
    </sheetView>
  </sheetViews>
  <sheetFormatPr defaultColWidth="8.875" defaultRowHeight="13.5" x14ac:dyDescent="0.15"/>
  <cols>
    <col min="1" max="1" width="4" style="1" customWidth="1"/>
    <col min="2" max="3" width="6.375" style="1" customWidth="1"/>
    <col min="4" max="4" width="4.625" style="1" customWidth="1"/>
    <col min="5" max="7" width="10.375" style="1" customWidth="1"/>
    <col min="8" max="9" width="9.25" style="1" customWidth="1"/>
    <col min="10" max="10" width="8.75" style="1" customWidth="1"/>
    <col min="11" max="11" width="5.75" style="1" customWidth="1"/>
    <col min="12" max="12" width="16.75" style="1" customWidth="1"/>
    <col min="13" max="14" width="3.5" style="1" customWidth="1"/>
    <col min="15" max="15" width="10.75" style="1" customWidth="1"/>
    <col min="16" max="16384" width="8.875" style="1"/>
  </cols>
  <sheetData>
    <row r="1" spans="2:17" ht="17.649999999999999" customHeight="1" x14ac:dyDescent="0.15">
      <c r="M1" s="46"/>
    </row>
    <row r="2" spans="2:17" ht="14.25" thickBot="1" x14ac:dyDescent="0.2"/>
    <row r="3" spans="2:17" ht="18" customHeight="1" thickBot="1" x14ac:dyDescent="0.2">
      <c r="B3" s="79"/>
      <c r="C3" s="78"/>
      <c r="D3" s="77"/>
      <c r="E3" s="77"/>
      <c r="F3" s="77"/>
      <c r="G3" s="77"/>
      <c r="H3" s="77"/>
      <c r="I3" s="77"/>
      <c r="J3" s="77"/>
      <c r="K3" s="212"/>
      <c r="L3" s="212"/>
      <c r="M3" s="213"/>
    </row>
    <row r="4" spans="2:17" ht="14.25" thickBot="1" x14ac:dyDescent="0.2">
      <c r="B4" s="56"/>
      <c r="C4" s="21"/>
      <c r="D4" s="21"/>
      <c r="E4" s="21"/>
      <c r="F4" s="21"/>
      <c r="G4" s="21"/>
      <c r="H4" s="21"/>
      <c r="I4" s="21"/>
      <c r="J4" s="21"/>
      <c r="K4" s="21"/>
      <c r="L4" s="21"/>
      <c r="M4" s="55"/>
      <c r="P4" s="39" t="s">
        <v>24</v>
      </c>
      <c r="Q4" s="40" t="s">
        <v>25</v>
      </c>
    </row>
    <row r="5" spans="2:17" ht="26.25" customHeight="1" thickBot="1" x14ac:dyDescent="0.2">
      <c r="B5" s="56"/>
      <c r="C5" s="214" t="str">
        <f>P5&amp;"年"&amp;Q5&amp;"月分　作業報告書"</f>
        <v>2020年4月分　作業報告書</v>
      </c>
      <c r="D5" s="214"/>
      <c r="E5" s="214"/>
      <c r="F5" s="214"/>
      <c r="G5" s="214"/>
      <c r="H5" s="21"/>
      <c r="I5" s="76"/>
      <c r="J5" s="31" t="s">
        <v>51</v>
      </c>
      <c r="K5" s="215" t="s">
        <v>50</v>
      </c>
      <c r="L5" s="215"/>
      <c r="M5" s="55"/>
      <c r="O5" s="41" t="s">
        <v>26</v>
      </c>
      <c r="P5" s="42">
        <v>2020</v>
      </c>
      <c r="Q5" s="43">
        <v>4</v>
      </c>
    </row>
    <row r="6" spans="2:17" ht="26.25" customHeight="1" thickBot="1" x14ac:dyDescent="0.2">
      <c r="B6" s="56"/>
      <c r="C6" s="75"/>
      <c r="D6" s="21"/>
      <c r="E6" s="21"/>
      <c r="F6" s="21"/>
      <c r="G6" s="21"/>
      <c r="H6" s="21"/>
      <c r="I6" s="21"/>
      <c r="J6" s="32" t="s">
        <v>17</v>
      </c>
      <c r="K6" s="184" t="s">
        <v>49</v>
      </c>
      <c r="L6" s="184"/>
      <c r="M6" s="55"/>
    </row>
    <row r="7" spans="2:17" ht="15" customHeight="1" x14ac:dyDescent="0.15">
      <c r="B7" s="56"/>
      <c r="C7" s="151" t="s">
        <v>16</v>
      </c>
      <c r="D7" s="152"/>
      <c r="E7" s="199" t="s">
        <v>33</v>
      </c>
      <c r="F7" s="200"/>
      <c r="G7" s="200"/>
      <c r="H7" s="201"/>
      <c r="I7" s="21"/>
      <c r="J7" s="45"/>
      <c r="K7" s="44"/>
      <c r="L7" s="44"/>
      <c r="M7" s="55"/>
      <c r="O7" s="74"/>
      <c r="P7" s="83" t="s">
        <v>52</v>
      </c>
    </row>
    <row r="8" spans="2:17" ht="15" customHeight="1" x14ac:dyDescent="0.15">
      <c r="B8" s="56"/>
      <c r="C8" s="153"/>
      <c r="D8" s="154"/>
      <c r="E8" s="202"/>
      <c r="F8" s="203"/>
      <c r="G8" s="203"/>
      <c r="H8" s="204"/>
      <c r="I8" s="73"/>
      <c r="J8" s="45" t="s">
        <v>27</v>
      </c>
      <c r="K8" s="44"/>
      <c r="L8" s="44"/>
      <c r="M8" s="55"/>
      <c r="O8" s="72"/>
      <c r="P8" s="82" t="s">
        <v>48</v>
      </c>
      <c r="Q8" s="81"/>
    </row>
    <row r="9" spans="2:17" ht="15" customHeight="1" thickBot="1" x14ac:dyDescent="0.2">
      <c r="B9" s="56"/>
      <c r="C9" s="166" t="s">
        <v>18</v>
      </c>
      <c r="D9" s="167"/>
      <c r="E9" s="48" t="s">
        <v>23</v>
      </c>
      <c r="F9" s="205" t="s">
        <v>47</v>
      </c>
      <c r="G9" s="206"/>
      <c r="H9" s="207"/>
      <c r="I9" s="69"/>
      <c r="J9" s="177" t="s">
        <v>46</v>
      </c>
      <c r="K9" s="177"/>
      <c r="L9" s="178" t="s">
        <v>45</v>
      </c>
      <c r="M9" s="208" t="s">
        <v>30</v>
      </c>
    </row>
    <row r="10" spans="2:17" ht="15" customHeight="1" x14ac:dyDescent="0.15">
      <c r="B10" s="71"/>
      <c r="C10" s="70"/>
      <c r="D10" s="70"/>
      <c r="E10" s="70"/>
      <c r="F10" s="70"/>
      <c r="G10" s="70"/>
      <c r="H10" s="70"/>
      <c r="I10" s="69"/>
      <c r="J10" s="177"/>
      <c r="K10" s="177"/>
      <c r="L10" s="179"/>
      <c r="M10" s="208"/>
    </row>
    <row r="11" spans="2:17" ht="15" customHeight="1" thickBot="1" x14ac:dyDescent="0.2">
      <c r="B11" s="56"/>
      <c r="C11" s="68" t="s">
        <v>44</v>
      </c>
      <c r="D11" s="21"/>
      <c r="E11" s="21"/>
      <c r="F11" s="82" t="s">
        <v>38</v>
      </c>
      <c r="G11" s="21"/>
      <c r="H11" s="21"/>
      <c r="I11" s="21"/>
      <c r="J11" s="21"/>
      <c r="K11" s="21"/>
      <c r="L11" s="21"/>
      <c r="M11" s="55"/>
    </row>
    <row r="12" spans="2:17" ht="17.100000000000001" customHeight="1" x14ac:dyDescent="0.15">
      <c r="B12" s="56"/>
      <c r="C12" s="149" t="s">
        <v>20</v>
      </c>
      <c r="D12" s="150"/>
      <c r="E12" s="150"/>
      <c r="F12" s="209" t="s">
        <v>28</v>
      </c>
      <c r="G12" s="210"/>
      <c r="H12" s="210"/>
      <c r="I12" s="210"/>
      <c r="J12" s="210"/>
      <c r="K12" s="210"/>
      <c r="L12" s="211"/>
      <c r="M12" s="55"/>
    </row>
    <row r="13" spans="2:17" ht="17.100000000000001" customHeight="1" x14ac:dyDescent="0.15">
      <c r="B13" s="56"/>
      <c r="C13" s="147" t="s">
        <v>21</v>
      </c>
      <c r="D13" s="148"/>
      <c r="E13" s="148"/>
      <c r="F13" s="193" t="s">
        <v>29</v>
      </c>
      <c r="G13" s="194"/>
      <c r="H13" s="194"/>
      <c r="I13" s="194"/>
      <c r="J13" s="194"/>
      <c r="K13" s="194"/>
      <c r="L13" s="195"/>
      <c r="M13" s="55"/>
    </row>
    <row r="14" spans="2:17" ht="17.100000000000001" customHeight="1" x14ac:dyDescent="0.15">
      <c r="B14" s="56"/>
      <c r="C14" s="147" t="s">
        <v>22</v>
      </c>
      <c r="D14" s="148"/>
      <c r="E14" s="148"/>
      <c r="F14" s="193" t="s">
        <v>31</v>
      </c>
      <c r="G14" s="194"/>
      <c r="H14" s="194"/>
      <c r="I14" s="194"/>
      <c r="J14" s="194"/>
      <c r="K14" s="194"/>
      <c r="L14" s="195"/>
      <c r="M14" s="55"/>
      <c r="O14" s="67"/>
    </row>
    <row r="15" spans="2:17" ht="17.100000000000001" customHeight="1" thickBot="1" x14ac:dyDescent="0.2">
      <c r="B15" s="56"/>
      <c r="C15" s="145" t="s">
        <v>35</v>
      </c>
      <c r="D15" s="146"/>
      <c r="E15" s="146"/>
      <c r="F15" s="196" t="s">
        <v>36</v>
      </c>
      <c r="G15" s="197"/>
      <c r="H15" s="197"/>
      <c r="I15" s="197"/>
      <c r="J15" s="197"/>
      <c r="K15" s="197"/>
      <c r="L15" s="198"/>
      <c r="M15" s="55"/>
      <c r="O15" s="67"/>
    </row>
    <row r="16" spans="2:17" ht="15" customHeight="1" x14ac:dyDescent="0.15">
      <c r="B16" s="56"/>
      <c r="C16" s="21"/>
      <c r="D16" s="21"/>
      <c r="E16" s="21"/>
      <c r="F16" s="21"/>
      <c r="G16" s="21"/>
      <c r="H16" s="21"/>
      <c r="I16" s="21"/>
      <c r="J16" s="66"/>
      <c r="K16" s="21"/>
      <c r="L16" s="65"/>
      <c r="M16" s="55"/>
    </row>
    <row r="17" spans="2:13" ht="15" customHeight="1" x14ac:dyDescent="0.15">
      <c r="B17" s="56"/>
      <c r="C17" s="192" t="s">
        <v>0</v>
      </c>
      <c r="D17" s="192"/>
      <c r="E17" s="192"/>
      <c r="F17" s="192"/>
      <c r="G17" s="192"/>
      <c r="H17" s="21"/>
      <c r="I17" s="21"/>
      <c r="J17" s="21"/>
      <c r="K17" s="21"/>
      <c r="L17" s="21"/>
      <c r="M17" s="55"/>
    </row>
    <row r="18" spans="2:13" s="3" customFormat="1" ht="15" customHeight="1" x14ac:dyDescent="0.15">
      <c r="B18" s="64"/>
      <c r="C18" s="175" t="s">
        <v>1</v>
      </c>
      <c r="D18" s="163" t="s">
        <v>2</v>
      </c>
      <c r="E18" s="163" t="s">
        <v>13</v>
      </c>
      <c r="F18" s="163" t="s">
        <v>14</v>
      </c>
      <c r="G18" s="163" t="s">
        <v>3</v>
      </c>
      <c r="H18" s="163" t="s">
        <v>15</v>
      </c>
      <c r="I18" s="163"/>
      <c r="J18" s="116" t="s">
        <v>43</v>
      </c>
      <c r="K18" s="117"/>
      <c r="L18" s="118"/>
      <c r="M18" s="63"/>
    </row>
    <row r="19" spans="2:13" s="3" customFormat="1" ht="15" customHeight="1" thickBot="1" x14ac:dyDescent="0.2">
      <c r="B19" s="64"/>
      <c r="C19" s="176"/>
      <c r="D19" s="165"/>
      <c r="E19" s="165"/>
      <c r="F19" s="165"/>
      <c r="G19" s="165"/>
      <c r="H19" s="6" t="s">
        <v>4</v>
      </c>
      <c r="I19" s="6" t="s">
        <v>5</v>
      </c>
      <c r="J19" s="119"/>
      <c r="K19" s="120"/>
      <c r="L19" s="121"/>
      <c r="M19" s="63"/>
    </row>
    <row r="20" spans="2:13" ht="15" customHeight="1" thickTop="1" x14ac:dyDescent="0.15">
      <c r="B20" s="56"/>
      <c r="C20" s="49">
        <v>1</v>
      </c>
      <c r="D20" s="35" t="str">
        <f t="shared" ref="D20:D50" si="0">IF(C20="","",TEXT(WEEKDAY(DATE($P$5,$Q$5,C20)),"aaa"))</f>
        <v>水</v>
      </c>
      <c r="E20" s="62">
        <v>0.375</v>
      </c>
      <c r="F20" s="62">
        <v>0.74305555555555547</v>
      </c>
      <c r="G20" s="8">
        <v>4.1666666666666664E-2</v>
      </c>
      <c r="H20" s="9">
        <f t="shared" ref="H20:H50" si="1">F20-E20-G20</f>
        <v>0.32638888888888878</v>
      </c>
      <c r="I20" s="10">
        <f>H20</f>
        <v>0.32638888888888878</v>
      </c>
      <c r="J20" s="189" t="s">
        <v>42</v>
      </c>
      <c r="K20" s="190"/>
      <c r="L20" s="191"/>
      <c r="M20" s="55"/>
    </row>
    <row r="21" spans="2:13" ht="15" customHeight="1" x14ac:dyDescent="0.15">
      <c r="B21" s="56"/>
      <c r="C21" s="11">
        <v>2</v>
      </c>
      <c r="D21" s="36" t="str">
        <f t="shared" si="0"/>
        <v>木</v>
      </c>
      <c r="E21" s="61">
        <v>0.375</v>
      </c>
      <c r="F21" s="60">
        <v>0.74305555555555547</v>
      </c>
      <c r="G21" s="13">
        <v>4.1666666666666664E-2</v>
      </c>
      <c r="H21" s="14">
        <f t="shared" si="1"/>
        <v>0.32638888888888878</v>
      </c>
      <c r="I21" s="10">
        <f t="shared" ref="I21:I50" si="2">I20+H21</f>
        <v>0.65277777777777757</v>
      </c>
      <c r="J21" s="183" t="s">
        <v>42</v>
      </c>
      <c r="K21" s="184"/>
      <c r="L21" s="185"/>
      <c r="M21" s="55"/>
    </row>
    <row r="22" spans="2:13" ht="15" customHeight="1" x14ac:dyDescent="0.15">
      <c r="B22" s="56"/>
      <c r="C22" s="11">
        <v>3</v>
      </c>
      <c r="D22" s="36" t="str">
        <f t="shared" si="0"/>
        <v>金</v>
      </c>
      <c r="E22" s="59">
        <v>0.41666666666666669</v>
      </c>
      <c r="F22" s="59">
        <v>0.74305555555555547</v>
      </c>
      <c r="G22" s="13">
        <v>4.1666666666666664E-2</v>
      </c>
      <c r="H22" s="14">
        <f t="shared" si="1"/>
        <v>0.2847222222222221</v>
      </c>
      <c r="I22" s="10">
        <f t="shared" si="2"/>
        <v>0.93749999999999967</v>
      </c>
      <c r="J22" s="183" t="s">
        <v>42</v>
      </c>
      <c r="K22" s="184"/>
      <c r="L22" s="185"/>
      <c r="M22" s="55"/>
    </row>
    <row r="23" spans="2:13" ht="15" customHeight="1" x14ac:dyDescent="0.15">
      <c r="B23" s="56"/>
      <c r="C23" s="11">
        <v>4</v>
      </c>
      <c r="D23" s="36" t="str">
        <f t="shared" si="0"/>
        <v>土</v>
      </c>
      <c r="E23" s="59"/>
      <c r="F23" s="59"/>
      <c r="G23" s="13"/>
      <c r="H23" s="14">
        <f t="shared" si="1"/>
        <v>0</v>
      </c>
      <c r="I23" s="10">
        <f t="shared" si="2"/>
        <v>0.93749999999999967</v>
      </c>
      <c r="J23" s="183"/>
      <c r="K23" s="184"/>
      <c r="L23" s="185"/>
      <c r="M23" s="55"/>
    </row>
    <row r="24" spans="2:13" ht="15" customHeight="1" x14ac:dyDescent="0.15">
      <c r="B24" s="56"/>
      <c r="C24" s="11">
        <v>5</v>
      </c>
      <c r="D24" s="36" t="str">
        <f t="shared" si="0"/>
        <v>日</v>
      </c>
      <c r="E24" s="59"/>
      <c r="F24" s="59"/>
      <c r="G24" s="13"/>
      <c r="H24" s="14">
        <f t="shared" si="1"/>
        <v>0</v>
      </c>
      <c r="I24" s="10">
        <f t="shared" si="2"/>
        <v>0.93749999999999967</v>
      </c>
      <c r="J24" s="183"/>
      <c r="K24" s="184"/>
      <c r="L24" s="185"/>
      <c r="M24" s="55"/>
    </row>
    <row r="25" spans="2:13" ht="15" customHeight="1" x14ac:dyDescent="0.15">
      <c r="B25" s="56"/>
      <c r="C25" s="11">
        <v>6</v>
      </c>
      <c r="D25" s="36" t="str">
        <f t="shared" si="0"/>
        <v>月</v>
      </c>
      <c r="E25" s="59">
        <v>0.57638888888888895</v>
      </c>
      <c r="F25" s="59">
        <v>0.74305555555555547</v>
      </c>
      <c r="G25" s="13">
        <v>0</v>
      </c>
      <c r="H25" s="14">
        <f t="shared" si="1"/>
        <v>0.16666666666666652</v>
      </c>
      <c r="I25" s="10">
        <f t="shared" si="2"/>
        <v>1.1041666666666661</v>
      </c>
      <c r="J25" s="183" t="s">
        <v>42</v>
      </c>
      <c r="K25" s="184"/>
      <c r="L25" s="185"/>
      <c r="M25" s="55"/>
    </row>
    <row r="26" spans="2:13" ht="15" customHeight="1" x14ac:dyDescent="0.15">
      <c r="B26" s="56"/>
      <c r="C26" s="11">
        <v>7</v>
      </c>
      <c r="D26" s="36" t="str">
        <f t="shared" si="0"/>
        <v>火</v>
      </c>
      <c r="E26" s="59">
        <v>0.375</v>
      </c>
      <c r="F26" s="59">
        <v>0.91666666666666663</v>
      </c>
      <c r="G26" s="13">
        <v>6.25E-2</v>
      </c>
      <c r="H26" s="14">
        <f t="shared" si="1"/>
        <v>0.47916666666666663</v>
      </c>
      <c r="I26" s="10">
        <f t="shared" si="2"/>
        <v>1.5833333333333326</v>
      </c>
      <c r="J26" s="183" t="s">
        <v>42</v>
      </c>
      <c r="K26" s="184"/>
      <c r="L26" s="185"/>
      <c r="M26" s="55"/>
    </row>
    <row r="27" spans="2:13" ht="15" customHeight="1" x14ac:dyDescent="0.15">
      <c r="B27" s="56"/>
      <c r="C27" s="11">
        <v>8</v>
      </c>
      <c r="D27" s="36" t="str">
        <f t="shared" si="0"/>
        <v>水</v>
      </c>
      <c r="E27" s="59">
        <v>0.375</v>
      </c>
      <c r="F27" s="59">
        <v>0.89583333333333337</v>
      </c>
      <c r="G27" s="13">
        <v>4.1666666666666664E-2</v>
      </c>
      <c r="H27" s="14">
        <f t="shared" si="1"/>
        <v>0.47916666666666669</v>
      </c>
      <c r="I27" s="10">
        <f t="shared" si="2"/>
        <v>2.0624999999999991</v>
      </c>
      <c r="J27" s="183" t="s">
        <v>42</v>
      </c>
      <c r="K27" s="184"/>
      <c r="L27" s="185"/>
      <c r="M27" s="55"/>
    </row>
    <row r="28" spans="2:13" ht="15" customHeight="1" x14ac:dyDescent="0.15">
      <c r="B28" s="56"/>
      <c r="C28" s="11">
        <v>9</v>
      </c>
      <c r="D28" s="36" t="str">
        <f t="shared" si="0"/>
        <v>木</v>
      </c>
      <c r="E28" s="59">
        <v>0.375</v>
      </c>
      <c r="F28" s="59">
        <v>1</v>
      </c>
      <c r="G28" s="13">
        <v>6.25E-2</v>
      </c>
      <c r="H28" s="14">
        <f t="shared" si="1"/>
        <v>0.5625</v>
      </c>
      <c r="I28" s="10">
        <f t="shared" si="2"/>
        <v>2.6249999999999991</v>
      </c>
      <c r="J28" s="183" t="s">
        <v>42</v>
      </c>
      <c r="K28" s="184"/>
      <c r="L28" s="185"/>
      <c r="M28" s="55"/>
    </row>
    <row r="29" spans="2:13" ht="15" customHeight="1" x14ac:dyDescent="0.15">
      <c r="B29" s="56"/>
      <c r="C29" s="11">
        <v>10</v>
      </c>
      <c r="D29" s="36" t="str">
        <f t="shared" si="0"/>
        <v>金</v>
      </c>
      <c r="E29" s="59">
        <v>0.375</v>
      </c>
      <c r="F29" s="59">
        <v>0.74305555555555547</v>
      </c>
      <c r="G29" s="13">
        <v>4.1666666666666664E-2</v>
      </c>
      <c r="H29" s="14">
        <f t="shared" si="1"/>
        <v>0.32638888888888878</v>
      </c>
      <c r="I29" s="10">
        <f t="shared" si="2"/>
        <v>2.951388888888888</v>
      </c>
      <c r="J29" s="183" t="s">
        <v>42</v>
      </c>
      <c r="K29" s="184"/>
      <c r="L29" s="185"/>
      <c r="M29" s="55"/>
    </row>
    <row r="30" spans="2:13" ht="15" customHeight="1" x14ac:dyDescent="0.15">
      <c r="B30" s="56"/>
      <c r="C30" s="11">
        <v>11</v>
      </c>
      <c r="D30" s="36" t="str">
        <f t="shared" si="0"/>
        <v>土</v>
      </c>
      <c r="E30" s="59"/>
      <c r="F30" s="59"/>
      <c r="G30" s="13"/>
      <c r="H30" s="14">
        <f t="shared" si="1"/>
        <v>0</v>
      </c>
      <c r="I30" s="10">
        <f t="shared" si="2"/>
        <v>2.951388888888888</v>
      </c>
      <c r="J30" s="183"/>
      <c r="K30" s="184"/>
      <c r="L30" s="185"/>
      <c r="M30" s="55"/>
    </row>
    <row r="31" spans="2:13" ht="15" customHeight="1" x14ac:dyDescent="0.15">
      <c r="B31" s="56"/>
      <c r="C31" s="11">
        <v>12</v>
      </c>
      <c r="D31" s="36" t="str">
        <f t="shared" si="0"/>
        <v>日</v>
      </c>
      <c r="E31" s="59"/>
      <c r="F31" s="59"/>
      <c r="G31" s="13"/>
      <c r="H31" s="14">
        <f t="shared" si="1"/>
        <v>0</v>
      </c>
      <c r="I31" s="10">
        <f t="shared" si="2"/>
        <v>2.951388888888888</v>
      </c>
      <c r="J31" s="183"/>
      <c r="K31" s="184"/>
      <c r="L31" s="185"/>
      <c r="M31" s="55"/>
    </row>
    <row r="32" spans="2:13" ht="15" customHeight="1" x14ac:dyDescent="0.15">
      <c r="B32" s="56"/>
      <c r="C32" s="11">
        <v>13</v>
      </c>
      <c r="D32" s="36" t="str">
        <f t="shared" si="0"/>
        <v>月</v>
      </c>
      <c r="E32" s="59">
        <v>0.375</v>
      </c>
      <c r="F32" s="59">
        <v>0.74305555555555547</v>
      </c>
      <c r="G32" s="13">
        <v>4.1666666666666664E-2</v>
      </c>
      <c r="H32" s="14">
        <f t="shared" si="1"/>
        <v>0.32638888888888878</v>
      </c>
      <c r="I32" s="10">
        <f t="shared" si="2"/>
        <v>3.2777777777777768</v>
      </c>
      <c r="J32" s="183" t="s">
        <v>42</v>
      </c>
      <c r="K32" s="184"/>
      <c r="L32" s="185"/>
      <c r="M32" s="55"/>
    </row>
    <row r="33" spans="2:13" ht="15" customHeight="1" x14ac:dyDescent="0.15">
      <c r="B33" s="56"/>
      <c r="C33" s="11">
        <v>14</v>
      </c>
      <c r="D33" s="36" t="str">
        <f t="shared" si="0"/>
        <v>火</v>
      </c>
      <c r="E33" s="59">
        <v>0.375</v>
      </c>
      <c r="F33" s="59">
        <v>0.74305555555555547</v>
      </c>
      <c r="G33" s="13">
        <v>4.1666666666666664E-2</v>
      </c>
      <c r="H33" s="14">
        <f t="shared" si="1"/>
        <v>0.32638888888888878</v>
      </c>
      <c r="I33" s="10">
        <f t="shared" si="2"/>
        <v>3.6041666666666656</v>
      </c>
      <c r="J33" s="183" t="s">
        <v>42</v>
      </c>
      <c r="K33" s="184"/>
      <c r="L33" s="185"/>
      <c r="M33" s="55"/>
    </row>
    <row r="34" spans="2:13" ht="15" customHeight="1" x14ac:dyDescent="0.15">
      <c r="B34" s="56"/>
      <c r="C34" s="11">
        <v>15</v>
      </c>
      <c r="D34" s="36" t="str">
        <f t="shared" si="0"/>
        <v>水</v>
      </c>
      <c r="E34" s="59">
        <v>0.375</v>
      </c>
      <c r="F34" s="59">
        <v>0.74305555555555547</v>
      </c>
      <c r="G34" s="13">
        <v>4.1666666666666664E-2</v>
      </c>
      <c r="H34" s="14">
        <f t="shared" si="1"/>
        <v>0.32638888888888878</v>
      </c>
      <c r="I34" s="10">
        <f t="shared" si="2"/>
        <v>3.9305555555555545</v>
      </c>
      <c r="J34" s="183" t="s">
        <v>41</v>
      </c>
      <c r="K34" s="184"/>
      <c r="L34" s="185"/>
      <c r="M34" s="55"/>
    </row>
    <row r="35" spans="2:13" ht="15" customHeight="1" x14ac:dyDescent="0.15">
      <c r="B35" s="56"/>
      <c r="C35" s="11">
        <v>16</v>
      </c>
      <c r="D35" s="36" t="str">
        <f t="shared" si="0"/>
        <v>木</v>
      </c>
      <c r="E35" s="59">
        <v>0.375</v>
      </c>
      <c r="F35" s="59">
        <v>0.74305555555555547</v>
      </c>
      <c r="G35" s="13">
        <v>4.1666666666666664E-2</v>
      </c>
      <c r="H35" s="14">
        <f t="shared" si="1"/>
        <v>0.32638888888888878</v>
      </c>
      <c r="I35" s="10">
        <f t="shared" si="2"/>
        <v>4.2569444444444429</v>
      </c>
      <c r="J35" s="183" t="s">
        <v>40</v>
      </c>
      <c r="K35" s="184"/>
      <c r="L35" s="185"/>
      <c r="M35" s="55"/>
    </row>
    <row r="36" spans="2:13" ht="15" customHeight="1" x14ac:dyDescent="0.15">
      <c r="B36" s="56"/>
      <c r="C36" s="11">
        <v>17</v>
      </c>
      <c r="D36" s="36" t="str">
        <f t="shared" si="0"/>
        <v>金</v>
      </c>
      <c r="E36" s="59">
        <v>0.375</v>
      </c>
      <c r="F36" s="59">
        <v>0.74305555555555547</v>
      </c>
      <c r="G36" s="13">
        <v>4.1666666666666664E-2</v>
      </c>
      <c r="H36" s="14">
        <f t="shared" si="1"/>
        <v>0.32638888888888878</v>
      </c>
      <c r="I36" s="10">
        <f t="shared" si="2"/>
        <v>4.5833333333333313</v>
      </c>
      <c r="J36" s="183" t="s">
        <v>40</v>
      </c>
      <c r="K36" s="184"/>
      <c r="L36" s="185"/>
      <c r="M36" s="55"/>
    </row>
    <row r="37" spans="2:13" ht="15" customHeight="1" x14ac:dyDescent="0.15">
      <c r="B37" s="56"/>
      <c r="C37" s="11">
        <v>18</v>
      </c>
      <c r="D37" s="36" t="str">
        <f t="shared" si="0"/>
        <v>土</v>
      </c>
      <c r="E37" s="59"/>
      <c r="F37" s="59"/>
      <c r="G37" s="13"/>
      <c r="H37" s="14">
        <f t="shared" si="1"/>
        <v>0</v>
      </c>
      <c r="I37" s="10">
        <f t="shared" si="2"/>
        <v>4.5833333333333313</v>
      </c>
      <c r="J37" s="183"/>
      <c r="K37" s="184"/>
      <c r="L37" s="185"/>
      <c r="M37" s="55"/>
    </row>
    <row r="38" spans="2:13" ht="15" customHeight="1" x14ac:dyDescent="0.15">
      <c r="B38" s="56"/>
      <c r="C38" s="11">
        <v>19</v>
      </c>
      <c r="D38" s="36" t="str">
        <f t="shared" si="0"/>
        <v>日</v>
      </c>
      <c r="E38" s="59"/>
      <c r="F38" s="59"/>
      <c r="G38" s="13"/>
      <c r="H38" s="14">
        <f t="shared" si="1"/>
        <v>0</v>
      </c>
      <c r="I38" s="10">
        <f t="shared" si="2"/>
        <v>4.5833333333333313</v>
      </c>
      <c r="J38" s="183"/>
      <c r="K38" s="184"/>
      <c r="L38" s="185"/>
      <c r="M38" s="55"/>
    </row>
    <row r="39" spans="2:13" ht="15" customHeight="1" x14ac:dyDescent="0.15">
      <c r="B39" s="56"/>
      <c r="C39" s="11">
        <v>20</v>
      </c>
      <c r="D39" s="36" t="str">
        <f t="shared" si="0"/>
        <v>月</v>
      </c>
      <c r="E39" s="59">
        <v>0.375</v>
      </c>
      <c r="F39" s="59">
        <v>0.66666666666666663</v>
      </c>
      <c r="G39" s="13">
        <v>4.1666666666666664E-2</v>
      </c>
      <c r="H39" s="14">
        <f t="shared" si="1"/>
        <v>0.24999999999999997</v>
      </c>
      <c r="I39" s="10">
        <f t="shared" si="2"/>
        <v>4.8333333333333313</v>
      </c>
      <c r="J39" s="183" t="s">
        <v>40</v>
      </c>
      <c r="K39" s="184"/>
      <c r="L39" s="185"/>
      <c r="M39" s="55"/>
    </row>
    <row r="40" spans="2:13" ht="15" customHeight="1" x14ac:dyDescent="0.15">
      <c r="B40" s="56"/>
      <c r="C40" s="11">
        <v>21</v>
      </c>
      <c r="D40" s="36" t="str">
        <f t="shared" si="0"/>
        <v>火</v>
      </c>
      <c r="E40" s="59">
        <v>0.375</v>
      </c>
      <c r="F40" s="59">
        <v>0.83333333333333337</v>
      </c>
      <c r="G40" s="13">
        <v>4.1666666666666664E-2</v>
      </c>
      <c r="H40" s="14">
        <f t="shared" si="1"/>
        <v>0.41666666666666669</v>
      </c>
      <c r="I40" s="10">
        <f t="shared" si="2"/>
        <v>5.2499999999999982</v>
      </c>
      <c r="J40" s="183" t="s">
        <v>40</v>
      </c>
      <c r="K40" s="184"/>
      <c r="L40" s="185"/>
      <c r="M40" s="55"/>
    </row>
    <row r="41" spans="2:13" ht="15" customHeight="1" x14ac:dyDescent="0.15">
      <c r="B41" s="56"/>
      <c r="C41" s="11">
        <v>22</v>
      </c>
      <c r="D41" s="36" t="str">
        <f t="shared" si="0"/>
        <v>水</v>
      </c>
      <c r="E41" s="59">
        <v>0.375</v>
      </c>
      <c r="F41" s="59">
        <v>0.79166666666666663</v>
      </c>
      <c r="G41" s="13">
        <v>4.1666666666666664E-2</v>
      </c>
      <c r="H41" s="14">
        <f t="shared" si="1"/>
        <v>0.37499999999999994</v>
      </c>
      <c r="I41" s="10">
        <f t="shared" si="2"/>
        <v>5.6249999999999982</v>
      </c>
      <c r="J41" s="183" t="s">
        <v>40</v>
      </c>
      <c r="K41" s="184"/>
      <c r="L41" s="185"/>
      <c r="M41" s="55"/>
    </row>
    <row r="42" spans="2:13" ht="15" customHeight="1" x14ac:dyDescent="0.15">
      <c r="B42" s="56"/>
      <c r="C42" s="11">
        <v>23</v>
      </c>
      <c r="D42" s="36" t="str">
        <f t="shared" si="0"/>
        <v>木</v>
      </c>
      <c r="E42" s="59">
        <v>0.375</v>
      </c>
      <c r="F42" s="59">
        <v>0.89583333333333337</v>
      </c>
      <c r="G42" s="13">
        <v>4.1666666666666664E-2</v>
      </c>
      <c r="H42" s="14">
        <f t="shared" si="1"/>
        <v>0.47916666666666669</v>
      </c>
      <c r="I42" s="10">
        <f t="shared" si="2"/>
        <v>6.1041666666666652</v>
      </c>
      <c r="J42" s="183" t="s">
        <v>41</v>
      </c>
      <c r="K42" s="184"/>
      <c r="L42" s="185"/>
      <c r="M42" s="55"/>
    </row>
    <row r="43" spans="2:13" ht="15" customHeight="1" x14ac:dyDescent="0.15">
      <c r="B43" s="56"/>
      <c r="C43" s="11">
        <v>24</v>
      </c>
      <c r="D43" s="36" t="str">
        <f t="shared" si="0"/>
        <v>金</v>
      </c>
      <c r="E43" s="59">
        <v>0.375</v>
      </c>
      <c r="F43" s="59">
        <v>0.9375</v>
      </c>
      <c r="G43" s="13">
        <v>6.25E-2</v>
      </c>
      <c r="H43" s="14">
        <f t="shared" si="1"/>
        <v>0.5</v>
      </c>
      <c r="I43" s="10">
        <f t="shared" si="2"/>
        <v>6.6041666666666652</v>
      </c>
      <c r="J43" s="183" t="s">
        <v>41</v>
      </c>
      <c r="K43" s="184"/>
      <c r="L43" s="185"/>
      <c r="M43" s="55"/>
    </row>
    <row r="44" spans="2:13" ht="15" customHeight="1" x14ac:dyDescent="0.15">
      <c r="B44" s="56"/>
      <c r="C44" s="11">
        <v>25</v>
      </c>
      <c r="D44" s="36" t="str">
        <f t="shared" si="0"/>
        <v>土</v>
      </c>
      <c r="E44" s="59"/>
      <c r="F44" s="59"/>
      <c r="G44" s="13"/>
      <c r="H44" s="14">
        <f t="shared" si="1"/>
        <v>0</v>
      </c>
      <c r="I44" s="10">
        <f t="shared" si="2"/>
        <v>6.6041666666666652</v>
      </c>
      <c r="J44" s="183"/>
      <c r="K44" s="184"/>
      <c r="L44" s="185"/>
      <c r="M44" s="55"/>
    </row>
    <row r="45" spans="2:13" ht="15" customHeight="1" x14ac:dyDescent="0.15">
      <c r="B45" s="56"/>
      <c r="C45" s="11">
        <v>26</v>
      </c>
      <c r="D45" s="36" t="str">
        <f t="shared" si="0"/>
        <v>日</v>
      </c>
      <c r="E45" s="59"/>
      <c r="F45" s="59"/>
      <c r="G45" s="13"/>
      <c r="H45" s="14">
        <f t="shared" si="1"/>
        <v>0</v>
      </c>
      <c r="I45" s="10">
        <f t="shared" si="2"/>
        <v>6.6041666666666652</v>
      </c>
      <c r="J45" s="183"/>
      <c r="K45" s="184"/>
      <c r="L45" s="185"/>
      <c r="M45" s="55"/>
    </row>
    <row r="46" spans="2:13" ht="15" customHeight="1" x14ac:dyDescent="0.15">
      <c r="B46" s="56"/>
      <c r="C46" s="11">
        <v>27</v>
      </c>
      <c r="D46" s="36" t="str">
        <f t="shared" si="0"/>
        <v>月</v>
      </c>
      <c r="E46" s="59">
        <v>0.375</v>
      </c>
      <c r="F46" s="59">
        <v>0.74305555555555547</v>
      </c>
      <c r="G46" s="13">
        <v>4.1666666666666664E-2</v>
      </c>
      <c r="H46" s="14">
        <f t="shared" si="1"/>
        <v>0.32638888888888878</v>
      </c>
      <c r="I46" s="10">
        <f t="shared" si="2"/>
        <v>6.9305555555555536</v>
      </c>
      <c r="J46" s="183" t="s">
        <v>41</v>
      </c>
      <c r="K46" s="184"/>
      <c r="L46" s="185"/>
      <c r="M46" s="55"/>
    </row>
    <row r="47" spans="2:13" ht="15" customHeight="1" x14ac:dyDescent="0.15">
      <c r="B47" s="56"/>
      <c r="C47" s="11">
        <v>28</v>
      </c>
      <c r="D47" s="36" t="str">
        <f t="shared" si="0"/>
        <v>火</v>
      </c>
      <c r="E47" s="59">
        <v>0.375</v>
      </c>
      <c r="F47" s="59">
        <v>0.74305555555555547</v>
      </c>
      <c r="G47" s="13">
        <v>4.1666666666666664E-2</v>
      </c>
      <c r="H47" s="14">
        <f t="shared" si="1"/>
        <v>0.32638888888888878</v>
      </c>
      <c r="I47" s="10">
        <f t="shared" si="2"/>
        <v>7.256944444444442</v>
      </c>
      <c r="J47" s="183" t="s">
        <v>40</v>
      </c>
      <c r="K47" s="184"/>
      <c r="L47" s="185"/>
      <c r="M47" s="55"/>
    </row>
    <row r="48" spans="2:13" ht="15" customHeight="1" x14ac:dyDescent="0.15">
      <c r="B48" s="56"/>
      <c r="C48" s="11">
        <f>IF(DAY(DATE(P5,Q5,29))&lt;29,"",29)</f>
        <v>29</v>
      </c>
      <c r="D48" s="36" t="str">
        <f t="shared" si="0"/>
        <v>水</v>
      </c>
      <c r="E48" s="59"/>
      <c r="F48" s="59"/>
      <c r="G48" s="13"/>
      <c r="H48" s="14">
        <f t="shared" si="1"/>
        <v>0</v>
      </c>
      <c r="I48" s="10">
        <f t="shared" si="2"/>
        <v>7.256944444444442</v>
      </c>
      <c r="J48" s="183"/>
      <c r="K48" s="184"/>
      <c r="L48" s="185"/>
      <c r="M48" s="55"/>
    </row>
    <row r="49" spans="2:13" ht="15" customHeight="1" x14ac:dyDescent="0.15">
      <c r="B49" s="56"/>
      <c r="C49" s="11">
        <f>IF(DAY(DATE(P5,Q5,30))&lt;30,"",30)</f>
        <v>30</v>
      </c>
      <c r="D49" s="36" t="str">
        <f t="shared" si="0"/>
        <v>木</v>
      </c>
      <c r="E49" s="59">
        <v>0.375</v>
      </c>
      <c r="F49" s="59">
        <v>0.74305555555555547</v>
      </c>
      <c r="G49" s="13">
        <v>4.1666666666666664E-2</v>
      </c>
      <c r="H49" s="14">
        <f t="shared" si="1"/>
        <v>0.32638888888888878</v>
      </c>
      <c r="I49" s="10">
        <f t="shared" si="2"/>
        <v>7.5833333333333304</v>
      </c>
      <c r="J49" s="183" t="s">
        <v>41</v>
      </c>
      <c r="K49" s="184"/>
      <c r="L49" s="185"/>
      <c r="M49" s="55"/>
    </row>
    <row r="50" spans="2:13" ht="15" customHeight="1" thickBot="1" x14ac:dyDescent="0.2">
      <c r="B50" s="56"/>
      <c r="C50" s="11" t="str">
        <f>IF(DAY(DATE(P5,Q5,31))&lt;31,"",31)</f>
        <v/>
      </c>
      <c r="D50" s="37" t="str">
        <f t="shared" si="0"/>
        <v/>
      </c>
      <c r="E50" s="80"/>
      <c r="F50" s="80"/>
      <c r="G50" s="16"/>
      <c r="H50" s="14">
        <f t="shared" si="1"/>
        <v>0</v>
      </c>
      <c r="I50" s="10">
        <f t="shared" si="2"/>
        <v>7.5833333333333304</v>
      </c>
      <c r="J50" s="186"/>
      <c r="K50" s="187"/>
      <c r="L50" s="188"/>
      <c r="M50" s="55"/>
    </row>
    <row r="51" spans="2:13" ht="18.600000000000001" customHeight="1" thickTop="1" x14ac:dyDescent="0.15">
      <c r="B51" s="56"/>
      <c r="C51" s="128" t="s">
        <v>6</v>
      </c>
      <c r="D51" s="129"/>
      <c r="E51" s="129"/>
      <c r="F51" s="130"/>
      <c r="G51" s="17"/>
      <c r="H51" s="18"/>
      <c r="I51" s="19">
        <f>I50</f>
        <v>7.5833333333333304</v>
      </c>
      <c r="J51" s="125"/>
      <c r="K51" s="126"/>
      <c r="L51" s="127"/>
      <c r="M51" s="55"/>
    </row>
    <row r="52" spans="2:13" ht="20.25" customHeight="1" x14ac:dyDescent="0.15">
      <c r="B52" s="56"/>
      <c r="C52" s="25"/>
      <c r="D52" s="25"/>
      <c r="E52" s="25"/>
      <c r="F52" s="25"/>
      <c r="G52" s="25"/>
      <c r="H52" s="5"/>
      <c r="I52" s="5"/>
      <c r="J52" s="21"/>
      <c r="K52" s="21"/>
      <c r="L52" s="21"/>
      <c r="M52" s="55"/>
    </row>
    <row r="53" spans="2:13" ht="20.25" customHeight="1" x14ac:dyDescent="0.15">
      <c r="B53" s="58"/>
      <c r="C53" s="26"/>
      <c r="D53" s="26"/>
      <c r="E53" s="26"/>
      <c r="F53" s="26"/>
      <c r="G53" s="26"/>
      <c r="H53" s="26"/>
      <c r="I53" s="26"/>
      <c r="J53" s="27"/>
      <c r="K53" s="26"/>
      <c r="L53" s="28"/>
      <c r="M53" s="57"/>
    </row>
    <row r="54" spans="2:13" ht="15" customHeight="1" x14ac:dyDescent="0.15">
      <c r="B54" s="56"/>
      <c r="C54" s="113" t="s">
        <v>11</v>
      </c>
      <c r="D54" s="114"/>
      <c r="E54" s="29" t="s">
        <v>7</v>
      </c>
      <c r="F54" s="107" t="s">
        <v>34</v>
      </c>
      <c r="G54" s="108"/>
      <c r="H54" s="109"/>
      <c r="I54" s="114" t="s">
        <v>8</v>
      </c>
      <c r="J54" s="115"/>
      <c r="K54" s="114" t="s">
        <v>19</v>
      </c>
      <c r="L54" s="114"/>
      <c r="M54" s="55"/>
    </row>
    <row r="55" spans="2:13" ht="30" customHeight="1" x14ac:dyDescent="0.15">
      <c r="B55" s="56"/>
      <c r="C55" s="180" t="s">
        <v>12</v>
      </c>
      <c r="D55" s="103"/>
      <c r="E55" s="30" t="s">
        <v>39</v>
      </c>
      <c r="F55" s="181"/>
      <c r="G55" s="182"/>
      <c r="H55" s="112"/>
      <c r="I55" s="181"/>
      <c r="J55" s="112"/>
      <c r="K55" s="181"/>
      <c r="L55" s="112"/>
      <c r="M55" s="55"/>
    </row>
    <row r="56" spans="2:13" ht="52.15" customHeight="1" x14ac:dyDescent="0.15">
      <c r="B56" s="56"/>
      <c r="C56" s="100" t="s">
        <v>10</v>
      </c>
      <c r="D56" s="101"/>
      <c r="E56" s="101"/>
      <c r="F56" s="101"/>
      <c r="G56" s="101"/>
      <c r="H56" s="101"/>
      <c r="I56" s="101"/>
      <c r="J56" s="101"/>
      <c r="K56" s="101"/>
      <c r="L56" s="101"/>
      <c r="M56" s="55"/>
    </row>
    <row r="57" spans="2:13" ht="14.25" thickBot="1" x14ac:dyDescent="0.2">
      <c r="B57" s="54"/>
      <c r="C57" s="53"/>
      <c r="D57" s="53"/>
      <c r="E57" s="53"/>
      <c r="F57" s="53"/>
      <c r="G57" s="53"/>
      <c r="H57" s="53"/>
      <c r="I57" s="53"/>
      <c r="J57" s="53"/>
      <c r="K57" s="52"/>
      <c r="L57" s="51"/>
      <c r="M57" s="50"/>
    </row>
    <row r="58" spans="2:13" x14ac:dyDescent="0.15">
      <c r="I58" s="21"/>
      <c r="J58" s="21"/>
      <c r="K58" s="21"/>
      <c r="L58" s="21"/>
    </row>
  </sheetData>
  <mergeCells count="69">
    <mergeCell ref="M9:M10"/>
    <mergeCell ref="C12:E12"/>
    <mergeCell ref="F12:L12"/>
    <mergeCell ref="K3:M3"/>
    <mergeCell ref="C5:G5"/>
    <mergeCell ref="K5:L5"/>
    <mergeCell ref="K6:L6"/>
    <mergeCell ref="C7:D8"/>
    <mergeCell ref="C13:E13"/>
    <mergeCell ref="F13:L13"/>
    <mergeCell ref="E7:H8"/>
    <mergeCell ref="C9:D9"/>
    <mergeCell ref="F9:H9"/>
    <mergeCell ref="C14:E14"/>
    <mergeCell ref="F14:L14"/>
    <mergeCell ref="C15:E15"/>
    <mergeCell ref="F15:L15"/>
    <mergeCell ref="H18:I18"/>
    <mergeCell ref="J20:L20"/>
    <mergeCell ref="J21:L21"/>
    <mergeCell ref="J22:L22"/>
    <mergeCell ref="C17:G17"/>
    <mergeCell ref="C18:C19"/>
    <mergeCell ref="D18:D19"/>
    <mergeCell ref="E18:E19"/>
    <mergeCell ref="F18:F19"/>
    <mergeCell ref="G18:G19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C51:F51"/>
    <mergeCell ref="J51:L51"/>
    <mergeCell ref="J41:L41"/>
    <mergeCell ref="J42:L42"/>
    <mergeCell ref="J43:L43"/>
    <mergeCell ref="J44:L44"/>
    <mergeCell ref="J45:L45"/>
    <mergeCell ref="J46:L46"/>
    <mergeCell ref="C56:L56"/>
    <mergeCell ref="J18:L19"/>
    <mergeCell ref="J9:K10"/>
    <mergeCell ref="L9:L10"/>
    <mergeCell ref="C54:D54"/>
    <mergeCell ref="F54:H54"/>
    <mergeCell ref="I54:J54"/>
    <mergeCell ref="K54:L54"/>
    <mergeCell ref="C55:D55"/>
    <mergeCell ref="F55:H55"/>
    <mergeCell ref="I55:J55"/>
    <mergeCell ref="K55:L55"/>
    <mergeCell ref="J47:L47"/>
    <mergeCell ref="J48:L48"/>
    <mergeCell ref="J49:L49"/>
    <mergeCell ref="J50:L50"/>
  </mergeCells>
  <phoneticPr fontId="4"/>
  <pageMargins left="0.47244094488188981" right="0.15748031496062992" top="0.82677165354330717" bottom="0.31496062992125984" header="0.51181102362204722" footer="0.15748031496062992"/>
  <pageSetup paperSize="9" scale="70" orientation="portrait" cellComments="asDisplayed" r:id="rId1"/>
  <headerFooter alignWithMargins="0">
    <oddFooter xml:space="preserve">&amp;L&amp;"ＭＳ Ｐ明朝,標準"&amp;6管-営事-006&amp;R&amp;"ＭＳ Ｐ明朝,標準"&amp;6作成日 ： 2006/10/01
最終改訂日 ：2020/04/01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記入例</vt:lpstr>
      <vt:lpstr>記入例!Print_Area</vt:lpstr>
      <vt:lpstr>作業報告書!Print_Area</vt:lpstr>
    </vt:vector>
  </TitlesOfParts>
  <Company>第五システム部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反町 尚代(1884)</dc:creator>
  <cp:lastModifiedBy>HP Inc.</cp:lastModifiedBy>
  <cp:lastPrinted>2021-02-04T00:01:27Z</cp:lastPrinted>
  <dcterms:created xsi:type="dcterms:W3CDTF">2006-08-29T01:28:27Z</dcterms:created>
  <dcterms:modified xsi:type="dcterms:W3CDTF">2021-09-17T05:17:50Z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